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HCLI\Private\High Cost\HC Processing Folder\Projections\2018\3Q2018\BCM\first round\New folder\final\"/>
    </mc:Choice>
  </mc:AlternateContent>
  <bookViews>
    <workbookView xWindow="0" yWindow="0" windowWidth="23040" windowHeight="9396" tabRatio="949"/>
  </bookViews>
  <sheets>
    <sheet name="Demand Calcs" sheetId="11" r:id="rId1"/>
    <sheet name="SAC by SAC Totals" sheetId="17" r:id="rId2"/>
    <sheet name="CAF BLS Adjustment" sheetId="13" r:id="rId3"/>
    <sheet name="HCLS Adjustment" sheetId="12" r:id="rId4"/>
    <sheet name="SVS Adjustment" sheetId="15" r:id="rId5"/>
    <sheet name="CAF BLS  Attributions" sheetId="18" r:id="rId6"/>
    <sheet name="NOTE" sheetId="48" r:id="rId7"/>
  </sheets>
  <definedNames>
    <definedName name="_xlnm._FilterDatabase" localSheetId="5" hidden="1">'CAF BLS  Attributions'!$A$2:$I$2</definedName>
    <definedName name="_xlnm._FilterDatabase" localSheetId="2" hidden="1">'CAF BLS Adjustment'!$A$2:$S$1097</definedName>
    <definedName name="_xlnm._FilterDatabase" localSheetId="3" hidden="1">'HCLS Adjustment'!$A$2:$M$1123</definedName>
    <definedName name="_xlnm._FilterDatabase" localSheetId="1" hidden="1">'SAC by SAC Totals'!$A$2:$L$1097</definedName>
    <definedName name="_xlnm._FilterDatabase" localSheetId="4" hidden="1">'SVS Adjustment'!$A$2:$L$1097</definedName>
    <definedName name="_xlnm.Print_Area" localSheetId="1">'SAC by SAC Totals'!$A$3:$L$657</definedName>
    <definedName name="_xlnm.Print_Titles" localSheetId="5">'CAF BLS  Attributions'!$2:$2</definedName>
    <definedName name="_xlnm.Print_Titles" localSheetId="1">'SAC by SAC Totals'!$1:$2</definedName>
  </definedNames>
  <calcPr calcId="152511"/>
</workbook>
</file>

<file path=xl/calcChain.xml><?xml version="1.0" encoding="utf-8"?>
<calcChain xmlns="http://schemas.openxmlformats.org/spreadsheetml/2006/main">
  <c r="D4" i="18" l="1"/>
  <c r="E4" i="18"/>
  <c r="F4" i="18"/>
  <c r="D5" i="18"/>
  <c r="E5" i="18"/>
  <c r="F5" i="18"/>
  <c r="D6" i="18"/>
  <c r="E6" i="18"/>
  <c r="F6" i="18"/>
  <c r="D7" i="18"/>
  <c r="E7" i="18"/>
  <c r="F7" i="18"/>
  <c r="D8" i="18"/>
  <c r="E8" i="18"/>
  <c r="F8" i="18"/>
  <c r="D9" i="18"/>
  <c r="E9" i="18"/>
  <c r="F9" i="18"/>
  <c r="D10" i="18"/>
  <c r="E10" i="18"/>
  <c r="F10" i="18"/>
  <c r="D11" i="18"/>
  <c r="E11" i="18"/>
  <c r="F11" i="18"/>
  <c r="D12" i="18"/>
  <c r="E12" i="18"/>
  <c r="F12" i="18"/>
  <c r="D13" i="18"/>
  <c r="E13" i="18"/>
  <c r="F13" i="18"/>
  <c r="D14" i="18"/>
  <c r="E14" i="18"/>
  <c r="F14" i="18"/>
  <c r="D15" i="18"/>
  <c r="E15" i="18"/>
  <c r="F15" i="18"/>
  <c r="D16" i="18"/>
  <c r="E16" i="18"/>
  <c r="F16" i="18"/>
  <c r="D17" i="18"/>
  <c r="E17" i="18"/>
  <c r="F17" i="18"/>
  <c r="D18" i="18"/>
  <c r="E18" i="18"/>
  <c r="F18" i="18"/>
  <c r="D19" i="18"/>
  <c r="E19" i="18"/>
  <c r="F19" i="18"/>
  <c r="D20" i="18"/>
  <c r="E20" i="18"/>
  <c r="F20" i="18"/>
  <c r="D21" i="18"/>
  <c r="E21" i="18"/>
  <c r="F21" i="18"/>
  <c r="D22" i="18"/>
  <c r="E22" i="18"/>
  <c r="F22" i="18"/>
  <c r="D23" i="18"/>
  <c r="E23" i="18"/>
  <c r="F23" i="18"/>
  <c r="D24" i="18"/>
  <c r="E24" i="18"/>
  <c r="F24" i="18"/>
  <c r="D25" i="18"/>
  <c r="E25" i="18"/>
  <c r="F25" i="18"/>
  <c r="D26" i="18"/>
  <c r="E26" i="18"/>
  <c r="F26" i="18"/>
  <c r="D27" i="18"/>
  <c r="E27" i="18"/>
  <c r="F27" i="18"/>
  <c r="D28" i="18"/>
  <c r="E28" i="18"/>
  <c r="F28" i="18"/>
  <c r="D29" i="18"/>
  <c r="E29" i="18"/>
  <c r="F29" i="18"/>
  <c r="D30" i="18"/>
  <c r="E30" i="18"/>
  <c r="F30" i="18"/>
  <c r="D31" i="18"/>
  <c r="E31" i="18"/>
  <c r="F31" i="18"/>
  <c r="D32" i="18"/>
  <c r="E32" i="18"/>
  <c r="F32" i="18"/>
  <c r="D33" i="18"/>
  <c r="E33" i="18"/>
  <c r="F33" i="18"/>
  <c r="D34" i="18"/>
  <c r="E34" i="18"/>
  <c r="F34" i="18"/>
  <c r="D35" i="18"/>
  <c r="E35" i="18"/>
  <c r="F35" i="18"/>
  <c r="D36" i="18"/>
  <c r="E36" i="18"/>
  <c r="F36" i="18"/>
  <c r="D37" i="18"/>
  <c r="E37" i="18"/>
  <c r="F37" i="18"/>
  <c r="D38" i="18"/>
  <c r="E38" i="18"/>
  <c r="F38" i="18"/>
  <c r="D39" i="18"/>
  <c r="E39" i="18"/>
  <c r="F39" i="18"/>
  <c r="D40" i="18"/>
  <c r="E40" i="18"/>
  <c r="F40" i="18"/>
  <c r="D41" i="18"/>
  <c r="E41" i="18"/>
  <c r="F41" i="18"/>
  <c r="D42" i="18"/>
  <c r="E42" i="18"/>
  <c r="F42" i="18"/>
  <c r="D43" i="18"/>
  <c r="E43" i="18"/>
  <c r="F43" i="18"/>
  <c r="D44" i="18"/>
  <c r="E44" i="18"/>
  <c r="F44" i="18"/>
  <c r="D45" i="18"/>
  <c r="E45" i="18"/>
  <c r="F45" i="18"/>
  <c r="D46" i="18"/>
  <c r="E46" i="18"/>
  <c r="F46" i="18"/>
  <c r="D47" i="18"/>
  <c r="E47" i="18"/>
  <c r="F47" i="18"/>
  <c r="D48" i="18"/>
  <c r="E48" i="18"/>
  <c r="F48" i="18"/>
  <c r="D49" i="18"/>
  <c r="E49" i="18"/>
  <c r="F49" i="18"/>
  <c r="D50" i="18"/>
  <c r="E50" i="18"/>
  <c r="F50" i="18"/>
  <c r="D51" i="18"/>
  <c r="E51" i="18"/>
  <c r="F51" i="18"/>
  <c r="D52" i="18"/>
  <c r="E52" i="18"/>
  <c r="F52" i="18"/>
  <c r="D53" i="18"/>
  <c r="E53" i="18"/>
  <c r="F53" i="18"/>
  <c r="D54" i="18"/>
  <c r="E54" i="18"/>
  <c r="F54" i="18"/>
  <c r="D55" i="18"/>
  <c r="E55" i="18"/>
  <c r="F55" i="18"/>
  <c r="D56" i="18"/>
  <c r="E56" i="18"/>
  <c r="F56" i="18"/>
  <c r="D57" i="18"/>
  <c r="E57" i="18"/>
  <c r="F57" i="18"/>
  <c r="D58" i="18"/>
  <c r="E58" i="18"/>
  <c r="F58" i="18"/>
  <c r="D59" i="18"/>
  <c r="E59" i="18"/>
  <c r="F59" i="18"/>
  <c r="D60" i="18"/>
  <c r="E60" i="18"/>
  <c r="F60" i="18"/>
  <c r="D61" i="18"/>
  <c r="E61" i="18"/>
  <c r="F61" i="18"/>
  <c r="D62" i="18"/>
  <c r="E62" i="18"/>
  <c r="F62" i="18"/>
  <c r="D63" i="18"/>
  <c r="E63" i="18"/>
  <c r="F63" i="18"/>
  <c r="D64" i="18"/>
  <c r="E64" i="18"/>
  <c r="F64" i="18"/>
  <c r="D65" i="18"/>
  <c r="E65" i="18"/>
  <c r="F65" i="18"/>
  <c r="D66" i="18"/>
  <c r="E66" i="18"/>
  <c r="F66" i="18"/>
  <c r="D67" i="18"/>
  <c r="E67" i="18"/>
  <c r="F67" i="18"/>
  <c r="D68" i="18"/>
  <c r="E68" i="18"/>
  <c r="F68" i="18"/>
  <c r="D69" i="18"/>
  <c r="E69" i="18"/>
  <c r="F69" i="18"/>
  <c r="D70" i="18"/>
  <c r="E70" i="18"/>
  <c r="F70" i="18"/>
  <c r="D71" i="18"/>
  <c r="E71" i="18"/>
  <c r="F71" i="18"/>
  <c r="D72" i="18"/>
  <c r="E72" i="18"/>
  <c r="F72" i="18"/>
  <c r="D73" i="18"/>
  <c r="E73" i="18"/>
  <c r="F73" i="18"/>
  <c r="D74" i="18"/>
  <c r="E74" i="18"/>
  <c r="F74" i="18"/>
  <c r="D75" i="18"/>
  <c r="E75" i="18"/>
  <c r="F75" i="18"/>
  <c r="D76" i="18"/>
  <c r="E76" i="18"/>
  <c r="F76" i="18"/>
  <c r="D77" i="18"/>
  <c r="E77" i="18"/>
  <c r="F77" i="18"/>
  <c r="D78" i="18"/>
  <c r="E78" i="18"/>
  <c r="F78" i="18"/>
  <c r="D79" i="18"/>
  <c r="E79" i="18"/>
  <c r="F79" i="18"/>
  <c r="D80" i="18"/>
  <c r="E80" i="18"/>
  <c r="F80" i="18"/>
  <c r="D81" i="18"/>
  <c r="E81" i="18"/>
  <c r="F81" i="18"/>
  <c r="D82" i="18"/>
  <c r="E82" i="18"/>
  <c r="F82" i="18"/>
  <c r="D83" i="18"/>
  <c r="E83" i="18"/>
  <c r="F83" i="18"/>
  <c r="D84" i="18"/>
  <c r="E84" i="18"/>
  <c r="F84" i="18"/>
  <c r="D85" i="18"/>
  <c r="E85" i="18"/>
  <c r="F85" i="18"/>
  <c r="D86" i="18"/>
  <c r="E86" i="18"/>
  <c r="F86" i="18"/>
  <c r="D87" i="18"/>
  <c r="E87" i="18"/>
  <c r="F87" i="18"/>
  <c r="D88" i="18"/>
  <c r="E88" i="18"/>
  <c r="F88" i="18"/>
  <c r="D89" i="18"/>
  <c r="E89" i="18"/>
  <c r="F89" i="18"/>
  <c r="D90" i="18"/>
  <c r="E90" i="18"/>
  <c r="F90" i="18"/>
  <c r="D91" i="18"/>
  <c r="E91" i="18"/>
  <c r="F91" i="18"/>
  <c r="D92" i="18"/>
  <c r="E92" i="18"/>
  <c r="F92" i="18"/>
  <c r="D93" i="18"/>
  <c r="E93" i="18"/>
  <c r="F93" i="18"/>
  <c r="D94" i="18"/>
  <c r="E94" i="18"/>
  <c r="F94" i="18"/>
  <c r="D95" i="18"/>
  <c r="E95" i="18"/>
  <c r="F95" i="18"/>
  <c r="D96" i="18"/>
  <c r="E96" i="18"/>
  <c r="F96" i="18"/>
  <c r="D97" i="18"/>
  <c r="E97" i="18"/>
  <c r="F97" i="18"/>
  <c r="D98" i="18"/>
  <c r="E98" i="18"/>
  <c r="F98" i="18"/>
  <c r="D99" i="18"/>
  <c r="E99" i="18"/>
  <c r="F99" i="18"/>
  <c r="D100" i="18"/>
  <c r="E100" i="18"/>
  <c r="F100" i="18"/>
  <c r="D101" i="18"/>
  <c r="E101" i="18"/>
  <c r="F101" i="18"/>
  <c r="D102" i="18"/>
  <c r="E102" i="18"/>
  <c r="F102" i="18"/>
  <c r="D103" i="18"/>
  <c r="E103" i="18"/>
  <c r="F103" i="18"/>
  <c r="D104" i="18"/>
  <c r="E104" i="18"/>
  <c r="F104" i="18"/>
  <c r="D105" i="18"/>
  <c r="E105" i="18"/>
  <c r="F105" i="18"/>
  <c r="D106" i="18"/>
  <c r="E106" i="18"/>
  <c r="F106" i="18"/>
  <c r="D107" i="18"/>
  <c r="E107" i="18"/>
  <c r="F107" i="18"/>
  <c r="D108" i="18"/>
  <c r="E108" i="18"/>
  <c r="F108" i="18"/>
  <c r="D109" i="18"/>
  <c r="E109" i="18"/>
  <c r="F109" i="18"/>
  <c r="D110" i="18"/>
  <c r="E110" i="18"/>
  <c r="F110" i="18"/>
  <c r="D111" i="18"/>
  <c r="E111" i="18"/>
  <c r="F111" i="18"/>
  <c r="D112" i="18"/>
  <c r="E112" i="18"/>
  <c r="F112" i="18"/>
  <c r="D113" i="18"/>
  <c r="E113" i="18"/>
  <c r="F113" i="18"/>
  <c r="D114" i="18"/>
  <c r="E114" i="18"/>
  <c r="F114" i="18"/>
  <c r="D115" i="18"/>
  <c r="E115" i="18"/>
  <c r="F115" i="18"/>
  <c r="D116" i="18"/>
  <c r="E116" i="18"/>
  <c r="F116" i="18"/>
  <c r="D117" i="18"/>
  <c r="E117" i="18"/>
  <c r="F117" i="18"/>
  <c r="D118" i="18"/>
  <c r="E118" i="18"/>
  <c r="F118" i="18"/>
  <c r="D119" i="18"/>
  <c r="E119" i="18"/>
  <c r="F119" i="18"/>
  <c r="D120" i="18"/>
  <c r="E120" i="18"/>
  <c r="F120" i="18"/>
  <c r="D121" i="18"/>
  <c r="E121" i="18"/>
  <c r="F121" i="18"/>
  <c r="D122" i="18"/>
  <c r="E122" i="18"/>
  <c r="F122" i="18"/>
  <c r="D123" i="18"/>
  <c r="E123" i="18"/>
  <c r="F123" i="18"/>
  <c r="D124" i="18"/>
  <c r="E124" i="18"/>
  <c r="F124" i="18"/>
  <c r="D125" i="18"/>
  <c r="E125" i="18"/>
  <c r="F125" i="18"/>
  <c r="D126" i="18"/>
  <c r="E126" i="18"/>
  <c r="F126" i="18"/>
  <c r="D127" i="18"/>
  <c r="E127" i="18"/>
  <c r="F127" i="18"/>
  <c r="D128" i="18"/>
  <c r="E128" i="18"/>
  <c r="F128" i="18"/>
  <c r="D129" i="18"/>
  <c r="E129" i="18"/>
  <c r="F129" i="18"/>
  <c r="D130" i="18"/>
  <c r="E130" i="18"/>
  <c r="F130" i="18"/>
  <c r="D131" i="18"/>
  <c r="E131" i="18"/>
  <c r="F131" i="18"/>
  <c r="D132" i="18"/>
  <c r="E132" i="18"/>
  <c r="F132" i="18"/>
  <c r="D133" i="18"/>
  <c r="E133" i="18"/>
  <c r="F133" i="18"/>
  <c r="D134" i="18"/>
  <c r="E134" i="18"/>
  <c r="F134" i="18"/>
  <c r="D135" i="18"/>
  <c r="E135" i="18"/>
  <c r="F135" i="18"/>
  <c r="D136" i="18"/>
  <c r="E136" i="18"/>
  <c r="F136" i="18"/>
  <c r="D137" i="18"/>
  <c r="E137" i="18"/>
  <c r="F137" i="18"/>
  <c r="D138" i="18"/>
  <c r="E138" i="18"/>
  <c r="F138" i="18"/>
  <c r="D139" i="18"/>
  <c r="E139" i="18"/>
  <c r="F139" i="18"/>
  <c r="D140" i="18"/>
  <c r="E140" i="18"/>
  <c r="F140" i="18"/>
  <c r="D141" i="18"/>
  <c r="E141" i="18"/>
  <c r="F141" i="18"/>
  <c r="D142" i="18"/>
  <c r="E142" i="18"/>
  <c r="F142" i="18"/>
  <c r="D143" i="18"/>
  <c r="E143" i="18"/>
  <c r="F143" i="18"/>
  <c r="D144" i="18"/>
  <c r="E144" i="18"/>
  <c r="F144" i="18"/>
  <c r="D145" i="18"/>
  <c r="E145" i="18"/>
  <c r="F145" i="18"/>
  <c r="D146" i="18"/>
  <c r="E146" i="18"/>
  <c r="F146" i="18"/>
  <c r="D147" i="18"/>
  <c r="E147" i="18"/>
  <c r="F147" i="18"/>
  <c r="D148" i="18"/>
  <c r="E148" i="18"/>
  <c r="F148" i="18"/>
  <c r="D149" i="18"/>
  <c r="E149" i="18"/>
  <c r="F149" i="18"/>
  <c r="D150" i="18"/>
  <c r="E150" i="18"/>
  <c r="F150" i="18"/>
  <c r="D151" i="18"/>
  <c r="E151" i="18"/>
  <c r="F151" i="18"/>
  <c r="D152" i="18"/>
  <c r="E152" i="18"/>
  <c r="F152" i="18"/>
  <c r="D153" i="18"/>
  <c r="E153" i="18"/>
  <c r="F153" i="18"/>
  <c r="D154" i="18"/>
  <c r="E154" i="18"/>
  <c r="F154" i="18"/>
  <c r="D155" i="18"/>
  <c r="E155" i="18"/>
  <c r="F155" i="18"/>
  <c r="D156" i="18"/>
  <c r="E156" i="18"/>
  <c r="F156" i="18"/>
  <c r="D157" i="18"/>
  <c r="E157" i="18"/>
  <c r="F157" i="18"/>
  <c r="D158" i="18"/>
  <c r="E158" i="18"/>
  <c r="F158" i="18"/>
  <c r="D159" i="18"/>
  <c r="E159" i="18"/>
  <c r="F159" i="18"/>
  <c r="D160" i="18"/>
  <c r="E160" i="18"/>
  <c r="F160" i="18"/>
  <c r="D161" i="18"/>
  <c r="E161" i="18"/>
  <c r="F161" i="18"/>
  <c r="D162" i="18"/>
  <c r="E162" i="18"/>
  <c r="F162" i="18"/>
  <c r="D163" i="18"/>
  <c r="E163" i="18"/>
  <c r="F163" i="18"/>
  <c r="D164" i="18"/>
  <c r="E164" i="18"/>
  <c r="F164" i="18"/>
  <c r="D165" i="18"/>
  <c r="E165" i="18"/>
  <c r="F165" i="18"/>
  <c r="D166" i="18"/>
  <c r="E166" i="18"/>
  <c r="F166" i="18"/>
  <c r="D167" i="18"/>
  <c r="E167" i="18"/>
  <c r="F167" i="18"/>
  <c r="D168" i="18"/>
  <c r="E168" i="18"/>
  <c r="F168" i="18"/>
  <c r="D169" i="18"/>
  <c r="E169" i="18"/>
  <c r="F169" i="18"/>
  <c r="D170" i="18"/>
  <c r="E170" i="18"/>
  <c r="F170" i="18"/>
  <c r="D171" i="18"/>
  <c r="E171" i="18"/>
  <c r="F171" i="18"/>
  <c r="D172" i="18"/>
  <c r="E172" i="18"/>
  <c r="F172" i="18"/>
  <c r="D173" i="18"/>
  <c r="E173" i="18"/>
  <c r="F173" i="18"/>
  <c r="D174" i="18"/>
  <c r="E174" i="18"/>
  <c r="F174" i="18"/>
  <c r="D175" i="18"/>
  <c r="E175" i="18"/>
  <c r="F175" i="18"/>
  <c r="D176" i="18"/>
  <c r="E176" i="18"/>
  <c r="F176" i="18"/>
  <c r="D177" i="18"/>
  <c r="E177" i="18"/>
  <c r="F177" i="18"/>
  <c r="D178" i="18"/>
  <c r="E178" i="18"/>
  <c r="F178" i="18"/>
  <c r="D179" i="18"/>
  <c r="E179" i="18"/>
  <c r="F179" i="18"/>
  <c r="D180" i="18"/>
  <c r="E180" i="18"/>
  <c r="F180" i="18"/>
  <c r="D181" i="18"/>
  <c r="E181" i="18"/>
  <c r="F181" i="18"/>
  <c r="D182" i="18"/>
  <c r="E182" i="18"/>
  <c r="F182" i="18"/>
  <c r="D183" i="18"/>
  <c r="E183" i="18"/>
  <c r="F183" i="18"/>
  <c r="D184" i="18"/>
  <c r="E184" i="18"/>
  <c r="F184" i="18"/>
  <c r="D185" i="18"/>
  <c r="E185" i="18"/>
  <c r="F185" i="18"/>
  <c r="D186" i="18"/>
  <c r="E186" i="18"/>
  <c r="F186" i="18"/>
  <c r="D187" i="18"/>
  <c r="E187" i="18"/>
  <c r="F187" i="18"/>
  <c r="D188" i="18"/>
  <c r="E188" i="18"/>
  <c r="F188" i="18"/>
  <c r="D189" i="18"/>
  <c r="E189" i="18"/>
  <c r="F189" i="18"/>
  <c r="D190" i="18"/>
  <c r="E190" i="18"/>
  <c r="F190" i="18"/>
  <c r="D191" i="18"/>
  <c r="E191" i="18"/>
  <c r="F191" i="18"/>
  <c r="D192" i="18"/>
  <c r="E192" i="18"/>
  <c r="F192" i="18"/>
  <c r="D193" i="18"/>
  <c r="E193" i="18"/>
  <c r="F193" i="18"/>
  <c r="D194" i="18"/>
  <c r="E194" i="18"/>
  <c r="F194" i="18"/>
  <c r="D195" i="18"/>
  <c r="E195" i="18"/>
  <c r="F195" i="18"/>
  <c r="D196" i="18"/>
  <c r="E196" i="18"/>
  <c r="F196" i="18"/>
  <c r="D197" i="18"/>
  <c r="E197" i="18"/>
  <c r="F197" i="18"/>
  <c r="D198" i="18"/>
  <c r="E198" i="18"/>
  <c r="F198" i="18"/>
  <c r="D199" i="18"/>
  <c r="E199" i="18"/>
  <c r="F199" i="18"/>
  <c r="D200" i="18"/>
  <c r="E200" i="18"/>
  <c r="F200" i="18"/>
  <c r="D201" i="18"/>
  <c r="E201" i="18"/>
  <c r="F201" i="18"/>
  <c r="D202" i="18"/>
  <c r="E202" i="18"/>
  <c r="F202" i="18"/>
  <c r="D203" i="18"/>
  <c r="E203" i="18"/>
  <c r="F203" i="18"/>
  <c r="D204" i="18"/>
  <c r="E204" i="18"/>
  <c r="F204" i="18"/>
  <c r="D205" i="18"/>
  <c r="E205" i="18"/>
  <c r="F205" i="18"/>
  <c r="D206" i="18"/>
  <c r="E206" i="18"/>
  <c r="F206" i="18"/>
  <c r="D207" i="18"/>
  <c r="E207" i="18"/>
  <c r="F207" i="18"/>
  <c r="D208" i="18"/>
  <c r="E208" i="18"/>
  <c r="F208" i="18"/>
  <c r="D209" i="18"/>
  <c r="E209" i="18"/>
  <c r="F209" i="18"/>
  <c r="D210" i="18"/>
  <c r="E210" i="18"/>
  <c r="F210" i="18"/>
  <c r="D211" i="18"/>
  <c r="E211" i="18"/>
  <c r="F211" i="18"/>
  <c r="D212" i="18"/>
  <c r="E212" i="18"/>
  <c r="F212" i="18"/>
  <c r="D213" i="18"/>
  <c r="E213" i="18"/>
  <c r="F213" i="18"/>
  <c r="D214" i="18"/>
  <c r="E214" i="18"/>
  <c r="F214" i="18"/>
  <c r="D215" i="18"/>
  <c r="E215" i="18"/>
  <c r="F215" i="18"/>
  <c r="D216" i="18"/>
  <c r="E216" i="18"/>
  <c r="F216" i="18"/>
  <c r="D217" i="18"/>
  <c r="E217" i="18"/>
  <c r="F217" i="18"/>
  <c r="D218" i="18"/>
  <c r="E218" i="18"/>
  <c r="F218" i="18"/>
  <c r="D219" i="18"/>
  <c r="E219" i="18"/>
  <c r="F219" i="18"/>
  <c r="D220" i="18"/>
  <c r="E220" i="18"/>
  <c r="F220" i="18"/>
  <c r="D221" i="18"/>
  <c r="E221" i="18"/>
  <c r="F221" i="18"/>
  <c r="D222" i="18"/>
  <c r="E222" i="18"/>
  <c r="F222" i="18"/>
  <c r="D223" i="18"/>
  <c r="E223" i="18"/>
  <c r="F223" i="18"/>
  <c r="D224" i="18"/>
  <c r="E224" i="18"/>
  <c r="F224" i="18"/>
  <c r="D225" i="18"/>
  <c r="E225" i="18"/>
  <c r="F225" i="18"/>
  <c r="D226" i="18"/>
  <c r="E226" i="18"/>
  <c r="F226" i="18"/>
  <c r="D227" i="18"/>
  <c r="E227" i="18"/>
  <c r="F227" i="18"/>
  <c r="D228" i="18"/>
  <c r="E228" i="18"/>
  <c r="F228" i="18"/>
  <c r="D229" i="18"/>
  <c r="E229" i="18"/>
  <c r="F229" i="18"/>
  <c r="D230" i="18"/>
  <c r="E230" i="18"/>
  <c r="F230" i="18"/>
  <c r="D231" i="18"/>
  <c r="E231" i="18"/>
  <c r="F231" i="18"/>
  <c r="D232" i="18"/>
  <c r="E232" i="18"/>
  <c r="F232" i="18"/>
  <c r="D233" i="18"/>
  <c r="E233" i="18"/>
  <c r="F233" i="18"/>
  <c r="D234" i="18"/>
  <c r="E234" i="18"/>
  <c r="F234" i="18"/>
  <c r="D235" i="18"/>
  <c r="E235" i="18"/>
  <c r="F235" i="18"/>
  <c r="D236" i="18"/>
  <c r="E236" i="18"/>
  <c r="F236" i="18"/>
  <c r="D237" i="18"/>
  <c r="E237" i="18"/>
  <c r="F237" i="18"/>
  <c r="D238" i="18"/>
  <c r="E238" i="18"/>
  <c r="F238" i="18"/>
  <c r="D239" i="18"/>
  <c r="E239" i="18"/>
  <c r="F239" i="18"/>
  <c r="D240" i="18"/>
  <c r="E240" i="18"/>
  <c r="F240" i="18"/>
  <c r="D241" i="18"/>
  <c r="E241" i="18"/>
  <c r="F241" i="18"/>
  <c r="D242" i="18"/>
  <c r="E242" i="18"/>
  <c r="F242" i="18"/>
  <c r="D243" i="18"/>
  <c r="E243" i="18"/>
  <c r="F243" i="18"/>
  <c r="D244" i="18"/>
  <c r="E244" i="18"/>
  <c r="F244" i="18"/>
  <c r="D245" i="18"/>
  <c r="E245" i="18"/>
  <c r="F245" i="18"/>
  <c r="D246" i="18"/>
  <c r="E246" i="18"/>
  <c r="F246" i="18"/>
  <c r="D247" i="18"/>
  <c r="E247" i="18"/>
  <c r="F247" i="18"/>
  <c r="D248" i="18"/>
  <c r="E248" i="18"/>
  <c r="F248" i="18"/>
  <c r="D249" i="18"/>
  <c r="E249" i="18"/>
  <c r="F249" i="18"/>
  <c r="D250" i="18"/>
  <c r="E250" i="18"/>
  <c r="F250" i="18"/>
  <c r="D251" i="18"/>
  <c r="E251" i="18"/>
  <c r="F251" i="18"/>
  <c r="D252" i="18"/>
  <c r="E252" i="18"/>
  <c r="F252" i="18"/>
  <c r="D253" i="18"/>
  <c r="E253" i="18"/>
  <c r="F253" i="18"/>
  <c r="D254" i="18"/>
  <c r="E254" i="18"/>
  <c r="F254" i="18"/>
  <c r="D255" i="18"/>
  <c r="E255" i="18"/>
  <c r="F255" i="18"/>
  <c r="D256" i="18"/>
  <c r="E256" i="18"/>
  <c r="F256" i="18"/>
  <c r="D257" i="18"/>
  <c r="E257" i="18"/>
  <c r="F257" i="18"/>
  <c r="D258" i="18"/>
  <c r="E258" i="18"/>
  <c r="F258" i="18"/>
  <c r="D259" i="18"/>
  <c r="E259" i="18"/>
  <c r="F259" i="18"/>
  <c r="D260" i="18"/>
  <c r="E260" i="18"/>
  <c r="F260" i="18"/>
  <c r="D261" i="18"/>
  <c r="E261" i="18"/>
  <c r="F261" i="18"/>
  <c r="D262" i="18"/>
  <c r="E262" i="18"/>
  <c r="F262" i="18"/>
  <c r="D263" i="18"/>
  <c r="E263" i="18"/>
  <c r="F263" i="18"/>
  <c r="D264" i="18"/>
  <c r="E264" i="18"/>
  <c r="F264" i="18"/>
  <c r="D265" i="18"/>
  <c r="E265" i="18"/>
  <c r="F265" i="18"/>
  <c r="D266" i="18"/>
  <c r="E266" i="18"/>
  <c r="F266" i="18"/>
  <c r="D267" i="18"/>
  <c r="E267" i="18"/>
  <c r="F267" i="18"/>
  <c r="D268" i="18"/>
  <c r="E268" i="18"/>
  <c r="F268" i="18"/>
  <c r="D269" i="18"/>
  <c r="E269" i="18"/>
  <c r="F269" i="18"/>
  <c r="D270" i="18"/>
  <c r="E270" i="18"/>
  <c r="F270" i="18"/>
  <c r="D271" i="18"/>
  <c r="E271" i="18"/>
  <c r="F271" i="18"/>
  <c r="D272" i="18"/>
  <c r="E272" i="18"/>
  <c r="F272" i="18"/>
  <c r="D273" i="18"/>
  <c r="E273" i="18"/>
  <c r="F273" i="18"/>
  <c r="D274" i="18"/>
  <c r="E274" i="18"/>
  <c r="F274" i="18"/>
  <c r="D275" i="18"/>
  <c r="E275" i="18"/>
  <c r="F275" i="18"/>
  <c r="D276" i="18"/>
  <c r="E276" i="18"/>
  <c r="F276" i="18"/>
  <c r="D277" i="18"/>
  <c r="E277" i="18"/>
  <c r="F277" i="18"/>
  <c r="D278" i="18"/>
  <c r="E278" i="18"/>
  <c r="F278" i="18"/>
  <c r="D279" i="18"/>
  <c r="E279" i="18"/>
  <c r="F279" i="18"/>
  <c r="D280" i="18"/>
  <c r="E280" i="18"/>
  <c r="F280" i="18"/>
  <c r="D281" i="18"/>
  <c r="E281" i="18"/>
  <c r="F281" i="18"/>
  <c r="D282" i="18"/>
  <c r="E282" i="18"/>
  <c r="F282" i="18"/>
  <c r="D283" i="18"/>
  <c r="E283" i="18"/>
  <c r="F283" i="18"/>
  <c r="D284" i="18"/>
  <c r="E284" i="18"/>
  <c r="F284" i="18"/>
  <c r="D285" i="18"/>
  <c r="E285" i="18"/>
  <c r="F285" i="18"/>
  <c r="D286" i="18"/>
  <c r="E286" i="18"/>
  <c r="F286" i="18"/>
  <c r="D287" i="18"/>
  <c r="E287" i="18"/>
  <c r="F287" i="18"/>
  <c r="D288" i="18"/>
  <c r="E288" i="18"/>
  <c r="F288" i="18"/>
  <c r="D289" i="18"/>
  <c r="E289" i="18"/>
  <c r="F289" i="18"/>
  <c r="D290" i="18"/>
  <c r="E290" i="18"/>
  <c r="F290" i="18"/>
  <c r="D291" i="18"/>
  <c r="E291" i="18"/>
  <c r="F291" i="18"/>
  <c r="D292" i="18"/>
  <c r="E292" i="18"/>
  <c r="F292" i="18"/>
  <c r="D293" i="18"/>
  <c r="E293" i="18"/>
  <c r="F293" i="18"/>
  <c r="D294" i="18"/>
  <c r="E294" i="18"/>
  <c r="F294" i="18"/>
  <c r="D295" i="18"/>
  <c r="E295" i="18"/>
  <c r="F295" i="18"/>
  <c r="D296" i="18"/>
  <c r="E296" i="18"/>
  <c r="F296" i="18"/>
  <c r="D297" i="18"/>
  <c r="E297" i="18"/>
  <c r="F297" i="18"/>
  <c r="D298" i="18"/>
  <c r="E298" i="18"/>
  <c r="F298" i="18"/>
  <c r="D299" i="18"/>
  <c r="E299" i="18"/>
  <c r="F299" i="18"/>
  <c r="D300" i="18"/>
  <c r="E300" i="18"/>
  <c r="F300" i="18"/>
  <c r="D301" i="18"/>
  <c r="E301" i="18"/>
  <c r="F301" i="18"/>
  <c r="D302" i="18"/>
  <c r="E302" i="18"/>
  <c r="F302" i="18"/>
  <c r="D303" i="18"/>
  <c r="E303" i="18"/>
  <c r="F303" i="18"/>
  <c r="D304" i="18"/>
  <c r="E304" i="18"/>
  <c r="F304" i="18"/>
  <c r="D305" i="18"/>
  <c r="E305" i="18"/>
  <c r="F305" i="18"/>
  <c r="D306" i="18"/>
  <c r="E306" i="18"/>
  <c r="F306" i="18"/>
  <c r="D307" i="18"/>
  <c r="E307" i="18"/>
  <c r="F307" i="18"/>
  <c r="D308" i="18"/>
  <c r="E308" i="18"/>
  <c r="F308" i="18"/>
  <c r="D309" i="18"/>
  <c r="E309" i="18"/>
  <c r="F309" i="18"/>
  <c r="D310" i="18"/>
  <c r="E310" i="18"/>
  <c r="F310" i="18"/>
  <c r="D311" i="18"/>
  <c r="E311" i="18"/>
  <c r="F311" i="18"/>
  <c r="D312" i="18"/>
  <c r="E312" i="18"/>
  <c r="F312" i="18"/>
  <c r="D313" i="18"/>
  <c r="E313" i="18"/>
  <c r="F313" i="18"/>
  <c r="D314" i="18"/>
  <c r="E314" i="18"/>
  <c r="F314" i="18"/>
  <c r="D315" i="18"/>
  <c r="E315" i="18"/>
  <c r="F315" i="18"/>
  <c r="D316" i="18"/>
  <c r="E316" i="18"/>
  <c r="F316" i="18"/>
  <c r="D317" i="18"/>
  <c r="E317" i="18"/>
  <c r="F317" i="18"/>
  <c r="D318" i="18"/>
  <c r="E318" i="18"/>
  <c r="F318" i="18"/>
  <c r="D319" i="18"/>
  <c r="E319" i="18"/>
  <c r="F319" i="18"/>
  <c r="D320" i="18"/>
  <c r="E320" i="18"/>
  <c r="F320" i="18"/>
  <c r="D321" i="18"/>
  <c r="E321" i="18"/>
  <c r="F321" i="18"/>
  <c r="D322" i="18"/>
  <c r="E322" i="18"/>
  <c r="F322" i="18"/>
  <c r="D323" i="18"/>
  <c r="E323" i="18"/>
  <c r="F323" i="18"/>
  <c r="D324" i="18"/>
  <c r="E324" i="18"/>
  <c r="F324" i="18"/>
  <c r="D325" i="18"/>
  <c r="E325" i="18"/>
  <c r="F325" i="18"/>
  <c r="D326" i="18"/>
  <c r="E326" i="18"/>
  <c r="F326" i="18"/>
  <c r="D327" i="18"/>
  <c r="E327" i="18"/>
  <c r="F327" i="18"/>
  <c r="D328" i="18"/>
  <c r="E328" i="18"/>
  <c r="F328" i="18"/>
  <c r="D329" i="18"/>
  <c r="E329" i="18"/>
  <c r="F329" i="18"/>
  <c r="D330" i="18"/>
  <c r="E330" i="18"/>
  <c r="F330" i="18"/>
  <c r="D331" i="18"/>
  <c r="E331" i="18"/>
  <c r="F331" i="18"/>
  <c r="D332" i="18"/>
  <c r="E332" i="18"/>
  <c r="F332" i="18"/>
  <c r="D333" i="18"/>
  <c r="E333" i="18"/>
  <c r="F333" i="18"/>
  <c r="D334" i="18"/>
  <c r="E334" i="18"/>
  <c r="F334" i="18"/>
  <c r="D335" i="18"/>
  <c r="E335" i="18"/>
  <c r="F335" i="18"/>
  <c r="D336" i="18"/>
  <c r="E336" i="18"/>
  <c r="F336" i="18"/>
  <c r="D337" i="18"/>
  <c r="E337" i="18"/>
  <c r="F337" i="18"/>
  <c r="D338" i="18"/>
  <c r="E338" i="18"/>
  <c r="F338" i="18"/>
  <c r="D339" i="18"/>
  <c r="E339" i="18"/>
  <c r="F339" i="18"/>
  <c r="D340" i="18"/>
  <c r="E340" i="18"/>
  <c r="F340" i="18"/>
  <c r="D341" i="18"/>
  <c r="E341" i="18"/>
  <c r="F341" i="18"/>
  <c r="D342" i="18"/>
  <c r="E342" i="18"/>
  <c r="F342" i="18"/>
  <c r="D343" i="18"/>
  <c r="E343" i="18"/>
  <c r="F343" i="18"/>
  <c r="D344" i="18"/>
  <c r="E344" i="18"/>
  <c r="F344" i="18"/>
  <c r="D345" i="18"/>
  <c r="E345" i="18"/>
  <c r="F345" i="18"/>
  <c r="D346" i="18"/>
  <c r="E346" i="18"/>
  <c r="F346" i="18"/>
  <c r="D347" i="18"/>
  <c r="E347" i="18"/>
  <c r="F347" i="18"/>
  <c r="D348" i="18"/>
  <c r="E348" i="18"/>
  <c r="F348" i="18"/>
  <c r="D349" i="18"/>
  <c r="E349" i="18"/>
  <c r="F349" i="18"/>
  <c r="D350" i="18"/>
  <c r="E350" i="18"/>
  <c r="F350" i="18"/>
  <c r="D351" i="18"/>
  <c r="E351" i="18"/>
  <c r="F351" i="18"/>
  <c r="D352" i="18"/>
  <c r="E352" i="18"/>
  <c r="F352" i="18"/>
  <c r="D353" i="18"/>
  <c r="E353" i="18"/>
  <c r="F353" i="18"/>
  <c r="D354" i="18"/>
  <c r="E354" i="18"/>
  <c r="F354" i="18"/>
  <c r="D355" i="18"/>
  <c r="E355" i="18"/>
  <c r="F355" i="18"/>
  <c r="D356" i="18"/>
  <c r="E356" i="18"/>
  <c r="F356" i="18"/>
  <c r="D357" i="18"/>
  <c r="E357" i="18"/>
  <c r="F357" i="18"/>
  <c r="D358" i="18"/>
  <c r="E358" i="18"/>
  <c r="F358" i="18"/>
  <c r="D359" i="18"/>
  <c r="E359" i="18"/>
  <c r="F359" i="18"/>
  <c r="D360" i="18"/>
  <c r="E360" i="18"/>
  <c r="F360" i="18"/>
  <c r="D361" i="18"/>
  <c r="E361" i="18"/>
  <c r="F361" i="18"/>
  <c r="D362" i="18"/>
  <c r="E362" i="18"/>
  <c r="F362" i="18"/>
  <c r="D363" i="18"/>
  <c r="E363" i="18"/>
  <c r="F363" i="18"/>
  <c r="D364" i="18"/>
  <c r="E364" i="18"/>
  <c r="F364" i="18"/>
  <c r="D365" i="18"/>
  <c r="E365" i="18"/>
  <c r="F365" i="18"/>
  <c r="D366" i="18"/>
  <c r="E366" i="18"/>
  <c r="F366" i="18"/>
  <c r="D367" i="18"/>
  <c r="E367" i="18"/>
  <c r="F367" i="18"/>
  <c r="D368" i="18"/>
  <c r="E368" i="18"/>
  <c r="F368" i="18"/>
  <c r="D369" i="18"/>
  <c r="E369" i="18"/>
  <c r="F369" i="18"/>
  <c r="D370" i="18"/>
  <c r="E370" i="18"/>
  <c r="F370" i="18"/>
  <c r="D371" i="18"/>
  <c r="E371" i="18"/>
  <c r="F371" i="18"/>
  <c r="D372" i="18"/>
  <c r="E372" i="18"/>
  <c r="F372" i="18"/>
  <c r="D373" i="18"/>
  <c r="E373" i="18"/>
  <c r="F373" i="18"/>
  <c r="D374" i="18"/>
  <c r="E374" i="18"/>
  <c r="F374" i="18"/>
  <c r="D375" i="18"/>
  <c r="E375" i="18"/>
  <c r="F375" i="18"/>
  <c r="D376" i="18"/>
  <c r="E376" i="18"/>
  <c r="F376" i="18"/>
  <c r="D377" i="18"/>
  <c r="E377" i="18"/>
  <c r="F377" i="18"/>
  <c r="D378" i="18"/>
  <c r="E378" i="18"/>
  <c r="F378" i="18"/>
  <c r="D379" i="18"/>
  <c r="E379" i="18"/>
  <c r="F379" i="18"/>
  <c r="D380" i="18"/>
  <c r="E380" i="18"/>
  <c r="F380" i="18"/>
  <c r="D381" i="18"/>
  <c r="E381" i="18"/>
  <c r="F381" i="18"/>
  <c r="D382" i="18"/>
  <c r="E382" i="18"/>
  <c r="F382" i="18"/>
  <c r="D383" i="18"/>
  <c r="E383" i="18"/>
  <c r="F383" i="18"/>
  <c r="D384" i="18"/>
  <c r="E384" i="18"/>
  <c r="F384" i="18"/>
  <c r="D385" i="18"/>
  <c r="E385" i="18"/>
  <c r="F385" i="18"/>
  <c r="D386" i="18"/>
  <c r="E386" i="18"/>
  <c r="F386" i="18"/>
  <c r="D387" i="18"/>
  <c r="E387" i="18"/>
  <c r="F387" i="18"/>
  <c r="D388" i="18"/>
  <c r="E388" i="18"/>
  <c r="F388" i="18"/>
  <c r="D389" i="18"/>
  <c r="E389" i="18"/>
  <c r="F389" i="18"/>
  <c r="D390" i="18"/>
  <c r="E390" i="18"/>
  <c r="F390" i="18"/>
  <c r="D391" i="18"/>
  <c r="E391" i="18"/>
  <c r="F391" i="18"/>
  <c r="D392" i="18"/>
  <c r="E392" i="18"/>
  <c r="F392" i="18"/>
  <c r="D393" i="18"/>
  <c r="E393" i="18"/>
  <c r="F393" i="18"/>
  <c r="D394" i="18"/>
  <c r="E394" i="18"/>
  <c r="F394" i="18"/>
  <c r="D395" i="18"/>
  <c r="E395" i="18"/>
  <c r="F395" i="18"/>
  <c r="D396" i="18"/>
  <c r="E396" i="18"/>
  <c r="F396" i="18"/>
  <c r="D397" i="18"/>
  <c r="E397" i="18"/>
  <c r="F397" i="18"/>
  <c r="D398" i="18"/>
  <c r="E398" i="18"/>
  <c r="F398" i="18"/>
  <c r="D399" i="18"/>
  <c r="E399" i="18"/>
  <c r="F399" i="18"/>
  <c r="D400" i="18"/>
  <c r="E400" i="18"/>
  <c r="F400" i="18"/>
  <c r="D401" i="18"/>
  <c r="E401" i="18"/>
  <c r="F401" i="18"/>
  <c r="D402" i="18"/>
  <c r="E402" i="18"/>
  <c r="F402" i="18"/>
  <c r="D403" i="18"/>
  <c r="E403" i="18"/>
  <c r="F403" i="18"/>
  <c r="D404" i="18"/>
  <c r="E404" i="18"/>
  <c r="F404" i="18"/>
  <c r="D405" i="18"/>
  <c r="E405" i="18"/>
  <c r="F405" i="18"/>
  <c r="D406" i="18"/>
  <c r="E406" i="18"/>
  <c r="F406" i="18"/>
  <c r="D407" i="18"/>
  <c r="E407" i="18"/>
  <c r="F407" i="18"/>
  <c r="D408" i="18"/>
  <c r="E408" i="18"/>
  <c r="F408" i="18"/>
  <c r="D409" i="18"/>
  <c r="E409" i="18"/>
  <c r="F409" i="18"/>
  <c r="D410" i="18"/>
  <c r="E410" i="18"/>
  <c r="F410" i="18"/>
  <c r="D411" i="18"/>
  <c r="E411" i="18"/>
  <c r="F411" i="18"/>
  <c r="D412" i="18"/>
  <c r="E412" i="18"/>
  <c r="F412" i="18"/>
  <c r="D413" i="18"/>
  <c r="E413" i="18"/>
  <c r="F413" i="18"/>
  <c r="D414" i="18"/>
  <c r="E414" i="18"/>
  <c r="F414" i="18"/>
  <c r="D415" i="18"/>
  <c r="E415" i="18"/>
  <c r="F415" i="18"/>
  <c r="D416" i="18"/>
  <c r="E416" i="18"/>
  <c r="F416" i="18"/>
  <c r="D417" i="18"/>
  <c r="E417" i="18"/>
  <c r="F417" i="18"/>
  <c r="D418" i="18"/>
  <c r="E418" i="18"/>
  <c r="F418" i="18"/>
  <c r="D419" i="18"/>
  <c r="E419" i="18"/>
  <c r="F419" i="18"/>
  <c r="D420" i="18"/>
  <c r="E420" i="18"/>
  <c r="F420" i="18"/>
  <c r="D421" i="18"/>
  <c r="E421" i="18"/>
  <c r="F421" i="18"/>
  <c r="D422" i="18"/>
  <c r="E422" i="18"/>
  <c r="F422" i="18"/>
  <c r="D423" i="18"/>
  <c r="E423" i="18"/>
  <c r="F423" i="18"/>
  <c r="D424" i="18"/>
  <c r="E424" i="18"/>
  <c r="F424" i="18"/>
  <c r="D425" i="18"/>
  <c r="E425" i="18"/>
  <c r="F425" i="18"/>
  <c r="D426" i="18"/>
  <c r="E426" i="18"/>
  <c r="F426" i="18"/>
  <c r="D427" i="18"/>
  <c r="E427" i="18"/>
  <c r="F427" i="18"/>
  <c r="D428" i="18"/>
  <c r="E428" i="18"/>
  <c r="F428" i="18"/>
  <c r="D429" i="18"/>
  <c r="E429" i="18"/>
  <c r="F429" i="18"/>
  <c r="D430" i="18"/>
  <c r="E430" i="18"/>
  <c r="F430" i="18"/>
  <c r="D431" i="18"/>
  <c r="E431" i="18"/>
  <c r="F431" i="18"/>
  <c r="D432" i="18"/>
  <c r="E432" i="18"/>
  <c r="F432" i="18"/>
  <c r="D433" i="18"/>
  <c r="E433" i="18"/>
  <c r="F433" i="18"/>
  <c r="D434" i="18"/>
  <c r="E434" i="18"/>
  <c r="F434" i="18"/>
  <c r="D435" i="18"/>
  <c r="E435" i="18"/>
  <c r="F435" i="18"/>
  <c r="D436" i="18"/>
  <c r="E436" i="18"/>
  <c r="F436" i="18"/>
  <c r="D437" i="18"/>
  <c r="E437" i="18"/>
  <c r="F437" i="18"/>
  <c r="D438" i="18"/>
  <c r="E438" i="18"/>
  <c r="F438" i="18"/>
  <c r="D439" i="18"/>
  <c r="E439" i="18"/>
  <c r="F439" i="18"/>
  <c r="D440" i="18"/>
  <c r="E440" i="18"/>
  <c r="F440" i="18"/>
  <c r="D441" i="18"/>
  <c r="E441" i="18"/>
  <c r="F441" i="18"/>
  <c r="D442" i="18"/>
  <c r="E442" i="18"/>
  <c r="F442" i="18"/>
  <c r="D443" i="18"/>
  <c r="E443" i="18"/>
  <c r="F443" i="18"/>
  <c r="D444" i="18"/>
  <c r="E444" i="18"/>
  <c r="F444" i="18"/>
  <c r="D445" i="18"/>
  <c r="E445" i="18"/>
  <c r="F445" i="18"/>
  <c r="D446" i="18"/>
  <c r="E446" i="18"/>
  <c r="F446" i="18"/>
  <c r="D447" i="18"/>
  <c r="E447" i="18"/>
  <c r="F447" i="18"/>
  <c r="D448" i="18"/>
  <c r="E448" i="18"/>
  <c r="F448" i="18"/>
  <c r="D449" i="18"/>
  <c r="E449" i="18"/>
  <c r="F449" i="18"/>
  <c r="D450" i="18"/>
  <c r="E450" i="18"/>
  <c r="F450" i="18"/>
  <c r="D451" i="18"/>
  <c r="E451" i="18"/>
  <c r="F451" i="18"/>
  <c r="D452" i="18"/>
  <c r="E452" i="18"/>
  <c r="F452" i="18"/>
  <c r="D453" i="18"/>
  <c r="E453" i="18"/>
  <c r="F453" i="18"/>
  <c r="D454" i="18"/>
  <c r="E454" i="18"/>
  <c r="F454" i="18"/>
  <c r="D455" i="18"/>
  <c r="E455" i="18"/>
  <c r="F455" i="18"/>
  <c r="D456" i="18"/>
  <c r="E456" i="18"/>
  <c r="F456" i="18"/>
  <c r="D457" i="18"/>
  <c r="E457" i="18"/>
  <c r="F457" i="18"/>
  <c r="D458" i="18"/>
  <c r="E458" i="18"/>
  <c r="F458" i="18"/>
  <c r="D459" i="18"/>
  <c r="E459" i="18"/>
  <c r="F459" i="18"/>
  <c r="D460" i="18"/>
  <c r="E460" i="18"/>
  <c r="F460" i="18"/>
  <c r="D461" i="18"/>
  <c r="E461" i="18"/>
  <c r="F461" i="18"/>
  <c r="D462" i="18"/>
  <c r="E462" i="18"/>
  <c r="F462" i="18"/>
  <c r="D463" i="18"/>
  <c r="E463" i="18"/>
  <c r="F463" i="18"/>
  <c r="D464" i="18"/>
  <c r="E464" i="18"/>
  <c r="F464" i="18"/>
  <c r="D465" i="18"/>
  <c r="E465" i="18"/>
  <c r="F465" i="18"/>
  <c r="D466" i="18"/>
  <c r="E466" i="18"/>
  <c r="F466" i="18"/>
  <c r="D467" i="18"/>
  <c r="E467" i="18"/>
  <c r="F467" i="18"/>
  <c r="D468" i="18"/>
  <c r="E468" i="18"/>
  <c r="F468" i="18"/>
  <c r="D469" i="18"/>
  <c r="E469" i="18"/>
  <c r="F469" i="18"/>
  <c r="D470" i="18"/>
  <c r="E470" i="18"/>
  <c r="F470" i="18"/>
  <c r="D471" i="18"/>
  <c r="E471" i="18"/>
  <c r="F471" i="18"/>
  <c r="D472" i="18"/>
  <c r="E472" i="18"/>
  <c r="F472" i="18"/>
  <c r="D473" i="18"/>
  <c r="E473" i="18"/>
  <c r="F473" i="18"/>
  <c r="D474" i="18"/>
  <c r="E474" i="18"/>
  <c r="F474" i="18"/>
  <c r="D475" i="18"/>
  <c r="E475" i="18"/>
  <c r="F475" i="18"/>
  <c r="D476" i="18"/>
  <c r="E476" i="18"/>
  <c r="F476" i="18"/>
  <c r="D477" i="18"/>
  <c r="E477" i="18"/>
  <c r="F477" i="18"/>
  <c r="D478" i="18"/>
  <c r="E478" i="18"/>
  <c r="F478" i="18"/>
  <c r="D479" i="18"/>
  <c r="E479" i="18"/>
  <c r="F479" i="18"/>
  <c r="D480" i="18"/>
  <c r="E480" i="18"/>
  <c r="F480" i="18"/>
  <c r="D481" i="18"/>
  <c r="E481" i="18"/>
  <c r="F481" i="18"/>
  <c r="D482" i="18"/>
  <c r="E482" i="18"/>
  <c r="F482" i="18"/>
  <c r="D483" i="18"/>
  <c r="E483" i="18"/>
  <c r="F483" i="18"/>
  <c r="D484" i="18"/>
  <c r="E484" i="18"/>
  <c r="F484" i="18"/>
  <c r="D485" i="18"/>
  <c r="E485" i="18"/>
  <c r="F485" i="18"/>
  <c r="D486" i="18"/>
  <c r="E486" i="18"/>
  <c r="F486" i="18"/>
  <c r="D487" i="18"/>
  <c r="E487" i="18"/>
  <c r="F487" i="18"/>
  <c r="D488" i="18"/>
  <c r="E488" i="18"/>
  <c r="F488" i="18"/>
  <c r="D489" i="18"/>
  <c r="E489" i="18"/>
  <c r="F489" i="18"/>
  <c r="D490" i="18"/>
  <c r="E490" i="18"/>
  <c r="F490" i="18"/>
  <c r="D491" i="18"/>
  <c r="E491" i="18"/>
  <c r="F491" i="18"/>
  <c r="D492" i="18"/>
  <c r="E492" i="18"/>
  <c r="F492" i="18"/>
  <c r="D493" i="18"/>
  <c r="E493" i="18"/>
  <c r="F493" i="18"/>
  <c r="D494" i="18"/>
  <c r="E494" i="18"/>
  <c r="F494" i="18"/>
  <c r="D495" i="18"/>
  <c r="E495" i="18"/>
  <c r="F495" i="18"/>
  <c r="D496" i="18"/>
  <c r="E496" i="18"/>
  <c r="F496" i="18"/>
  <c r="D497" i="18"/>
  <c r="E497" i="18"/>
  <c r="F497" i="18"/>
  <c r="D498" i="18"/>
  <c r="E498" i="18"/>
  <c r="F498" i="18"/>
  <c r="D499" i="18"/>
  <c r="E499" i="18"/>
  <c r="F499" i="18"/>
  <c r="D500" i="18"/>
  <c r="E500" i="18"/>
  <c r="F500" i="18"/>
  <c r="D501" i="18"/>
  <c r="E501" i="18"/>
  <c r="F501" i="18"/>
  <c r="D502" i="18"/>
  <c r="E502" i="18"/>
  <c r="F502" i="18"/>
  <c r="D503" i="18"/>
  <c r="E503" i="18"/>
  <c r="F503" i="18"/>
  <c r="D504" i="18"/>
  <c r="E504" i="18"/>
  <c r="F504" i="18"/>
  <c r="D505" i="18"/>
  <c r="E505" i="18"/>
  <c r="F505" i="18"/>
  <c r="D506" i="18"/>
  <c r="E506" i="18"/>
  <c r="F506" i="18"/>
  <c r="D507" i="18"/>
  <c r="E507" i="18"/>
  <c r="F507" i="18"/>
  <c r="D508" i="18"/>
  <c r="E508" i="18"/>
  <c r="F508" i="18"/>
  <c r="D509" i="18"/>
  <c r="E509" i="18"/>
  <c r="F509" i="18"/>
  <c r="D510" i="18"/>
  <c r="E510" i="18"/>
  <c r="F510" i="18"/>
  <c r="D511" i="18"/>
  <c r="E511" i="18"/>
  <c r="F511" i="18"/>
  <c r="D512" i="18"/>
  <c r="E512" i="18"/>
  <c r="F512" i="18"/>
  <c r="D513" i="18"/>
  <c r="E513" i="18"/>
  <c r="F513" i="18"/>
  <c r="D514" i="18"/>
  <c r="E514" i="18"/>
  <c r="F514" i="18"/>
  <c r="D515" i="18"/>
  <c r="E515" i="18"/>
  <c r="F515" i="18"/>
  <c r="D516" i="18"/>
  <c r="E516" i="18"/>
  <c r="F516" i="18"/>
  <c r="D517" i="18"/>
  <c r="E517" i="18"/>
  <c r="F517" i="18"/>
  <c r="D518" i="18"/>
  <c r="E518" i="18"/>
  <c r="F518" i="18"/>
  <c r="D519" i="18"/>
  <c r="E519" i="18"/>
  <c r="F519" i="18"/>
  <c r="D520" i="18"/>
  <c r="E520" i="18"/>
  <c r="F520" i="18"/>
  <c r="D521" i="18"/>
  <c r="E521" i="18"/>
  <c r="F521" i="18"/>
  <c r="D522" i="18"/>
  <c r="E522" i="18"/>
  <c r="F522" i="18"/>
  <c r="D523" i="18"/>
  <c r="E523" i="18"/>
  <c r="F523" i="18"/>
  <c r="D524" i="18"/>
  <c r="E524" i="18"/>
  <c r="F524" i="18"/>
  <c r="D525" i="18"/>
  <c r="E525" i="18"/>
  <c r="F525" i="18"/>
  <c r="D526" i="18"/>
  <c r="E526" i="18"/>
  <c r="F526" i="18"/>
  <c r="D527" i="18"/>
  <c r="E527" i="18"/>
  <c r="F527" i="18"/>
  <c r="D528" i="18"/>
  <c r="E528" i="18"/>
  <c r="F528" i="18"/>
  <c r="D529" i="18"/>
  <c r="E529" i="18"/>
  <c r="F529" i="18"/>
  <c r="D530" i="18"/>
  <c r="E530" i="18"/>
  <c r="F530" i="18"/>
  <c r="D531" i="18"/>
  <c r="E531" i="18"/>
  <c r="F531" i="18"/>
  <c r="D532" i="18"/>
  <c r="E532" i="18"/>
  <c r="F532" i="18"/>
  <c r="D533" i="18"/>
  <c r="E533" i="18"/>
  <c r="F533" i="18"/>
  <c r="D534" i="18"/>
  <c r="E534" i="18"/>
  <c r="F534" i="18"/>
  <c r="D535" i="18"/>
  <c r="E535" i="18"/>
  <c r="F535" i="18"/>
  <c r="D536" i="18"/>
  <c r="E536" i="18"/>
  <c r="F536" i="18"/>
  <c r="D537" i="18"/>
  <c r="E537" i="18"/>
  <c r="F537" i="18"/>
  <c r="D538" i="18"/>
  <c r="E538" i="18"/>
  <c r="F538" i="18"/>
  <c r="D539" i="18"/>
  <c r="E539" i="18"/>
  <c r="F539" i="18"/>
  <c r="D540" i="18"/>
  <c r="E540" i="18"/>
  <c r="F540" i="18"/>
  <c r="D541" i="18"/>
  <c r="E541" i="18"/>
  <c r="F541" i="18"/>
  <c r="D542" i="18"/>
  <c r="E542" i="18"/>
  <c r="F542" i="18"/>
  <c r="D543" i="18"/>
  <c r="E543" i="18"/>
  <c r="F543" i="18"/>
  <c r="D544" i="18"/>
  <c r="E544" i="18"/>
  <c r="F544" i="18"/>
  <c r="D545" i="18"/>
  <c r="E545" i="18"/>
  <c r="F545" i="18"/>
  <c r="D546" i="18"/>
  <c r="E546" i="18"/>
  <c r="F546" i="18"/>
  <c r="D547" i="18"/>
  <c r="E547" i="18"/>
  <c r="F547" i="18"/>
  <c r="D548" i="18"/>
  <c r="E548" i="18"/>
  <c r="F548" i="18"/>
  <c r="D549" i="18"/>
  <c r="E549" i="18"/>
  <c r="F549" i="18"/>
  <c r="D550" i="18"/>
  <c r="E550" i="18"/>
  <c r="F550" i="18"/>
  <c r="D551" i="18"/>
  <c r="E551" i="18"/>
  <c r="F551" i="18"/>
  <c r="D552" i="18"/>
  <c r="E552" i="18"/>
  <c r="F552" i="18"/>
  <c r="D553" i="18"/>
  <c r="E553" i="18"/>
  <c r="F553" i="18"/>
  <c r="D554" i="18"/>
  <c r="E554" i="18"/>
  <c r="F554" i="18"/>
  <c r="D555" i="18"/>
  <c r="E555" i="18"/>
  <c r="F555" i="18"/>
  <c r="D556" i="18"/>
  <c r="E556" i="18"/>
  <c r="F556" i="18"/>
  <c r="D557" i="18"/>
  <c r="E557" i="18"/>
  <c r="F557" i="18"/>
  <c r="D558" i="18"/>
  <c r="E558" i="18"/>
  <c r="F558" i="18"/>
  <c r="D559" i="18"/>
  <c r="E559" i="18"/>
  <c r="F559" i="18"/>
  <c r="D560" i="18"/>
  <c r="E560" i="18"/>
  <c r="F560" i="18"/>
  <c r="D561" i="18"/>
  <c r="E561" i="18"/>
  <c r="F561" i="18"/>
  <c r="D562" i="18"/>
  <c r="E562" i="18"/>
  <c r="F562" i="18"/>
  <c r="D563" i="18"/>
  <c r="E563" i="18"/>
  <c r="F563" i="18"/>
  <c r="D564" i="18"/>
  <c r="E564" i="18"/>
  <c r="F564" i="18"/>
  <c r="D565" i="18"/>
  <c r="E565" i="18"/>
  <c r="F565" i="18"/>
  <c r="D566" i="18"/>
  <c r="E566" i="18"/>
  <c r="F566" i="18"/>
  <c r="D567" i="18"/>
  <c r="E567" i="18"/>
  <c r="F567" i="18"/>
  <c r="D568" i="18"/>
  <c r="E568" i="18"/>
  <c r="F568" i="18"/>
  <c r="D569" i="18"/>
  <c r="E569" i="18"/>
  <c r="F569" i="18"/>
  <c r="D570" i="18"/>
  <c r="E570" i="18"/>
  <c r="F570" i="18"/>
  <c r="D571" i="18"/>
  <c r="E571" i="18"/>
  <c r="F571" i="18"/>
  <c r="D572" i="18"/>
  <c r="E572" i="18"/>
  <c r="F572" i="18"/>
  <c r="D573" i="18"/>
  <c r="E573" i="18"/>
  <c r="F573" i="18"/>
  <c r="D574" i="18"/>
  <c r="E574" i="18"/>
  <c r="F574" i="18"/>
  <c r="D575" i="18"/>
  <c r="E575" i="18"/>
  <c r="F575" i="18"/>
  <c r="D576" i="18"/>
  <c r="E576" i="18"/>
  <c r="F576" i="18"/>
  <c r="D577" i="18"/>
  <c r="E577" i="18"/>
  <c r="F577" i="18"/>
  <c r="D578" i="18"/>
  <c r="E578" i="18"/>
  <c r="F578" i="18"/>
  <c r="D579" i="18"/>
  <c r="E579" i="18"/>
  <c r="F579" i="18"/>
  <c r="D580" i="18"/>
  <c r="E580" i="18"/>
  <c r="F580" i="18"/>
  <c r="D581" i="18"/>
  <c r="E581" i="18"/>
  <c r="F581" i="18"/>
  <c r="D582" i="18"/>
  <c r="E582" i="18"/>
  <c r="F582" i="18"/>
  <c r="D583" i="18"/>
  <c r="E583" i="18"/>
  <c r="F583" i="18"/>
  <c r="D584" i="18"/>
  <c r="E584" i="18"/>
  <c r="F584" i="18"/>
  <c r="D585" i="18"/>
  <c r="E585" i="18"/>
  <c r="F585" i="18"/>
  <c r="D586" i="18"/>
  <c r="E586" i="18"/>
  <c r="F586" i="18"/>
  <c r="D587" i="18"/>
  <c r="E587" i="18"/>
  <c r="F587" i="18"/>
  <c r="D588" i="18"/>
  <c r="E588" i="18"/>
  <c r="F588" i="18"/>
  <c r="D589" i="18"/>
  <c r="E589" i="18"/>
  <c r="F589" i="18"/>
  <c r="D590" i="18"/>
  <c r="E590" i="18"/>
  <c r="F590" i="18"/>
  <c r="D591" i="18"/>
  <c r="E591" i="18"/>
  <c r="F591" i="18"/>
  <c r="D592" i="18"/>
  <c r="E592" i="18"/>
  <c r="F592" i="18"/>
  <c r="D593" i="18"/>
  <c r="E593" i="18"/>
  <c r="F593" i="18"/>
  <c r="D594" i="18"/>
  <c r="E594" i="18"/>
  <c r="F594" i="18"/>
  <c r="D595" i="18"/>
  <c r="E595" i="18"/>
  <c r="F595" i="18"/>
  <c r="D596" i="18"/>
  <c r="E596" i="18"/>
  <c r="F596" i="18"/>
  <c r="D597" i="18"/>
  <c r="E597" i="18"/>
  <c r="F597" i="18"/>
  <c r="D598" i="18"/>
  <c r="E598" i="18"/>
  <c r="F598" i="18"/>
  <c r="D599" i="18"/>
  <c r="E599" i="18"/>
  <c r="F599" i="18"/>
  <c r="D600" i="18"/>
  <c r="E600" i="18"/>
  <c r="F600" i="18"/>
  <c r="D601" i="18"/>
  <c r="E601" i="18"/>
  <c r="F601" i="18"/>
  <c r="D602" i="18"/>
  <c r="E602" i="18"/>
  <c r="F602" i="18"/>
  <c r="D603" i="18"/>
  <c r="E603" i="18"/>
  <c r="F603" i="18"/>
  <c r="D604" i="18"/>
  <c r="E604" i="18"/>
  <c r="F604" i="18"/>
  <c r="D605" i="18"/>
  <c r="E605" i="18"/>
  <c r="F605" i="18"/>
  <c r="D606" i="18"/>
  <c r="E606" i="18"/>
  <c r="F606" i="18"/>
  <c r="D607" i="18"/>
  <c r="E607" i="18"/>
  <c r="F607" i="18"/>
  <c r="D608" i="18"/>
  <c r="E608" i="18"/>
  <c r="F608" i="18"/>
  <c r="D609" i="18"/>
  <c r="E609" i="18"/>
  <c r="F609" i="18"/>
  <c r="D610" i="18"/>
  <c r="E610" i="18"/>
  <c r="F610" i="18"/>
  <c r="D611" i="18"/>
  <c r="E611" i="18"/>
  <c r="F611" i="18"/>
  <c r="D612" i="18"/>
  <c r="E612" i="18"/>
  <c r="F612" i="18"/>
  <c r="D613" i="18"/>
  <c r="E613" i="18"/>
  <c r="F613" i="18"/>
  <c r="D614" i="18"/>
  <c r="E614" i="18"/>
  <c r="F614" i="18"/>
  <c r="D615" i="18"/>
  <c r="E615" i="18"/>
  <c r="F615" i="18"/>
  <c r="D616" i="18"/>
  <c r="E616" i="18"/>
  <c r="F616" i="18"/>
  <c r="D617" i="18"/>
  <c r="E617" i="18"/>
  <c r="F617" i="18"/>
  <c r="D618" i="18"/>
  <c r="E618" i="18"/>
  <c r="F618" i="18"/>
  <c r="D619" i="18"/>
  <c r="E619" i="18"/>
  <c r="F619" i="18"/>
  <c r="D620" i="18"/>
  <c r="E620" i="18"/>
  <c r="F620" i="18"/>
  <c r="D621" i="18"/>
  <c r="E621" i="18"/>
  <c r="F621" i="18"/>
  <c r="D622" i="18"/>
  <c r="E622" i="18"/>
  <c r="F622" i="18"/>
  <c r="D623" i="18"/>
  <c r="E623" i="18"/>
  <c r="F623" i="18"/>
  <c r="D624" i="18"/>
  <c r="E624" i="18"/>
  <c r="F624" i="18"/>
  <c r="D625" i="18"/>
  <c r="E625" i="18"/>
  <c r="F625" i="18"/>
  <c r="D626" i="18"/>
  <c r="E626" i="18"/>
  <c r="F626" i="18"/>
  <c r="D627" i="18"/>
  <c r="E627" i="18"/>
  <c r="F627" i="18"/>
  <c r="D628" i="18"/>
  <c r="E628" i="18"/>
  <c r="F628" i="18"/>
  <c r="D629" i="18"/>
  <c r="E629" i="18"/>
  <c r="F629" i="18"/>
  <c r="D630" i="18"/>
  <c r="E630" i="18"/>
  <c r="F630" i="18"/>
  <c r="D631" i="18"/>
  <c r="E631" i="18"/>
  <c r="F631" i="18"/>
  <c r="D632" i="18"/>
  <c r="E632" i="18"/>
  <c r="F632" i="18"/>
  <c r="D633" i="18"/>
  <c r="E633" i="18"/>
  <c r="F633" i="18"/>
  <c r="D634" i="18"/>
  <c r="E634" i="18"/>
  <c r="F634" i="18"/>
  <c r="D635" i="18"/>
  <c r="E635" i="18"/>
  <c r="F635" i="18"/>
  <c r="D636" i="18"/>
  <c r="E636" i="18"/>
  <c r="F636" i="18"/>
  <c r="D637" i="18"/>
  <c r="E637" i="18"/>
  <c r="F637" i="18"/>
  <c r="D638" i="18"/>
  <c r="E638" i="18"/>
  <c r="F638" i="18"/>
  <c r="D639" i="18"/>
  <c r="E639" i="18"/>
  <c r="F639" i="18"/>
  <c r="D640" i="18"/>
  <c r="E640" i="18"/>
  <c r="F640" i="18"/>
  <c r="D641" i="18"/>
  <c r="E641" i="18"/>
  <c r="F641" i="18"/>
  <c r="D642" i="18"/>
  <c r="E642" i="18"/>
  <c r="F642" i="18"/>
  <c r="D643" i="18"/>
  <c r="E643" i="18"/>
  <c r="F643" i="18"/>
  <c r="D644" i="18"/>
  <c r="E644" i="18"/>
  <c r="F644" i="18"/>
  <c r="D645" i="18"/>
  <c r="E645" i="18"/>
  <c r="F645" i="18"/>
  <c r="D646" i="18"/>
  <c r="E646" i="18"/>
  <c r="F646" i="18"/>
  <c r="D647" i="18"/>
  <c r="E647" i="18"/>
  <c r="F647" i="18"/>
  <c r="D648" i="18"/>
  <c r="E648" i="18"/>
  <c r="F648" i="18"/>
  <c r="D649" i="18"/>
  <c r="E649" i="18"/>
  <c r="F649" i="18"/>
  <c r="D650" i="18"/>
  <c r="E650" i="18"/>
  <c r="F650" i="18"/>
  <c r="D651" i="18"/>
  <c r="E651" i="18"/>
  <c r="F651" i="18"/>
  <c r="D652" i="18"/>
  <c r="E652" i="18"/>
  <c r="F652" i="18"/>
  <c r="D653" i="18"/>
  <c r="E653" i="18"/>
  <c r="F653" i="18"/>
  <c r="D654" i="18"/>
  <c r="E654" i="18"/>
  <c r="F654" i="18"/>
  <c r="D655" i="18"/>
  <c r="E655" i="18"/>
  <c r="F655" i="18"/>
  <c r="D656" i="18"/>
  <c r="E656" i="18"/>
  <c r="F656" i="18"/>
  <c r="D4" i="17" l="1"/>
  <c r="E4" i="17"/>
  <c r="D5" i="17"/>
  <c r="E5" i="17"/>
  <c r="D6" i="17"/>
  <c r="E6" i="17"/>
  <c r="D7" i="17"/>
  <c r="E7" i="17"/>
  <c r="D8" i="17"/>
  <c r="E8" i="17"/>
  <c r="D9" i="17"/>
  <c r="E9" i="17"/>
  <c r="D10" i="17"/>
  <c r="E10" i="17"/>
  <c r="D11" i="17"/>
  <c r="E11" i="17"/>
  <c r="D12" i="17"/>
  <c r="E12" i="17"/>
  <c r="D13" i="17"/>
  <c r="E13" i="17"/>
  <c r="D14" i="17"/>
  <c r="E14" i="17"/>
  <c r="D15" i="17"/>
  <c r="E15" i="17"/>
  <c r="D16" i="17"/>
  <c r="E16" i="17"/>
  <c r="D17" i="17"/>
  <c r="E17" i="17"/>
  <c r="D18" i="17"/>
  <c r="E18" i="17"/>
  <c r="D19" i="17"/>
  <c r="E19" i="17"/>
  <c r="D20" i="17"/>
  <c r="E20" i="17"/>
  <c r="D21" i="17"/>
  <c r="E21" i="17"/>
  <c r="D22" i="17"/>
  <c r="E22" i="17"/>
  <c r="D23" i="17"/>
  <c r="E23" i="17"/>
  <c r="D24" i="17"/>
  <c r="E24" i="17"/>
  <c r="D25" i="17"/>
  <c r="E25" i="17"/>
  <c r="D26" i="17"/>
  <c r="E26" i="17"/>
  <c r="D27" i="17"/>
  <c r="E27" i="17"/>
  <c r="D28" i="17"/>
  <c r="E28" i="17"/>
  <c r="D29" i="17"/>
  <c r="E29" i="17"/>
  <c r="D30" i="17"/>
  <c r="E30" i="17"/>
  <c r="D31" i="17"/>
  <c r="E31" i="17"/>
  <c r="D32" i="17"/>
  <c r="E32" i="17"/>
  <c r="D33" i="17"/>
  <c r="E33" i="17"/>
  <c r="D34" i="17"/>
  <c r="E34" i="17"/>
  <c r="D35" i="17"/>
  <c r="E35" i="17"/>
  <c r="D36" i="17"/>
  <c r="E36" i="17"/>
  <c r="D37" i="17"/>
  <c r="E37" i="17"/>
  <c r="D38" i="17"/>
  <c r="E38" i="17"/>
  <c r="D39" i="17"/>
  <c r="E39" i="17"/>
  <c r="D40" i="17"/>
  <c r="E40" i="17"/>
  <c r="D41" i="17"/>
  <c r="E41" i="17"/>
  <c r="D42" i="17"/>
  <c r="E42" i="17"/>
  <c r="D43" i="17"/>
  <c r="E43" i="17"/>
  <c r="D44" i="17"/>
  <c r="E44" i="17"/>
  <c r="D45" i="17"/>
  <c r="E45" i="17"/>
  <c r="D46" i="17"/>
  <c r="E46" i="17"/>
  <c r="D47" i="17"/>
  <c r="E47" i="17"/>
  <c r="D48" i="17"/>
  <c r="E48" i="17"/>
  <c r="D49" i="17"/>
  <c r="E49" i="17"/>
  <c r="D50" i="17"/>
  <c r="E50" i="17"/>
  <c r="D51" i="17"/>
  <c r="E51" i="17"/>
  <c r="D52" i="17"/>
  <c r="E52" i="17"/>
  <c r="D53" i="17"/>
  <c r="E53" i="17"/>
  <c r="D54" i="17"/>
  <c r="E54" i="17"/>
  <c r="D55" i="17"/>
  <c r="E55" i="17"/>
  <c r="D56" i="17"/>
  <c r="E56" i="17"/>
  <c r="D57" i="17"/>
  <c r="E57" i="17"/>
  <c r="D58" i="17"/>
  <c r="E58" i="17"/>
  <c r="D59" i="17"/>
  <c r="E59" i="17"/>
  <c r="D60" i="17"/>
  <c r="E60" i="17"/>
  <c r="D61" i="17"/>
  <c r="E61" i="17"/>
  <c r="D62" i="17"/>
  <c r="E62" i="17"/>
  <c r="D63" i="17"/>
  <c r="E63" i="17"/>
  <c r="D64" i="17"/>
  <c r="E64" i="17"/>
  <c r="D65" i="17"/>
  <c r="E65" i="17"/>
  <c r="D66" i="17"/>
  <c r="E66" i="17"/>
  <c r="D67" i="17"/>
  <c r="E67" i="17"/>
  <c r="D68" i="17"/>
  <c r="E68" i="17"/>
  <c r="D69" i="17"/>
  <c r="E69" i="17"/>
  <c r="D70" i="17"/>
  <c r="E70" i="17"/>
  <c r="D71" i="17"/>
  <c r="E71" i="17"/>
  <c r="D72" i="17"/>
  <c r="E72" i="17"/>
  <c r="D73" i="17"/>
  <c r="E73" i="17"/>
  <c r="D74" i="17"/>
  <c r="E74" i="17"/>
  <c r="D75" i="17"/>
  <c r="E75" i="17"/>
  <c r="D76" i="17"/>
  <c r="E76" i="17"/>
  <c r="D77" i="17"/>
  <c r="E77" i="17"/>
  <c r="D78" i="17"/>
  <c r="E78" i="17"/>
  <c r="D79" i="17"/>
  <c r="E79" i="17"/>
  <c r="D80" i="17"/>
  <c r="E80" i="17"/>
  <c r="D81" i="17"/>
  <c r="E81" i="17"/>
  <c r="D82" i="17"/>
  <c r="E82" i="17"/>
  <c r="D83" i="17"/>
  <c r="E83" i="17"/>
  <c r="D84" i="17"/>
  <c r="E84" i="17"/>
  <c r="D85" i="17"/>
  <c r="E85" i="17"/>
  <c r="D86" i="17"/>
  <c r="E86" i="17"/>
  <c r="D87" i="17"/>
  <c r="E87" i="17"/>
  <c r="D88" i="17"/>
  <c r="E88" i="17"/>
  <c r="D89" i="17"/>
  <c r="E89" i="17"/>
  <c r="D90" i="17"/>
  <c r="E90" i="17"/>
  <c r="D91" i="17"/>
  <c r="E91" i="17"/>
  <c r="D92" i="17"/>
  <c r="E92" i="17"/>
  <c r="D93" i="17"/>
  <c r="E93" i="17"/>
  <c r="D94" i="17"/>
  <c r="E94" i="17"/>
  <c r="D95" i="17"/>
  <c r="E95" i="17"/>
  <c r="D96" i="17"/>
  <c r="E96" i="17"/>
  <c r="D97" i="17"/>
  <c r="E97" i="17"/>
  <c r="D98" i="17"/>
  <c r="E98" i="17"/>
  <c r="D99" i="17"/>
  <c r="E99" i="17"/>
  <c r="D100" i="17"/>
  <c r="E100" i="17"/>
  <c r="D101" i="17"/>
  <c r="E101" i="17"/>
  <c r="D102" i="17"/>
  <c r="E102" i="17"/>
  <c r="D103" i="17"/>
  <c r="E103" i="17"/>
  <c r="D104" i="17"/>
  <c r="E104" i="17"/>
  <c r="D105" i="17"/>
  <c r="E105" i="17"/>
  <c r="D106" i="17"/>
  <c r="E106" i="17"/>
  <c r="D107" i="17"/>
  <c r="E107" i="17"/>
  <c r="D108" i="17"/>
  <c r="E108" i="17"/>
  <c r="D109" i="17"/>
  <c r="E109" i="17"/>
  <c r="D110" i="17"/>
  <c r="E110" i="17"/>
  <c r="D111" i="17"/>
  <c r="E111" i="17"/>
  <c r="D112" i="17"/>
  <c r="E112" i="17"/>
  <c r="D113" i="17"/>
  <c r="E113" i="17"/>
  <c r="D114" i="17"/>
  <c r="E114" i="17"/>
  <c r="D115" i="17"/>
  <c r="E115" i="17"/>
  <c r="D116" i="17"/>
  <c r="E116" i="17"/>
  <c r="D117" i="17"/>
  <c r="E117" i="17"/>
  <c r="D118" i="17"/>
  <c r="E118" i="17"/>
  <c r="D119" i="17"/>
  <c r="E119" i="17"/>
  <c r="D120" i="17"/>
  <c r="E120" i="17"/>
  <c r="D121" i="17"/>
  <c r="E121" i="17"/>
  <c r="D122" i="17"/>
  <c r="E122" i="17"/>
  <c r="D123" i="17"/>
  <c r="E123" i="17"/>
  <c r="D124" i="17"/>
  <c r="E124" i="17"/>
  <c r="D125" i="17"/>
  <c r="E125" i="17"/>
  <c r="D126" i="17"/>
  <c r="E126" i="17"/>
  <c r="D127" i="17"/>
  <c r="E127" i="17"/>
  <c r="D128" i="17"/>
  <c r="E128" i="17"/>
  <c r="D129" i="17"/>
  <c r="E129" i="17"/>
  <c r="D130" i="17"/>
  <c r="E130" i="17"/>
  <c r="D131" i="17"/>
  <c r="E131" i="17"/>
  <c r="D132" i="17"/>
  <c r="E132" i="17"/>
  <c r="D133" i="17"/>
  <c r="E133" i="17"/>
  <c r="D134" i="17"/>
  <c r="E134" i="17"/>
  <c r="D135" i="17"/>
  <c r="E135" i="17"/>
  <c r="D136" i="17"/>
  <c r="E136" i="17"/>
  <c r="D137" i="17"/>
  <c r="E137" i="17"/>
  <c r="D138" i="17"/>
  <c r="E138" i="17"/>
  <c r="D139" i="17"/>
  <c r="E139" i="17"/>
  <c r="D140" i="17"/>
  <c r="E140" i="17"/>
  <c r="D141" i="17"/>
  <c r="E141" i="17"/>
  <c r="D142" i="17"/>
  <c r="E142" i="17"/>
  <c r="D143" i="17"/>
  <c r="E143" i="17"/>
  <c r="D144" i="17"/>
  <c r="E144" i="17"/>
  <c r="D145" i="17"/>
  <c r="E145" i="17"/>
  <c r="D146" i="17"/>
  <c r="E146" i="17"/>
  <c r="D147" i="17"/>
  <c r="E147" i="17"/>
  <c r="D148" i="17"/>
  <c r="E148" i="17"/>
  <c r="D149" i="17"/>
  <c r="E149" i="17"/>
  <c r="D150" i="17"/>
  <c r="E150" i="17"/>
  <c r="D151" i="17"/>
  <c r="E151" i="17"/>
  <c r="D152" i="17"/>
  <c r="E152" i="17"/>
  <c r="D153" i="17"/>
  <c r="E153" i="17"/>
  <c r="D154" i="17"/>
  <c r="E154" i="17"/>
  <c r="D155" i="17"/>
  <c r="E155" i="17"/>
  <c r="D156" i="17"/>
  <c r="E156" i="17"/>
  <c r="D157" i="17"/>
  <c r="E157" i="17"/>
  <c r="D158" i="17"/>
  <c r="E158" i="17"/>
  <c r="D159" i="17"/>
  <c r="E159" i="17"/>
  <c r="D160" i="17"/>
  <c r="E160" i="17"/>
  <c r="D161" i="17"/>
  <c r="E161" i="17"/>
  <c r="D162" i="17"/>
  <c r="E162" i="17"/>
  <c r="D163" i="17"/>
  <c r="E163" i="17"/>
  <c r="D164" i="17"/>
  <c r="E164" i="17"/>
  <c r="D165" i="17"/>
  <c r="E165" i="17"/>
  <c r="D166" i="17"/>
  <c r="E166" i="17"/>
  <c r="D167" i="17"/>
  <c r="E167" i="17"/>
  <c r="D168" i="17"/>
  <c r="E168" i="17"/>
  <c r="D169" i="17"/>
  <c r="E169" i="17"/>
  <c r="D170" i="17"/>
  <c r="E170" i="17"/>
  <c r="D171" i="17"/>
  <c r="E171" i="17"/>
  <c r="D172" i="17"/>
  <c r="E172" i="17"/>
  <c r="D173" i="17"/>
  <c r="E173" i="17"/>
  <c r="D174" i="17"/>
  <c r="E174" i="17"/>
  <c r="D175" i="17"/>
  <c r="E175" i="17"/>
  <c r="D176" i="17"/>
  <c r="E176" i="17"/>
  <c r="D177" i="17"/>
  <c r="E177" i="17"/>
  <c r="D178" i="17"/>
  <c r="E178" i="17"/>
  <c r="D179" i="17"/>
  <c r="E179" i="17"/>
  <c r="D180" i="17"/>
  <c r="E180" i="17"/>
  <c r="D181" i="17"/>
  <c r="E181" i="17"/>
  <c r="D182" i="17"/>
  <c r="E182" i="17"/>
  <c r="D183" i="17"/>
  <c r="E183" i="17"/>
  <c r="D184" i="17"/>
  <c r="E184" i="17"/>
  <c r="D185" i="17"/>
  <c r="E185" i="17"/>
  <c r="D186" i="17"/>
  <c r="E186" i="17"/>
  <c r="D187" i="17"/>
  <c r="E187" i="17"/>
  <c r="D188" i="17"/>
  <c r="E188" i="17"/>
  <c r="D189" i="17"/>
  <c r="E189" i="17"/>
  <c r="D190" i="17"/>
  <c r="E190" i="17"/>
  <c r="D191" i="17"/>
  <c r="E191" i="17"/>
  <c r="D192" i="17"/>
  <c r="E192" i="17"/>
  <c r="D193" i="17"/>
  <c r="E193" i="17"/>
  <c r="D194" i="17"/>
  <c r="E194" i="17"/>
  <c r="D195" i="17"/>
  <c r="E195" i="17"/>
  <c r="D196" i="17"/>
  <c r="E196" i="17"/>
  <c r="D197" i="17"/>
  <c r="E197" i="17"/>
  <c r="D198" i="17"/>
  <c r="E198" i="17"/>
  <c r="D199" i="17"/>
  <c r="E199" i="17"/>
  <c r="D200" i="17"/>
  <c r="E200" i="17"/>
  <c r="D201" i="17"/>
  <c r="E201" i="17"/>
  <c r="D202" i="17"/>
  <c r="E202" i="17"/>
  <c r="D203" i="17"/>
  <c r="E203" i="17"/>
  <c r="D204" i="17"/>
  <c r="E204" i="17"/>
  <c r="D205" i="17"/>
  <c r="E205" i="17"/>
  <c r="D206" i="17"/>
  <c r="E206" i="17"/>
  <c r="D207" i="17"/>
  <c r="E207" i="17"/>
  <c r="D208" i="17"/>
  <c r="E208" i="17"/>
  <c r="D209" i="17"/>
  <c r="E209" i="17"/>
  <c r="D210" i="17"/>
  <c r="E210" i="17"/>
  <c r="D211" i="17"/>
  <c r="E211" i="17"/>
  <c r="D212" i="17"/>
  <c r="E212" i="17"/>
  <c r="D213" i="17"/>
  <c r="E213" i="17"/>
  <c r="D214" i="17"/>
  <c r="E214" i="17"/>
  <c r="D215" i="17"/>
  <c r="E215" i="17"/>
  <c r="D216" i="17"/>
  <c r="E216" i="17"/>
  <c r="D217" i="17"/>
  <c r="E217" i="17"/>
  <c r="D218" i="17"/>
  <c r="E218" i="17"/>
  <c r="D219" i="17"/>
  <c r="E219" i="17"/>
  <c r="D220" i="17"/>
  <c r="E220" i="17"/>
  <c r="D221" i="17"/>
  <c r="E221" i="17"/>
  <c r="D222" i="17"/>
  <c r="E222" i="17"/>
  <c r="D223" i="17"/>
  <c r="E223" i="17"/>
  <c r="D224" i="17"/>
  <c r="E224" i="17"/>
  <c r="D225" i="17"/>
  <c r="E225" i="17"/>
  <c r="D226" i="17"/>
  <c r="E226" i="17"/>
  <c r="D227" i="17"/>
  <c r="E227" i="17"/>
  <c r="D228" i="17"/>
  <c r="E228" i="17"/>
  <c r="D229" i="17"/>
  <c r="E229" i="17"/>
  <c r="D230" i="17"/>
  <c r="E230" i="17"/>
  <c r="D231" i="17"/>
  <c r="E231" i="17"/>
  <c r="D232" i="17"/>
  <c r="E232" i="17"/>
  <c r="D233" i="17"/>
  <c r="E233" i="17"/>
  <c r="D234" i="17"/>
  <c r="E234" i="17"/>
  <c r="D235" i="17"/>
  <c r="E235" i="17"/>
  <c r="D236" i="17"/>
  <c r="E236" i="17"/>
  <c r="D237" i="17"/>
  <c r="E237" i="17"/>
  <c r="D238" i="17"/>
  <c r="E238" i="17"/>
  <c r="D239" i="17"/>
  <c r="E239" i="17"/>
  <c r="D240" i="17"/>
  <c r="E240" i="17"/>
  <c r="D241" i="17"/>
  <c r="E241" i="17"/>
  <c r="D242" i="17"/>
  <c r="E242" i="17"/>
  <c r="D243" i="17"/>
  <c r="E243" i="17"/>
  <c r="D244" i="17"/>
  <c r="E244" i="17"/>
  <c r="D245" i="17"/>
  <c r="E245" i="17"/>
  <c r="D246" i="17"/>
  <c r="E246" i="17"/>
  <c r="D247" i="17"/>
  <c r="E247" i="17"/>
  <c r="D248" i="17"/>
  <c r="E248" i="17"/>
  <c r="D249" i="17"/>
  <c r="E249" i="17"/>
  <c r="D250" i="17"/>
  <c r="E250" i="17"/>
  <c r="D251" i="17"/>
  <c r="E251" i="17"/>
  <c r="D252" i="17"/>
  <c r="E252" i="17"/>
  <c r="D253" i="17"/>
  <c r="E253" i="17"/>
  <c r="D254" i="17"/>
  <c r="E254" i="17"/>
  <c r="D255" i="17"/>
  <c r="E255" i="17"/>
  <c r="D256" i="17"/>
  <c r="E256" i="17"/>
  <c r="D257" i="17"/>
  <c r="E257" i="17"/>
  <c r="D258" i="17"/>
  <c r="E258" i="17"/>
  <c r="D259" i="17"/>
  <c r="E259" i="17"/>
  <c r="D260" i="17"/>
  <c r="E260" i="17"/>
  <c r="D261" i="17"/>
  <c r="E261" i="17"/>
  <c r="D262" i="17"/>
  <c r="E262" i="17"/>
  <c r="D263" i="17"/>
  <c r="E263" i="17"/>
  <c r="D264" i="17"/>
  <c r="E264" i="17"/>
  <c r="D265" i="17"/>
  <c r="E265" i="17"/>
  <c r="D266" i="17"/>
  <c r="E266" i="17"/>
  <c r="D267" i="17"/>
  <c r="E267" i="17"/>
  <c r="D268" i="17"/>
  <c r="E268" i="17"/>
  <c r="D269" i="17"/>
  <c r="E269" i="17"/>
  <c r="D270" i="17"/>
  <c r="E270" i="17"/>
  <c r="D271" i="17"/>
  <c r="E271" i="17"/>
  <c r="D272" i="17"/>
  <c r="E272" i="17"/>
  <c r="D273" i="17"/>
  <c r="E273" i="17"/>
  <c r="D274" i="17"/>
  <c r="E274" i="17"/>
  <c r="D275" i="17"/>
  <c r="E275" i="17"/>
  <c r="D276" i="17"/>
  <c r="E276" i="17"/>
  <c r="D277" i="17"/>
  <c r="E277" i="17"/>
  <c r="D278" i="17"/>
  <c r="E278" i="17"/>
  <c r="D279" i="17"/>
  <c r="E279" i="17"/>
  <c r="D280" i="17"/>
  <c r="E280" i="17"/>
  <c r="D281" i="17"/>
  <c r="E281" i="17"/>
  <c r="D282" i="17"/>
  <c r="E282" i="17"/>
  <c r="D283" i="17"/>
  <c r="E283" i="17"/>
  <c r="D284" i="17"/>
  <c r="E284" i="17"/>
  <c r="D285" i="17"/>
  <c r="E285" i="17"/>
  <c r="D286" i="17"/>
  <c r="E286" i="17"/>
  <c r="D287" i="17"/>
  <c r="E287" i="17"/>
  <c r="D288" i="17"/>
  <c r="E288" i="17"/>
  <c r="D289" i="17"/>
  <c r="E289" i="17"/>
  <c r="D290" i="17"/>
  <c r="E290" i="17"/>
  <c r="D291" i="17"/>
  <c r="E291" i="17"/>
  <c r="D292" i="17"/>
  <c r="E292" i="17"/>
  <c r="D293" i="17"/>
  <c r="E293" i="17"/>
  <c r="D294" i="17"/>
  <c r="E294" i="17"/>
  <c r="D295" i="17"/>
  <c r="E295" i="17"/>
  <c r="D296" i="17"/>
  <c r="E296" i="17"/>
  <c r="D297" i="17"/>
  <c r="E297" i="17"/>
  <c r="D298" i="17"/>
  <c r="E298" i="17"/>
  <c r="D299" i="17"/>
  <c r="E299" i="17"/>
  <c r="D300" i="17"/>
  <c r="E300" i="17"/>
  <c r="D301" i="17"/>
  <c r="E301" i="17"/>
  <c r="D302" i="17"/>
  <c r="E302" i="17"/>
  <c r="D303" i="17"/>
  <c r="E303" i="17"/>
  <c r="D304" i="17"/>
  <c r="E304" i="17"/>
  <c r="D305" i="17"/>
  <c r="E305" i="17"/>
  <c r="D306" i="17"/>
  <c r="E306" i="17"/>
  <c r="D307" i="17"/>
  <c r="E307" i="17"/>
  <c r="D308" i="17"/>
  <c r="E308" i="17"/>
  <c r="D309" i="17"/>
  <c r="E309" i="17"/>
  <c r="D310" i="17"/>
  <c r="E310" i="17"/>
  <c r="D311" i="17"/>
  <c r="E311" i="17"/>
  <c r="D312" i="17"/>
  <c r="E312" i="17"/>
  <c r="D313" i="17"/>
  <c r="E313" i="17"/>
  <c r="D314" i="17"/>
  <c r="E314" i="17"/>
  <c r="D315" i="17"/>
  <c r="E315" i="17"/>
  <c r="D316" i="17"/>
  <c r="E316" i="17"/>
  <c r="D317" i="17"/>
  <c r="E317" i="17"/>
  <c r="D318" i="17"/>
  <c r="E318" i="17"/>
  <c r="D319" i="17"/>
  <c r="E319" i="17"/>
  <c r="D320" i="17"/>
  <c r="E320" i="17"/>
  <c r="D321" i="17"/>
  <c r="E321" i="17"/>
  <c r="D322" i="17"/>
  <c r="E322" i="17"/>
  <c r="D323" i="17"/>
  <c r="E323" i="17"/>
  <c r="D324" i="17"/>
  <c r="E324" i="17"/>
  <c r="D325" i="17"/>
  <c r="E325" i="17"/>
  <c r="D326" i="17"/>
  <c r="E326" i="17"/>
  <c r="D327" i="17"/>
  <c r="E327" i="17"/>
  <c r="D328" i="17"/>
  <c r="E328" i="17"/>
  <c r="D329" i="17"/>
  <c r="E329" i="17"/>
  <c r="D330" i="17"/>
  <c r="E330" i="17"/>
  <c r="D331" i="17"/>
  <c r="E331" i="17"/>
  <c r="D332" i="17"/>
  <c r="E332" i="17"/>
  <c r="D333" i="17"/>
  <c r="E333" i="17"/>
  <c r="D334" i="17"/>
  <c r="E334" i="17"/>
  <c r="D335" i="17"/>
  <c r="E335" i="17"/>
  <c r="D336" i="17"/>
  <c r="E336" i="17"/>
  <c r="D337" i="17"/>
  <c r="E337" i="17"/>
  <c r="D338" i="17"/>
  <c r="E338" i="17"/>
  <c r="D339" i="17"/>
  <c r="E339" i="17"/>
  <c r="D340" i="17"/>
  <c r="E340" i="17"/>
  <c r="D341" i="17"/>
  <c r="E341" i="17"/>
  <c r="D342" i="17"/>
  <c r="E342" i="17"/>
  <c r="D343" i="17"/>
  <c r="E343" i="17"/>
  <c r="D344" i="17"/>
  <c r="E344" i="17"/>
  <c r="D345" i="17"/>
  <c r="E345" i="17"/>
  <c r="D346" i="17"/>
  <c r="E346" i="17"/>
  <c r="D347" i="17"/>
  <c r="E347" i="17"/>
  <c r="D348" i="17"/>
  <c r="E348" i="17"/>
  <c r="D349" i="17"/>
  <c r="E349" i="17"/>
  <c r="D350" i="17"/>
  <c r="E350" i="17"/>
  <c r="D351" i="17"/>
  <c r="E351" i="17"/>
  <c r="D352" i="17"/>
  <c r="E352" i="17"/>
  <c r="D353" i="17"/>
  <c r="E353" i="17"/>
  <c r="D354" i="17"/>
  <c r="E354" i="17"/>
  <c r="D355" i="17"/>
  <c r="E355" i="17"/>
  <c r="D356" i="17"/>
  <c r="E356" i="17"/>
  <c r="D357" i="17"/>
  <c r="E357" i="17"/>
  <c r="D358" i="17"/>
  <c r="E358" i="17"/>
  <c r="D359" i="17"/>
  <c r="E359" i="17"/>
  <c r="D360" i="17"/>
  <c r="E360" i="17"/>
  <c r="D361" i="17"/>
  <c r="E361" i="17"/>
  <c r="D362" i="17"/>
  <c r="E362" i="17"/>
  <c r="D363" i="17"/>
  <c r="E363" i="17"/>
  <c r="D364" i="17"/>
  <c r="E364" i="17"/>
  <c r="D365" i="17"/>
  <c r="E365" i="17"/>
  <c r="D366" i="17"/>
  <c r="E366" i="17"/>
  <c r="D367" i="17"/>
  <c r="E367" i="17"/>
  <c r="D368" i="17"/>
  <c r="E368" i="17"/>
  <c r="D369" i="17"/>
  <c r="E369" i="17"/>
  <c r="D370" i="17"/>
  <c r="E370" i="17"/>
  <c r="D371" i="17"/>
  <c r="E371" i="17"/>
  <c r="D372" i="17"/>
  <c r="E372" i="17"/>
  <c r="D373" i="17"/>
  <c r="E373" i="17"/>
  <c r="D374" i="17"/>
  <c r="E374" i="17"/>
  <c r="D375" i="17"/>
  <c r="E375" i="17"/>
  <c r="D376" i="17"/>
  <c r="E376" i="17"/>
  <c r="D377" i="17"/>
  <c r="E377" i="17"/>
  <c r="D378" i="17"/>
  <c r="E378" i="17"/>
  <c r="D379" i="17"/>
  <c r="E379" i="17"/>
  <c r="D380" i="17"/>
  <c r="E380" i="17"/>
  <c r="D381" i="17"/>
  <c r="E381" i="17"/>
  <c r="D382" i="17"/>
  <c r="E382" i="17"/>
  <c r="D383" i="17"/>
  <c r="E383" i="17"/>
  <c r="D384" i="17"/>
  <c r="E384" i="17"/>
  <c r="D385" i="17"/>
  <c r="E385" i="17"/>
  <c r="D386" i="17"/>
  <c r="E386" i="17"/>
  <c r="D387" i="17"/>
  <c r="E387" i="17"/>
  <c r="D388" i="17"/>
  <c r="E388" i="17"/>
  <c r="D389" i="17"/>
  <c r="E389" i="17"/>
  <c r="D390" i="17"/>
  <c r="E390" i="17"/>
  <c r="D391" i="17"/>
  <c r="E391" i="17"/>
  <c r="D392" i="17"/>
  <c r="E392" i="17"/>
  <c r="D393" i="17"/>
  <c r="E393" i="17"/>
  <c r="D394" i="17"/>
  <c r="E394" i="17"/>
  <c r="D395" i="17"/>
  <c r="E395" i="17"/>
  <c r="D396" i="17"/>
  <c r="E396" i="17"/>
  <c r="D397" i="17"/>
  <c r="E397" i="17"/>
  <c r="D398" i="17"/>
  <c r="E398" i="17"/>
  <c r="D399" i="17"/>
  <c r="E399" i="17"/>
  <c r="D400" i="17"/>
  <c r="E400" i="17"/>
  <c r="D401" i="17"/>
  <c r="E401" i="17"/>
  <c r="D402" i="17"/>
  <c r="E402" i="17"/>
  <c r="D403" i="17"/>
  <c r="E403" i="17"/>
  <c r="D404" i="17"/>
  <c r="E404" i="17"/>
  <c r="D405" i="17"/>
  <c r="E405" i="17"/>
  <c r="D406" i="17"/>
  <c r="E406" i="17"/>
  <c r="D407" i="17"/>
  <c r="E407" i="17"/>
  <c r="D408" i="17"/>
  <c r="E408" i="17"/>
  <c r="D409" i="17"/>
  <c r="E409" i="17"/>
  <c r="D410" i="17"/>
  <c r="E410" i="17"/>
  <c r="D411" i="17"/>
  <c r="E411" i="17"/>
  <c r="D412" i="17"/>
  <c r="E412" i="17"/>
  <c r="D413" i="17"/>
  <c r="E413" i="17"/>
  <c r="D414" i="17"/>
  <c r="E414" i="17"/>
  <c r="D415" i="17"/>
  <c r="E415" i="17"/>
  <c r="D416" i="17"/>
  <c r="E416" i="17"/>
  <c r="D417" i="17"/>
  <c r="E417" i="17"/>
  <c r="D418" i="17"/>
  <c r="E418" i="17"/>
  <c r="D419" i="17"/>
  <c r="E419" i="17"/>
  <c r="D420" i="17"/>
  <c r="E420" i="17"/>
  <c r="D421" i="17"/>
  <c r="E421" i="17"/>
  <c r="D422" i="17"/>
  <c r="E422" i="17"/>
  <c r="D423" i="17"/>
  <c r="E423" i="17"/>
  <c r="D424" i="17"/>
  <c r="E424" i="17"/>
  <c r="D425" i="17"/>
  <c r="E425" i="17"/>
  <c r="D426" i="17"/>
  <c r="E426" i="17"/>
  <c r="D427" i="17"/>
  <c r="E427" i="17"/>
  <c r="D428" i="17"/>
  <c r="E428" i="17"/>
  <c r="D429" i="17"/>
  <c r="E429" i="17"/>
  <c r="D430" i="17"/>
  <c r="E430" i="17"/>
  <c r="D431" i="17"/>
  <c r="E431" i="17"/>
  <c r="D432" i="17"/>
  <c r="E432" i="17"/>
  <c r="D433" i="17"/>
  <c r="E433" i="17"/>
  <c r="D434" i="17"/>
  <c r="E434" i="17"/>
  <c r="D435" i="17"/>
  <c r="E435" i="17"/>
  <c r="D436" i="17"/>
  <c r="E436" i="17"/>
  <c r="D437" i="17"/>
  <c r="E437" i="17"/>
  <c r="D438" i="17"/>
  <c r="E438" i="17"/>
  <c r="D439" i="17"/>
  <c r="E439" i="17"/>
  <c r="D440" i="17"/>
  <c r="E440" i="17"/>
  <c r="D441" i="17"/>
  <c r="E441" i="17"/>
  <c r="D442" i="17"/>
  <c r="E442" i="17"/>
  <c r="D443" i="17"/>
  <c r="E443" i="17"/>
  <c r="D444" i="17"/>
  <c r="E444" i="17"/>
  <c r="D445" i="17"/>
  <c r="E445" i="17"/>
  <c r="D446" i="17"/>
  <c r="E446" i="17"/>
  <c r="D447" i="17"/>
  <c r="E447" i="17"/>
  <c r="D448" i="17"/>
  <c r="E448" i="17"/>
  <c r="D449" i="17"/>
  <c r="E449" i="17"/>
  <c r="D450" i="17"/>
  <c r="E450" i="17"/>
  <c r="D451" i="17"/>
  <c r="E451" i="17"/>
  <c r="D452" i="17"/>
  <c r="E452" i="17"/>
  <c r="D453" i="17"/>
  <c r="E453" i="17"/>
  <c r="D454" i="17"/>
  <c r="E454" i="17"/>
  <c r="D455" i="17"/>
  <c r="E455" i="17"/>
  <c r="D456" i="17"/>
  <c r="E456" i="17"/>
  <c r="D457" i="17"/>
  <c r="E457" i="17"/>
  <c r="D458" i="17"/>
  <c r="E458" i="17"/>
  <c r="D459" i="17"/>
  <c r="E459" i="17"/>
  <c r="D460" i="17"/>
  <c r="E460" i="17"/>
  <c r="D461" i="17"/>
  <c r="E461" i="17"/>
  <c r="D462" i="17"/>
  <c r="E462" i="17"/>
  <c r="D463" i="17"/>
  <c r="E463" i="17"/>
  <c r="D464" i="17"/>
  <c r="E464" i="17"/>
  <c r="D465" i="17"/>
  <c r="E465" i="17"/>
  <c r="D466" i="17"/>
  <c r="E466" i="17"/>
  <c r="D467" i="17"/>
  <c r="E467" i="17"/>
  <c r="D468" i="17"/>
  <c r="E468" i="17"/>
  <c r="D469" i="17"/>
  <c r="E469" i="17"/>
  <c r="D470" i="17"/>
  <c r="E470" i="17"/>
  <c r="D471" i="17"/>
  <c r="E471" i="17"/>
  <c r="D472" i="17"/>
  <c r="E472" i="17"/>
  <c r="D473" i="17"/>
  <c r="E473" i="17"/>
  <c r="D474" i="17"/>
  <c r="E474" i="17"/>
  <c r="D475" i="17"/>
  <c r="E475" i="17"/>
  <c r="D476" i="17"/>
  <c r="E476" i="17"/>
  <c r="D477" i="17"/>
  <c r="E477" i="17"/>
  <c r="D478" i="17"/>
  <c r="E478" i="17"/>
  <c r="D479" i="17"/>
  <c r="E479" i="17"/>
  <c r="D480" i="17"/>
  <c r="E480" i="17"/>
  <c r="D481" i="17"/>
  <c r="E481" i="17"/>
  <c r="D482" i="17"/>
  <c r="E482" i="17"/>
  <c r="D483" i="17"/>
  <c r="E483" i="17"/>
  <c r="D484" i="17"/>
  <c r="E484" i="17"/>
  <c r="D485" i="17"/>
  <c r="E485" i="17"/>
  <c r="D486" i="17"/>
  <c r="E486" i="17"/>
  <c r="D487" i="17"/>
  <c r="E487" i="17"/>
  <c r="D488" i="17"/>
  <c r="E488" i="17"/>
  <c r="D489" i="17"/>
  <c r="E489" i="17"/>
  <c r="D490" i="17"/>
  <c r="E490" i="17"/>
  <c r="D491" i="17"/>
  <c r="E491" i="17"/>
  <c r="D492" i="17"/>
  <c r="E492" i="17"/>
  <c r="D493" i="17"/>
  <c r="E493" i="17"/>
  <c r="D494" i="17"/>
  <c r="E494" i="17"/>
  <c r="D495" i="17"/>
  <c r="E495" i="17"/>
  <c r="D496" i="17"/>
  <c r="E496" i="17"/>
  <c r="D497" i="17"/>
  <c r="E497" i="17"/>
  <c r="D498" i="17"/>
  <c r="E498" i="17"/>
  <c r="D499" i="17"/>
  <c r="E499" i="17"/>
  <c r="D500" i="17"/>
  <c r="E500" i="17"/>
  <c r="D501" i="17"/>
  <c r="E501" i="17"/>
  <c r="D502" i="17"/>
  <c r="E502" i="17"/>
  <c r="D503" i="17"/>
  <c r="E503" i="17"/>
  <c r="D504" i="17"/>
  <c r="E504" i="17"/>
  <c r="D505" i="17"/>
  <c r="E505" i="17"/>
  <c r="D506" i="17"/>
  <c r="E506" i="17"/>
  <c r="D507" i="17"/>
  <c r="E507" i="17"/>
  <c r="D508" i="17"/>
  <c r="E508" i="17"/>
  <c r="D509" i="17"/>
  <c r="E509" i="17"/>
  <c r="D510" i="17"/>
  <c r="E510" i="17"/>
  <c r="D511" i="17"/>
  <c r="E511" i="17"/>
  <c r="D512" i="17"/>
  <c r="E512" i="17"/>
  <c r="D513" i="17"/>
  <c r="E513" i="17"/>
  <c r="D514" i="17"/>
  <c r="E514" i="17"/>
  <c r="D515" i="17"/>
  <c r="E515" i="17"/>
  <c r="D516" i="17"/>
  <c r="E516" i="17"/>
  <c r="D517" i="17"/>
  <c r="E517" i="17"/>
  <c r="D518" i="17"/>
  <c r="E518" i="17"/>
  <c r="D519" i="17"/>
  <c r="E519" i="17"/>
  <c r="D520" i="17"/>
  <c r="E520" i="17"/>
  <c r="D521" i="17"/>
  <c r="E521" i="17"/>
  <c r="D522" i="17"/>
  <c r="E522" i="17"/>
  <c r="D523" i="17"/>
  <c r="E523" i="17"/>
  <c r="D524" i="17"/>
  <c r="E524" i="17"/>
  <c r="D525" i="17"/>
  <c r="E525" i="17"/>
  <c r="D526" i="17"/>
  <c r="E526" i="17"/>
  <c r="D527" i="17"/>
  <c r="E527" i="17"/>
  <c r="D528" i="17"/>
  <c r="E528" i="17"/>
  <c r="D529" i="17"/>
  <c r="E529" i="17"/>
  <c r="D530" i="17"/>
  <c r="E530" i="17"/>
  <c r="D531" i="17"/>
  <c r="E531" i="17"/>
  <c r="D532" i="17"/>
  <c r="E532" i="17"/>
  <c r="D533" i="17"/>
  <c r="E533" i="17"/>
  <c r="D534" i="17"/>
  <c r="E534" i="17"/>
  <c r="D535" i="17"/>
  <c r="E535" i="17"/>
  <c r="D536" i="17"/>
  <c r="E536" i="17"/>
  <c r="D537" i="17"/>
  <c r="E537" i="17"/>
  <c r="D538" i="17"/>
  <c r="E538" i="17"/>
  <c r="D539" i="17"/>
  <c r="E539" i="17"/>
  <c r="D540" i="17"/>
  <c r="E540" i="17"/>
  <c r="D541" i="17"/>
  <c r="E541" i="17"/>
  <c r="D542" i="17"/>
  <c r="E542" i="17"/>
  <c r="D543" i="17"/>
  <c r="E543" i="17"/>
  <c r="D544" i="17"/>
  <c r="E544" i="17"/>
  <c r="D545" i="17"/>
  <c r="E545" i="17"/>
  <c r="D546" i="17"/>
  <c r="E546" i="17"/>
  <c r="D547" i="17"/>
  <c r="E547" i="17"/>
  <c r="D548" i="17"/>
  <c r="E548" i="17"/>
  <c r="D549" i="17"/>
  <c r="E549" i="17"/>
  <c r="D550" i="17"/>
  <c r="E550" i="17"/>
  <c r="D551" i="17"/>
  <c r="E551" i="17"/>
  <c r="D552" i="17"/>
  <c r="E552" i="17"/>
  <c r="D553" i="17"/>
  <c r="E553" i="17"/>
  <c r="D554" i="17"/>
  <c r="E554" i="17"/>
  <c r="D555" i="17"/>
  <c r="E555" i="17"/>
  <c r="D556" i="17"/>
  <c r="E556" i="17"/>
  <c r="D557" i="17"/>
  <c r="E557" i="17"/>
  <c r="D558" i="17"/>
  <c r="E558" i="17"/>
  <c r="D559" i="17"/>
  <c r="E559" i="17"/>
  <c r="D560" i="17"/>
  <c r="E560" i="17"/>
  <c r="D561" i="17"/>
  <c r="E561" i="17"/>
  <c r="D562" i="17"/>
  <c r="E562" i="17"/>
  <c r="D563" i="17"/>
  <c r="E563" i="17"/>
  <c r="D564" i="17"/>
  <c r="E564" i="17"/>
  <c r="D565" i="17"/>
  <c r="E565" i="17"/>
  <c r="D566" i="17"/>
  <c r="E566" i="17"/>
  <c r="D567" i="17"/>
  <c r="E567" i="17"/>
  <c r="D568" i="17"/>
  <c r="E568" i="17"/>
  <c r="D569" i="17"/>
  <c r="E569" i="17"/>
  <c r="D570" i="17"/>
  <c r="E570" i="17"/>
  <c r="D571" i="17"/>
  <c r="E571" i="17"/>
  <c r="D572" i="17"/>
  <c r="E572" i="17"/>
  <c r="D573" i="17"/>
  <c r="E573" i="17"/>
  <c r="D574" i="17"/>
  <c r="E574" i="17"/>
  <c r="D575" i="17"/>
  <c r="E575" i="17"/>
  <c r="D576" i="17"/>
  <c r="E576" i="17"/>
  <c r="D577" i="17"/>
  <c r="E577" i="17"/>
  <c r="D578" i="17"/>
  <c r="E578" i="17"/>
  <c r="D579" i="17"/>
  <c r="E579" i="17"/>
  <c r="D580" i="17"/>
  <c r="E580" i="17"/>
  <c r="D581" i="17"/>
  <c r="E581" i="17"/>
  <c r="D582" i="17"/>
  <c r="E582" i="17"/>
  <c r="D583" i="17"/>
  <c r="E583" i="17"/>
  <c r="D584" i="17"/>
  <c r="E584" i="17"/>
  <c r="D585" i="17"/>
  <c r="E585" i="17"/>
  <c r="D586" i="17"/>
  <c r="E586" i="17"/>
  <c r="D587" i="17"/>
  <c r="E587" i="17"/>
  <c r="D588" i="17"/>
  <c r="E588" i="17"/>
  <c r="D589" i="17"/>
  <c r="E589" i="17"/>
  <c r="D590" i="17"/>
  <c r="E590" i="17"/>
  <c r="D591" i="17"/>
  <c r="E591" i="17"/>
  <c r="D592" i="17"/>
  <c r="E592" i="17"/>
  <c r="D593" i="17"/>
  <c r="E593" i="17"/>
  <c r="D594" i="17"/>
  <c r="E594" i="17"/>
  <c r="D595" i="17"/>
  <c r="E595" i="17"/>
  <c r="D596" i="17"/>
  <c r="E596" i="17"/>
  <c r="D597" i="17"/>
  <c r="E597" i="17"/>
  <c r="D598" i="17"/>
  <c r="E598" i="17"/>
  <c r="D599" i="17"/>
  <c r="E599" i="17"/>
  <c r="D600" i="17"/>
  <c r="E600" i="17"/>
  <c r="D601" i="17"/>
  <c r="E601" i="17"/>
  <c r="D602" i="17"/>
  <c r="E602" i="17"/>
  <c r="D603" i="17"/>
  <c r="E603" i="17"/>
  <c r="D604" i="17"/>
  <c r="E604" i="17"/>
  <c r="D605" i="17"/>
  <c r="E605" i="17"/>
  <c r="D606" i="17"/>
  <c r="E606" i="17"/>
  <c r="D607" i="17"/>
  <c r="E607" i="17"/>
  <c r="D608" i="17"/>
  <c r="E608" i="17"/>
  <c r="D609" i="17"/>
  <c r="E609" i="17"/>
  <c r="D610" i="17"/>
  <c r="E610" i="17"/>
  <c r="D611" i="17"/>
  <c r="E611" i="17"/>
  <c r="D612" i="17"/>
  <c r="E612" i="17"/>
  <c r="D613" i="17"/>
  <c r="E613" i="17"/>
  <c r="D614" i="17"/>
  <c r="E614" i="17"/>
  <c r="D615" i="17"/>
  <c r="E615" i="17"/>
  <c r="D616" i="17"/>
  <c r="E616" i="17"/>
  <c r="D617" i="17"/>
  <c r="E617" i="17"/>
  <c r="D618" i="17"/>
  <c r="E618" i="17"/>
  <c r="D619" i="17"/>
  <c r="E619" i="17"/>
  <c r="D620" i="17"/>
  <c r="E620" i="17"/>
  <c r="D621" i="17"/>
  <c r="E621" i="17"/>
  <c r="D622" i="17"/>
  <c r="E622" i="17"/>
  <c r="D623" i="17"/>
  <c r="E623" i="17"/>
  <c r="D624" i="17"/>
  <c r="E624" i="17"/>
  <c r="D625" i="17"/>
  <c r="E625" i="17"/>
  <c r="D626" i="17"/>
  <c r="E626" i="17"/>
  <c r="D627" i="17"/>
  <c r="E627" i="17"/>
  <c r="D628" i="17"/>
  <c r="E628" i="17"/>
  <c r="D629" i="17"/>
  <c r="E629" i="17"/>
  <c r="D630" i="17"/>
  <c r="E630" i="17"/>
  <c r="D631" i="17"/>
  <c r="E631" i="17"/>
  <c r="D632" i="17"/>
  <c r="E632" i="17"/>
  <c r="D633" i="17"/>
  <c r="E633" i="17"/>
  <c r="D634" i="17"/>
  <c r="E634" i="17"/>
  <c r="D635" i="17"/>
  <c r="E635" i="17"/>
  <c r="D636" i="17"/>
  <c r="E636" i="17"/>
  <c r="D637" i="17"/>
  <c r="E637" i="17"/>
  <c r="D638" i="17"/>
  <c r="E638" i="17"/>
  <c r="D639" i="17"/>
  <c r="E639" i="17"/>
  <c r="D640" i="17"/>
  <c r="E640" i="17"/>
  <c r="D641" i="17"/>
  <c r="E641" i="17"/>
  <c r="D642" i="17"/>
  <c r="E642" i="17"/>
  <c r="D643" i="17"/>
  <c r="E643" i="17"/>
  <c r="D644" i="17"/>
  <c r="E644" i="17"/>
  <c r="D645" i="17"/>
  <c r="E645" i="17"/>
  <c r="D646" i="17"/>
  <c r="E646" i="17"/>
  <c r="D647" i="17"/>
  <c r="E647" i="17"/>
  <c r="D648" i="17"/>
  <c r="E648" i="17"/>
  <c r="D649" i="17"/>
  <c r="E649" i="17"/>
  <c r="D650" i="17"/>
  <c r="E650" i="17"/>
  <c r="D651" i="17"/>
  <c r="E651" i="17"/>
  <c r="D652" i="17"/>
  <c r="E652" i="17"/>
  <c r="D653" i="17"/>
  <c r="E653" i="17"/>
  <c r="D654" i="17"/>
  <c r="E654" i="17"/>
  <c r="D655" i="17"/>
  <c r="E655" i="17"/>
  <c r="D656" i="17"/>
  <c r="E656" i="17"/>
  <c r="D657" i="17"/>
  <c r="E657" i="17"/>
  <c r="D658" i="17"/>
  <c r="E658" i="17"/>
  <c r="D659" i="17"/>
  <c r="E659" i="17"/>
  <c r="D660" i="17"/>
  <c r="E660" i="17"/>
  <c r="D661" i="17"/>
  <c r="E661" i="17"/>
  <c r="D662" i="17"/>
  <c r="E662" i="17"/>
  <c r="D663" i="17"/>
  <c r="E663" i="17"/>
  <c r="D664" i="17"/>
  <c r="E664" i="17"/>
  <c r="D665" i="17"/>
  <c r="E665" i="17"/>
  <c r="D666" i="17"/>
  <c r="E666" i="17"/>
  <c r="D667" i="17"/>
  <c r="E667" i="17"/>
  <c r="D668" i="17"/>
  <c r="E668" i="17"/>
  <c r="D669" i="17"/>
  <c r="E669" i="17"/>
  <c r="D670" i="17"/>
  <c r="E670" i="17"/>
  <c r="D671" i="17"/>
  <c r="E671" i="17"/>
  <c r="D672" i="17"/>
  <c r="E672" i="17"/>
  <c r="D673" i="17"/>
  <c r="E673" i="17"/>
  <c r="D674" i="17"/>
  <c r="E674" i="17"/>
  <c r="D675" i="17"/>
  <c r="E675" i="17"/>
  <c r="D676" i="17"/>
  <c r="E676" i="17"/>
  <c r="D677" i="17"/>
  <c r="E677" i="17"/>
  <c r="D678" i="17"/>
  <c r="E678" i="17"/>
  <c r="D679" i="17"/>
  <c r="E679" i="17"/>
  <c r="D680" i="17"/>
  <c r="E680" i="17"/>
  <c r="D681" i="17"/>
  <c r="E681" i="17"/>
  <c r="D682" i="17"/>
  <c r="E682" i="17"/>
  <c r="D683" i="17"/>
  <c r="E683" i="17"/>
  <c r="D684" i="17"/>
  <c r="E684" i="17"/>
  <c r="D685" i="17"/>
  <c r="E685" i="17"/>
  <c r="D686" i="17"/>
  <c r="E686" i="17"/>
  <c r="D687" i="17"/>
  <c r="E687" i="17"/>
  <c r="D688" i="17"/>
  <c r="E688" i="17"/>
  <c r="D689" i="17"/>
  <c r="E689" i="17"/>
  <c r="D690" i="17"/>
  <c r="E690" i="17"/>
  <c r="D691" i="17"/>
  <c r="E691" i="17"/>
  <c r="D692" i="17"/>
  <c r="E692" i="17"/>
  <c r="D693" i="17"/>
  <c r="E693" i="17"/>
  <c r="D694" i="17"/>
  <c r="E694" i="17"/>
  <c r="D695" i="17"/>
  <c r="E695" i="17"/>
  <c r="D696" i="17"/>
  <c r="E696" i="17"/>
  <c r="D697" i="17"/>
  <c r="E697" i="17"/>
  <c r="D698" i="17"/>
  <c r="E698" i="17"/>
  <c r="D699" i="17"/>
  <c r="E699" i="17"/>
  <c r="D700" i="17"/>
  <c r="E700" i="17"/>
  <c r="D701" i="17"/>
  <c r="E701" i="17"/>
  <c r="D702" i="17"/>
  <c r="E702" i="17"/>
  <c r="D703" i="17"/>
  <c r="E703" i="17"/>
  <c r="D704" i="17"/>
  <c r="E704" i="17"/>
  <c r="D705" i="17"/>
  <c r="E705" i="17"/>
  <c r="D706" i="17"/>
  <c r="E706" i="17"/>
  <c r="D707" i="17"/>
  <c r="E707" i="17"/>
  <c r="D708" i="17"/>
  <c r="E708" i="17"/>
  <c r="D709" i="17"/>
  <c r="E709" i="17"/>
  <c r="D710" i="17"/>
  <c r="E710" i="17"/>
  <c r="D711" i="17"/>
  <c r="E711" i="17"/>
  <c r="D712" i="17"/>
  <c r="E712" i="17"/>
  <c r="D713" i="17"/>
  <c r="E713" i="17"/>
  <c r="D714" i="17"/>
  <c r="E714" i="17"/>
  <c r="D715" i="17"/>
  <c r="E715" i="17"/>
  <c r="D716" i="17"/>
  <c r="E716" i="17"/>
  <c r="D717" i="17"/>
  <c r="E717" i="17"/>
  <c r="D718" i="17"/>
  <c r="E718" i="17"/>
  <c r="D719" i="17"/>
  <c r="E719" i="17"/>
  <c r="D720" i="17"/>
  <c r="E720" i="17"/>
  <c r="D721" i="17"/>
  <c r="E721" i="17"/>
  <c r="D722" i="17"/>
  <c r="E722" i="17"/>
  <c r="D723" i="17"/>
  <c r="E723" i="17"/>
  <c r="D724" i="17"/>
  <c r="E724" i="17"/>
  <c r="D725" i="17"/>
  <c r="E725" i="17"/>
  <c r="D726" i="17"/>
  <c r="E726" i="17"/>
  <c r="D727" i="17"/>
  <c r="E727" i="17"/>
  <c r="D728" i="17"/>
  <c r="E728" i="17"/>
  <c r="D729" i="17"/>
  <c r="E729" i="17"/>
  <c r="D730" i="17"/>
  <c r="E730" i="17"/>
  <c r="D731" i="17"/>
  <c r="E731" i="17"/>
  <c r="D732" i="17"/>
  <c r="E732" i="17"/>
  <c r="D733" i="17"/>
  <c r="E733" i="17"/>
  <c r="D734" i="17"/>
  <c r="E734" i="17"/>
  <c r="D735" i="17"/>
  <c r="E735" i="17"/>
  <c r="D736" i="17"/>
  <c r="E736" i="17"/>
  <c r="D737" i="17"/>
  <c r="E737" i="17"/>
  <c r="D738" i="17"/>
  <c r="E738" i="17"/>
  <c r="D739" i="17"/>
  <c r="E739" i="17"/>
  <c r="D740" i="17"/>
  <c r="E740" i="17"/>
  <c r="D741" i="17"/>
  <c r="E741" i="17"/>
  <c r="D742" i="17"/>
  <c r="E742" i="17"/>
  <c r="D743" i="17"/>
  <c r="E743" i="17"/>
  <c r="D744" i="17"/>
  <c r="E744" i="17"/>
  <c r="D745" i="17"/>
  <c r="E745" i="17"/>
  <c r="D746" i="17"/>
  <c r="E746" i="17"/>
  <c r="D747" i="17"/>
  <c r="E747" i="17"/>
  <c r="D748" i="17"/>
  <c r="E748" i="17"/>
  <c r="D749" i="17"/>
  <c r="E749" i="17"/>
  <c r="D750" i="17"/>
  <c r="E750" i="17"/>
  <c r="D751" i="17"/>
  <c r="E751" i="17"/>
  <c r="D752" i="17"/>
  <c r="E752" i="17"/>
  <c r="D753" i="17"/>
  <c r="E753" i="17"/>
  <c r="D754" i="17"/>
  <c r="E754" i="17"/>
  <c r="D755" i="17"/>
  <c r="E755" i="17"/>
  <c r="D756" i="17"/>
  <c r="E756" i="17"/>
  <c r="D757" i="17"/>
  <c r="E757" i="17"/>
  <c r="D758" i="17"/>
  <c r="E758" i="17"/>
  <c r="D759" i="17"/>
  <c r="E759" i="17"/>
  <c r="D760" i="17"/>
  <c r="E760" i="17"/>
  <c r="D761" i="17"/>
  <c r="E761" i="17"/>
  <c r="D762" i="17"/>
  <c r="E762" i="17"/>
  <c r="D763" i="17"/>
  <c r="E763" i="17"/>
  <c r="D764" i="17"/>
  <c r="E764" i="17"/>
  <c r="D765" i="17"/>
  <c r="E765" i="17"/>
  <c r="D766" i="17"/>
  <c r="E766" i="17"/>
  <c r="D767" i="17"/>
  <c r="E767" i="17"/>
  <c r="D768" i="17"/>
  <c r="E768" i="17"/>
  <c r="D769" i="17"/>
  <c r="E769" i="17"/>
  <c r="D770" i="17"/>
  <c r="E770" i="17"/>
  <c r="D771" i="17"/>
  <c r="E771" i="17"/>
  <c r="D772" i="17"/>
  <c r="E772" i="17"/>
  <c r="D773" i="17"/>
  <c r="E773" i="17"/>
  <c r="D774" i="17"/>
  <c r="E774" i="17"/>
  <c r="D775" i="17"/>
  <c r="E775" i="17"/>
  <c r="D776" i="17"/>
  <c r="E776" i="17"/>
  <c r="D777" i="17"/>
  <c r="E777" i="17"/>
  <c r="D778" i="17"/>
  <c r="E778" i="17"/>
  <c r="D779" i="17"/>
  <c r="E779" i="17"/>
  <c r="D780" i="17"/>
  <c r="E780" i="17"/>
  <c r="D781" i="17"/>
  <c r="E781" i="17"/>
  <c r="D782" i="17"/>
  <c r="E782" i="17"/>
  <c r="D783" i="17"/>
  <c r="E783" i="17"/>
  <c r="D784" i="17"/>
  <c r="E784" i="17"/>
  <c r="D785" i="17"/>
  <c r="E785" i="17"/>
  <c r="D786" i="17"/>
  <c r="E786" i="17"/>
  <c r="D787" i="17"/>
  <c r="E787" i="17"/>
  <c r="D788" i="17"/>
  <c r="E788" i="17"/>
  <c r="D789" i="17"/>
  <c r="E789" i="17"/>
  <c r="D790" i="17"/>
  <c r="E790" i="17"/>
  <c r="D791" i="17"/>
  <c r="E791" i="17"/>
  <c r="D792" i="17"/>
  <c r="E792" i="17"/>
  <c r="D793" i="17"/>
  <c r="E793" i="17"/>
  <c r="D794" i="17"/>
  <c r="E794" i="17"/>
  <c r="D795" i="17"/>
  <c r="E795" i="17"/>
  <c r="D796" i="17"/>
  <c r="E796" i="17"/>
  <c r="D797" i="17"/>
  <c r="E797" i="17"/>
  <c r="D798" i="17"/>
  <c r="E798" i="17"/>
  <c r="D799" i="17"/>
  <c r="E799" i="17"/>
  <c r="D800" i="17"/>
  <c r="E800" i="17"/>
  <c r="D801" i="17"/>
  <c r="E801" i="17"/>
  <c r="D802" i="17"/>
  <c r="E802" i="17"/>
  <c r="D803" i="17"/>
  <c r="E803" i="17"/>
  <c r="D804" i="17"/>
  <c r="E804" i="17"/>
  <c r="D805" i="17"/>
  <c r="E805" i="17"/>
  <c r="D806" i="17"/>
  <c r="E806" i="17"/>
  <c r="D807" i="17"/>
  <c r="E807" i="17"/>
  <c r="D808" i="17"/>
  <c r="E808" i="17"/>
  <c r="D809" i="17"/>
  <c r="E809" i="17"/>
  <c r="D810" i="17"/>
  <c r="E810" i="17"/>
  <c r="D811" i="17"/>
  <c r="E811" i="17"/>
  <c r="D812" i="17"/>
  <c r="E812" i="17"/>
  <c r="D813" i="17"/>
  <c r="E813" i="17"/>
  <c r="D814" i="17"/>
  <c r="E814" i="17"/>
  <c r="D815" i="17"/>
  <c r="E815" i="17"/>
  <c r="D816" i="17"/>
  <c r="E816" i="17"/>
  <c r="D817" i="17"/>
  <c r="E817" i="17"/>
  <c r="D818" i="17"/>
  <c r="E818" i="17"/>
  <c r="D819" i="17"/>
  <c r="E819" i="17"/>
  <c r="D820" i="17"/>
  <c r="E820" i="17"/>
  <c r="D821" i="17"/>
  <c r="E821" i="17"/>
  <c r="D822" i="17"/>
  <c r="E822" i="17"/>
  <c r="D823" i="17"/>
  <c r="E823" i="17"/>
  <c r="D824" i="17"/>
  <c r="E824" i="17"/>
  <c r="D825" i="17"/>
  <c r="E825" i="17"/>
  <c r="D826" i="17"/>
  <c r="E826" i="17"/>
  <c r="D827" i="17"/>
  <c r="E827" i="17"/>
  <c r="D828" i="17"/>
  <c r="E828" i="17"/>
  <c r="D829" i="17"/>
  <c r="E829" i="17"/>
  <c r="D830" i="17"/>
  <c r="E830" i="17"/>
  <c r="D831" i="17"/>
  <c r="E831" i="17"/>
  <c r="D832" i="17"/>
  <c r="E832" i="17"/>
  <c r="D833" i="17"/>
  <c r="E833" i="17"/>
  <c r="D834" i="17"/>
  <c r="E834" i="17"/>
  <c r="D835" i="17"/>
  <c r="E835" i="17"/>
  <c r="D836" i="17"/>
  <c r="E836" i="17"/>
  <c r="D837" i="17"/>
  <c r="E837" i="17"/>
  <c r="D838" i="17"/>
  <c r="E838" i="17"/>
  <c r="D839" i="17"/>
  <c r="E839" i="17"/>
  <c r="D840" i="17"/>
  <c r="E840" i="17"/>
  <c r="D841" i="17"/>
  <c r="E841" i="17"/>
  <c r="D842" i="17"/>
  <c r="E842" i="17"/>
  <c r="D843" i="17"/>
  <c r="E843" i="17"/>
  <c r="D844" i="17"/>
  <c r="E844" i="17"/>
  <c r="D845" i="17"/>
  <c r="E845" i="17"/>
  <c r="D846" i="17"/>
  <c r="E846" i="17"/>
  <c r="D847" i="17"/>
  <c r="E847" i="17"/>
  <c r="D848" i="17"/>
  <c r="E848" i="17"/>
  <c r="D849" i="17"/>
  <c r="E849" i="17"/>
  <c r="D850" i="17"/>
  <c r="E850" i="17"/>
  <c r="D851" i="17"/>
  <c r="E851" i="17"/>
  <c r="D852" i="17"/>
  <c r="E852" i="17"/>
  <c r="D853" i="17"/>
  <c r="E853" i="17"/>
  <c r="D854" i="17"/>
  <c r="E854" i="17"/>
  <c r="D855" i="17"/>
  <c r="E855" i="17"/>
  <c r="D856" i="17"/>
  <c r="E856" i="17"/>
  <c r="D857" i="17"/>
  <c r="E857" i="17"/>
  <c r="D858" i="17"/>
  <c r="E858" i="17"/>
  <c r="D859" i="17"/>
  <c r="E859" i="17"/>
  <c r="D860" i="17"/>
  <c r="E860" i="17"/>
  <c r="D861" i="17"/>
  <c r="E861" i="17"/>
  <c r="D862" i="17"/>
  <c r="E862" i="17"/>
  <c r="D863" i="17"/>
  <c r="E863" i="17"/>
  <c r="D864" i="17"/>
  <c r="E864" i="17"/>
  <c r="D865" i="17"/>
  <c r="E865" i="17"/>
  <c r="D866" i="17"/>
  <c r="E866" i="17"/>
  <c r="D867" i="17"/>
  <c r="E867" i="17"/>
  <c r="D868" i="17"/>
  <c r="E868" i="17"/>
  <c r="D869" i="17"/>
  <c r="E869" i="17"/>
  <c r="D870" i="17"/>
  <c r="E870" i="17"/>
  <c r="D871" i="17"/>
  <c r="E871" i="17"/>
  <c r="D872" i="17"/>
  <c r="E872" i="17"/>
  <c r="D873" i="17"/>
  <c r="E873" i="17"/>
  <c r="D874" i="17"/>
  <c r="E874" i="17"/>
  <c r="D875" i="17"/>
  <c r="E875" i="17"/>
  <c r="D876" i="17"/>
  <c r="E876" i="17"/>
  <c r="D877" i="17"/>
  <c r="E877" i="17"/>
  <c r="D878" i="17"/>
  <c r="E878" i="17"/>
  <c r="D879" i="17"/>
  <c r="E879" i="17"/>
  <c r="D880" i="17"/>
  <c r="E880" i="17"/>
  <c r="D881" i="17"/>
  <c r="E881" i="17"/>
  <c r="D882" i="17"/>
  <c r="E882" i="17"/>
  <c r="D883" i="17"/>
  <c r="E883" i="17"/>
  <c r="D884" i="17"/>
  <c r="E884" i="17"/>
  <c r="D885" i="17"/>
  <c r="E885" i="17"/>
  <c r="D886" i="17"/>
  <c r="E886" i="17"/>
  <c r="D887" i="17"/>
  <c r="E887" i="17"/>
  <c r="D888" i="17"/>
  <c r="E888" i="17"/>
  <c r="D889" i="17"/>
  <c r="E889" i="17"/>
  <c r="D890" i="17"/>
  <c r="E890" i="17"/>
  <c r="D891" i="17"/>
  <c r="E891" i="17"/>
  <c r="D892" i="17"/>
  <c r="E892" i="17"/>
  <c r="D893" i="17"/>
  <c r="E893" i="17"/>
  <c r="D894" i="17"/>
  <c r="E894" i="17"/>
  <c r="D895" i="17"/>
  <c r="E895" i="17"/>
  <c r="D896" i="17"/>
  <c r="E896" i="17"/>
  <c r="D897" i="17"/>
  <c r="E897" i="17"/>
  <c r="D898" i="17"/>
  <c r="E898" i="17"/>
  <c r="D899" i="17"/>
  <c r="E899" i="17"/>
  <c r="D900" i="17"/>
  <c r="E900" i="17"/>
  <c r="D901" i="17"/>
  <c r="E901" i="17"/>
  <c r="D902" i="17"/>
  <c r="E902" i="17"/>
  <c r="D903" i="17"/>
  <c r="E903" i="17"/>
  <c r="D904" i="17"/>
  <c r="E904" i="17"/>
  <c r="D905" i="17"/>
  <c r="E905" i="17"/>
  <c r="D906" i="17"/>
  <c r="E906" i="17"/>
  <c r="D907" i="17"/>
  <c r="E907" i="17"/>
  <c r="D908" i="17"/>
  <c r="E908" i="17"/>
  <c r="D909" i="17"/>
  <c r="E909" i="17"/>
  <c r="D910" i="17"/>
  <c r="E910" i="17"/>
  <c r="D911" i="17"/>
  <c r="E911" i="17"/>
  <c r="D912" i="17"/>
  <c r="E912" i="17"/>
  <c r="D913" i="17"/>
  <c r="E913" i="17"/>
  <c r="D914" i="17"/>
  <c r="E914" i="17"/>
  <c r="D915" i="17"/>
  <c r="E915" i="17"/>
  <c r="D916" i="17"/>
  <c r="E916" i="17"/>
  <c r="D917" i="17"/>
  <c r="E917" i="17"/>
  <c r="D918" i="17"/>
  <c r="E918" i="17"/>
  <c r="D919" i="17"/>
  <c r="E919" i="17"/>
  <c r="D920" i="17"/>
  <c r="E920" i="17"/>
  <c r="D921" i="17"/>
  <c r="E921" i="17"/>
  <c r="D922" i="17"/>
  <c r="E922" i="17"/>
  <c r="D923" i="17"/>
  <c r="E923" i="17"/>
  <c r="D924" i="17"/>
  <c r="E924" i="17"/>
  <c r="D925" i="17"/>
  <c r="E925" i="17"/>
  <c r="D926" i="17"/>
  <c r="E926" i="17"/>
  <c r="D927" i="17"/>
  <c r="E927" i="17"/>
  <c r="D928" i="17"/>
  <c r="E928" i="17"/>
  <c r="D929" i="17"/>
  <c r="E929" i="17"/>
  <c r="D930" i="17"/>
  <c r="E930" i="17"/>
  <c r="D931" i="17"/>
  <c r="E931" i="17"/>
  <c r="D932" i="17"/>
  <c r="E932" i="17"/>
  <c r="D933" i="17"/>
  <c r="E933" i="17"/>
  <c r="D934" i="17"/>
  <c r="E934" i="17"/>
  <c r="D935" i="17"/>
  <c r="E935" i="17"/>
  <c r="D936" i="17"/>
  <c r="E936" i="17"/>
  <c r="D937" i="17"/>
  <c r="E937" i="17"/>
  <c r="D938" i="17"/>
  <c r="E938" i="17"/>
  <c r="D939" i="17"/>
  <c r="E939" i="17"/>
  <c r="D940" i="17"/>
  <c r="E940" i="17"/>
  <c r="D941" i="17"/>
  <c r="E941" i="17"/>
  <c r="D942" i="17"/>
  <c r="E942" i="17"/>
  <c r="D943" i="17"/>
  <c r="E943" i="17"/>
  <c r="D944" i="17"/>
  <c r="E944" i="17"/>
  <c r="D945" i="17"/>
  <c r="E945" i="17"/>
  <c r="D946" i="17"/>
  <c r="E946" i="17"/>
  <c r="D947" i="17"/>
  <c r="E947" i="17"/>
  <c r="D948" i="17"/>
  <c r="E948" i="17"/>
  <c r="D949" i="17"/>
  <c r="E949" i="17"/>
  <c r="D950" i="17"/>
  <c r="E950" i="17"/>
  <c r="D951" i="17"/>
  <c r="E951" i="17"/>
  <c r="D952" i="17"/>
  <c r="E952" i="17"/>
  <c r="D953" i="17"/>
  <c r="E953" i="17"/>
  <c r="D954" i="17"/>
  <c r="E954" i="17"/>
  <c r="D955" i="17"/>
  <c r="E955" i="17"/>
  <c r="D956" i="17"/>
  <c r="E956" i="17"/>
  <c r="D957" i="17"/>
  <c r="E957" i="17"/>
  <c r="D958" i="17"/>
  <c r="E958" i="17"/>
  <c r="D959" i="17"/>
  <c r="E959" i="17"/>
  <c r="D960" i="17"/>
  <c r="E960" i="17"/>
  <c r="D961" i="17"/>
  <c r="E961" i="17"/>
  <c r="D962" i="17"/>
  <c r="E962" i="17"/>
  <c r="D963" i="17"/>
  <c r="E963" i="17"/>
  <c r="D964" i="17"/>
  <c r="E964" i="17"/>
  <c r="D965" i="17"/>
  <c r="E965" i="17"/>
  <c r="D966" i="17"/>
  <c r="E966" i="17"/>
  <c r="D967" i="17"/>
  <c r="E967" i="17"/>
  <c r="D968" i="17"/>
  <c r="E968" i="17"/>
  <c r="D969" i="17"/>
  <c r="E969" i="17"/>
  <c r="D970" i="17"/>
  <c r="E970" i="17"/>
  <c r="D971" i="17"/>
  <c r="E971" i="17"/>
  <c r="D972" i="17"/>
  <c r="E972" i="17"/>
  <c r="D973" i="17"/>
  <c r="E973" i="17"/>
  <c r="D974" i="17"/>
  <c r="E974" i="17"/>
  <c r="D975" i="17"/>
  <c r="E975" i="17"/>
  <c r="D976" i="17"/>
  <c r="E976" i="17"/>
  <c r="D977" i="17"/>
  <c r="E977" i="17"/>
  <c r="D978" i="17"/>
  <c r="E978" i="17"/>
  <c r="D979" i="17"/>
  <c r="E979" i="17"/>
  <c r="D980" i="17"/>
  <c r="E980" i="17"/>
  <c r="D981" i="17"/>
  <c r="E981" i="17"/>
  <c r="D982" i="17"/>
  <c r="E982" i="17"/>
  <c r="D983" i="17"/>
  <c r="E983" i="17"/>
  <c r="D984" i="17"/>
  <c r="E984" i="17"/>
  <c r="D985" i="17"/>
  <c r="E985" i="17"/>
  <c r="D986" i="17"/>
  <c r="E986" i="17"/>
  <c r="D987" i="17"/>
  <c r="E987" i="17"/>
  <c r="D988" i="17"/>
  <c r="E988" i="17"/>
  <c r="D989" i="17"/>
  <c r="E989" i="17"/>
  <c r="D990" i="17"/>
  <c r="E990" i="17"/>
  <c r="D991" i="17"/>
  <c r="E991" i="17"/>
  <c r="D992" i="17"/>
  <c r="E992" i="17"/>
  <c r="D993" i="17"/>
  <c r="E993" i="17"/>
  <c r="D994" i="17"/>
  <c r="E994" i="17"/>
  <c r="D995" i="17"/>
  <c r="E995" i="17"/>
  <c r="D996" i="17"/>
  <c r="E996" i="17"/>
  <c r="D997" i="17"/>
  <c r="E997" i="17"/>
  <c r="D998" i="17"/>
  <c r="E998" i="17"/>
  <c r="D999" i="17"/>
  <c r="E999" i="17"/>
  <c r="D1000" i="17"/>
  <c r="E1000" i="17"/>
  <c r="D1001" i="17"/>
  <c r="E1001" i="17"/>
  <c r="D1002" i="17"/>
  <c r="E1002" i="17"/>
  <c r="D1003" i="17"/>
  <c r="E1003" i="17"/>
  <c r="D1004" i="17"/>
  <c r="E1004" i="17"/>
  <c r="D1005" i="17"/>
  <c r="E1005" i="17"/>
  <c r="D1006" i="17"/>
  <c r="E1006" i="17"/>
  <c r="D1007" i="17"/>
  <c r="E1007" i="17"/>
  <c r="D1008" i="17"/>
  <c r="E1008" i="17"/>
  <c r="D1009" i="17"/>
  <c r="E1009" i="17"/>
  <c r="D1010" i="17"/>
  <c r="E1010" i="17"/>
  <c r="D1011" i="17"/>
  <c r="E1011" i="17"/>
  <c r="D1012" i="17"/>
  <c r="E1012" i="17"/>
  <c r="D1013" i="17"/>
  <c r="E1013" i="17"/>
  <c r="D1014" i="17"/>
  <c r="E1014" i="17"/>
  <c r="D1015" i="17"/>
  <c r="E1015" i="17"/>
  <c r="D1016" i="17"/>
  <c r="E1016" i="17"/>
  <c r="D1017" i="17"/>
  <c r="E1017" i="17"/>
  <c r="D1018" i="17"/>
  <c r="E1018" i="17"/>
  <c r="D1019" i="17"/>
  <c r="E1019" i="17"/>
  <c r="D1020" i="17"/>
  <c r="E1020" i="17"/>
  <c r="D1021" i="17"/>
  <c r="E1021" i="17"/>
  <c r="D1022" i="17"/>
  <c r="E1022" i="17"/>
  <c r="D1023" i="17"/>
  <c r="E1023" i="17"/>
  <c r="D1024" i="17"/>
  <c r="E1024" i="17"/>
  <c r="D1025" i="17"/>
  <c r="E1025" i="17"/>
  <c r="D1026" i="17"/>
  <c r="E1026" i="17"/>
  <c r="D1027" i="17"/>
  <c r="E1027" i="17"/>
  <c r="D1028" i="17"/>
  <c r="E1028" i="17"/>
  <c r="D1029" i="17"/>
  <c r="E1029" i="17"/>
  <c r="D1030" i="17"/>
  <c r="E1030" i="17"/>
  <c r="D1031" i="17"/>
  <c r="E1031" i="17"/>
  <c r="D1032" i="17"/>
  <c r="E1032" i="17"/>
  <c r="D1033" i="17"/>
  <c r="E1033" i="17"/>
  <c r="D1034" i="17"/>
  <c r="E1034" i="17"/>
  <c r="D1035" i="17"/>
  <c r="E1035" i="17"/>
  <c r="D1036" i="17"/>
  <c r="E1036" i="17"/>
  <c r="D1037" i="17"/>
  <c r="E1037" i="17"/>
  <c r="D1038" i="17"/>
  <c r="E1038" i="17"/>
  <c r="D1039" i="17"/>
  <c r="E1039" i="17"/>
  <c r="D1040" i="17"/>
  <c r="E1040" i="17"/>
  <c r="D1041" i="17"/>
  <c r="E1041" i="17"/>
  <c r="D1042" i="17"/>
  <c r="E1042" i="17"/>
  <c r="D1043" i="17"/>
  <c r="E1043" i="17"/>
  <c r="D1044" i="17"/>
  <c r="E1044" i="17"/>
  <c r="D1045" i="17"/>
  <c r="E1045" i="17"/>
  <c r="D1046" i="17"/>
  <c r="E1046" i="17"/>
  <c r="D1047" i="17"/>
  <c r="E1047" i="17"/>
  <c r="D1048" i="17"/>
  <c r="E1048" i="17"/>
  <c r="D1049" i="17"/>
  <c r="E1049" i="17"/>
  <c r="D1050" i="17"/>
  <c r="E1050" i="17"/>
  <c r="D1051" i="17"/>
  <c r="E1051" i="17"/>
  <c r="D1052" i="17"/>
  <c r="E1052" i="17"/>
  <c r="D1053" i="17"/>
  <c r="E1053" i="17"/>
  <c r="D1054" i="17"/>
  <c r="E1054" i="17"/>
  <c r="D1055" i="17"/>
  <c r="E1055" i="17"/>
  <c r="D1056" i="17"/>
  <c r="E1056" i="17"/>
  <c r="D1057" i="17"/>
  <c r="E1057" i="17"/>
  <c r="D1058" i="17"/>
  <c r="E1058" i="17"/>
  <c r="D1059" i="17"/>
  <c r="E1059" i="17"/>
  <c r="D1060" i="17"/>
  <c r="E1060" i="17"/>
  <c r="D1061" i="17"/>
  <c r="E1061" i="17"/>
  <c r="D1062" i="17"/>
  <c r="E1062" i="17"/>
  <c r="D1063" i="17"/>
  <c r="E1063" i="17"/>
  <c r="D1064" i="17"/>
  <c r="E1064" i="17"/>
  <c r="D1065" i="17"/>
  <c r="E1065" i="17"/>
  <c r="D1066" i="17"/>
  <c r="E1066" i="17"/>
  <c r="D1067" i="17"/>
  <c r="E1067" i="17"/>
  <c r="D1068" i="17"/>
  <c r="E1068" i="17"/>
  <c r="D1069" i="17"/>
  <c r="E1069" i="17"/>
  <c r="D1070" i="17"/>
  <c r="E1070" i="17"/>
  <c r="D1071" i="17"/>
  <c r="E1071" i="17"/>
  <c r="D1072" i="17"/>
  <c r="E1072" i="17"/>
  <c r="D1073" i="17"/>
  <c r="E1073" i="17"/>
  <c r="D1074" i="17"/>
  <c r="E1074" i="17"/>
  <c r="D1075" i="17"/>
  <c r="E1075" i="17"/>
  <c r="D1076" i="17"/>
  <c r="E1076" i="17"/>
  <c r="D1077" i="17"/>
  <c r="E1077" i="17"/>
  <c r="D1078" i="17"/>
  <c r="E1078" i="17"/>
  <c r="D1079" i="17"/>
  <c r="E1079" i="17"/>
  <c r="D1080" i="17"/>
  <c r="E1080" i="17"/>
  <c r="D1081" i="17"/>
  <c r="E1081" i="17"/>
  <c r="D1082" i="17"/>
  <c r="E1082" i="17"/>
  <c r="D1083" i="17"/>
  <c r="E1083" i="17"/>
  <c r="D1084" i="17"/>
  <c r="E1084" i="17"/>
  <c r="D1085" i="17"/>
  <c r="E1085" i="17"/>
  <c r="D1086" i="17"/>
  <c r="E1086" i="17"/>
  <c r="D1087" i="17"/>
  <c r="E1087" i="17"/>
  <c r="D1088" i="17"/>
  <c r="E1088" i="17"/>
  <c r="D1089" i="17"/>
  <c r="E1089" i="17"/>
  <c r="D1090" i="17"/>
  <c r="E1090" i="17"/>
  <c r="D1091" i="17"/>
  <c r="E1091" i="17"/>
  <c r="D1092" i="17"/>
  <c r="E1092" i="17"/>
  <c r="D1093" i="17"/>
  <c r="E1093" i="17"/>
  <c r="D1094" i="17"/>
  <c r="E1094" i="17"/>
  <c r="D1095" i="17"/>
  <c r="E1095" i="17"/>
  <c r="D1096" i="17"/>
  <c r="E1096" i="17"/>
  <c r="D1097" i="17"/>
  <c r="E1097" i="17"/>
  <c r="H142" i="13"/>
  <c r="J142" i="13" s="1"/>
  <c r="F142" i="17" s="1"/>
  <c r="M142" i="13"/>
  <c r="G142" i="17" l="1"/>
  <c r="N142" i="13"/>
  <c r="F1099" i="15" l="1"/>
  <c r="E1099" i="15"/>
  <c r="F1125" i="12"/>
  <c r="H20" i="12"/>
  <c r="B2" i="11" l="1"/>
  <c r="G20" i="15"/>
  <c r="H151" i="13"/>
  <c r="H186" i="13"/>
  <c r="H219" i="13"/>
  <c r="H223" i="13"/>
  <c r="H335" i="13"/>
  <c r="H358" i="13"/>
  <c r="H367" i="13"/>
  <c r="H411" i="13"/>
  <c r="H425" i="13"/>
  <c r="H432" i="13"/>
  <c r="H479" i="13"/>
  <c r="H571" i="13"/>
  <c r="H641" i="13"/>
  <c r="H650" i="13"/>
  <c r="H706" i="13"/>
  <c r="H755" i="13"/>
  <c r="H806" i="13"/>
  <c r="H823" i="13"/>
  <c r="H842" i="13"/>
  <c r="H357" i="13"/>
  <c r="M20" i="13"/>
  <c r="H729" i="13" l="1"/>
  <c r="H1018" i="13"/>
  <c r="H931" i="13"/>
  <c r="H830" i="13"/>
  <c r="H809" i="13"/>
  <c r="H759" i="13"/>
  <c r="H662" i="13"/>
  <c r="H658" i="13"/>
  <c r="H588" i="13"/>
  <c r="H583" i="13"/>
  <c r="H542" i="13"/>
  <c r="H537" i="13"/>
  <c r="H417" i="13"/>
  <c r="H391" i="13"/>
  <c r="H326" i="13"/>
  <c r="H322" i="13"/>
  <c r="H258" i="13"/>
  <c r="H198" i="13"/>
  <c r="H143" i="13"/>
  <c r="H86" i="13"/>
  <c r="H70" i="13"/>
  <c r="H1050" i="13"/>
  <c r="H1027" i="13"/>
  <c r="H1010" i="13"/>
  <c r="H981" i="13"/>
  <c r="H910" i="13"/>
  <c r="H906" i="13"/>
  <c r="H890" i="13"/>
  <c r="H778" i="13"/>
  <c r="H742" i="13"/>
  <c r="H695" i="13"/>
  <c r="H690" i="13"/>
  <c r="H685" i="13"/>
  <c r="H610" i="13"/>
  <c r="H606" i="13"/>
  <c r="H602" i="13"/>
  <c r="H495" i="13"/>
  <c r="H449" i="13"/>
  <c r="H406" i="13"/>
  <c r="H401" i="13"/>
  <c r="H383" i="13"/>
  <c r="H378" i="13"/>
  <c r="H362" i="13"/>
  <c r="H302" i="13"/>
  <c r="H297" i="13"/>
  <c r="H227" i="13"/>
  <c r="H159" i="13"/>
  <c r="H502" i="13"/>
  <c r="H386" i="13"/>
  <c r="H446" i="13"/>
  <c r="H398" i="13"/>
  <c r="H374" i="13"/>
  <c r="H99" i="13"/>
  <c r="H38" i="13"/>
  <c r="H1066" i="13"/>
  <c r="H854" i="13"/>
  <c r="H670" i="13"/>
  <c r="H660" i="13"/>
  <c r="H567" i="13"/>
  <c r="H550" i="13"/>
  <c r="H530" i="13"/>
  <c r="H438" i="13"/>
  <c r="H347" i="13"/>
  <c r="H330" i="13"/>
  <c r="H83" i="13"/>
  <c r="H1070" i="13"/>
  <c r="H961" i="13"/>
  <c r="H853" i="13"/>
  <c r="H810" i="13"/>
  <c r="H723" i="13"/>
  <c r="H659" i="13"/>
  <c r="H566" i="13"/>
  <c r="H543" i="13"/>
  <c r="H538" i="13"/>
  <c r="H533" i="13"/>
  <c r="H474" i="13"/>
  <c r="H470" i="13"/>
  <c r="H418" i="13"/>
  <c r="H346" i="13"/>
  <c r="H323" i="13"/>
  <c r="H311" i="13"/>
  <c r="H287" i="13"/>
  <c r="H271" i="13"/>
  <c r="H265" i="13"/>
  <c r="H226" i="13"/>
  <c r="H87" i="13"/>
  <c r="H71" i="13"/>
  <c r="H10" i="13"/>
  <c r="H1034" i="13"/>
  <c r="H855" i="13"/>
  <c r="H732" i="13"/>
  <c r="H671" i="13"/>
  <c r="H666" i="13"/>
  <c r="H657" i="13"/>
  <c r="H586" i="13"/>
  <c r="H564" i="13"/>
  <c r="H531" i="13"/>
  <c r="H476" i="13"/>
  <c r="H349" i="13"/>
  <c r="H343" i="13"/>
  <c r="H325" i="13"/>
  <c r="H134" i="13"/>
  <c r="H47" i="13"/>
  <c r="H329" i="13"/>
  <c r="H253" i="13"/>
  <c r="H963" i="13"/>
  <c r="H930" i="13"/>
  <c r="H1038" i="13"/>
  <c r="H929" i="13"/>
  <c r="H798" i="13"/>
  <c r="H730" i="13"/>
  <c r="H622" i="13"/>
  <c r="H535" i="13"/>
  <c r="H490" i="13"/>
  <c r="H419" i="13"/>
  <c r="H393" i="13"/>
  <c r="H342" i="13"/>
  <c r="H318" i="13"/>
  <c r="H267" i="13"/>
  <c r="H254" i="13"/>
  <c r="H139" i="13"/>
  <c r="H654" i="13"/>
  <c r="H640" i="13"/>
  <c r="H636" i="13"/>
  <c r="H570" i="13"/>
  <c r="H525" i="13"/>
  <c r="H483" i="13"/>
  <c r="H478" i="13"/>
  <c r="H443" i="13"/>
  <c r="H437" i="13"/>
  <c r="H430" i="13"/>
  <c r="H410" i="13"/>
  <c r="H371" i="13"/>
  <c r="H366" i="13"/>
  <c r="H333" i="13"/>
  <c r="H306" i="13"/>
  <c r="H291" i="13"/>
  <c r="H222" i="13"/>
  <c r="H218" i="13"/>
  <c r="H210" i="13"/>
  <c r="H199" i="13"/>
  <c r="H194" i="13"/>
  <c r="H78" i="13"/>
  <c r="H59" i="13"/>
  <c r="H54" i="13"/>
  <c r="H127" i="13"/>
  <c r="H338" i="13"/>
  <c r="H373" i="13"/>
  <c r="H337" i="13"/>
  <c r="H518" i="13"/>
  <c r="H123" i="13"/>
  <c r="H575" i="13"/>
  <c r="H241" i="13"/>
  <c r="H150" i="13"/>
  <c r="H255" i="13"/>
  <c r="H611" i="13"/>
  <c r="H684" i="13"/>
  <c r="H98" i="13"/>
  <c r="H519" i="13"/>
  <c r="H457" i="13"/>
  <c r="H286" i="13"/>
  <c r="H442" i="13"/>
  <c r="H435" i="13"/>
  <c r="H79" i="13"/>
  <c r="H66" i="13"/>
  <c r="H957" i="13"/>
  <c r="H486" i="13"/>
  <c r="H293" i="13"/>
  <c r="H1030" i="13"/>
  <c r="H359" i="13"/>
  <c r="H214" i="13"/>
  <c r="H182" i="13"/>
  <c r="H1094" i="13"/>
  <c r="H1086" i="13"/>
  <c r="H1082" i="13"/>
  <c r="H1074" i="13"/>
  <c r="H999" i="13"/>
  <c r="H734" i="13"/>
  <c r="H714" i="13"/>
  <c r="H630" i="13"/>
  <c r="H579" i="13"/>
  <c r="H552" i="13"/>
  <c r="H482" i="13"/>
  <c r="H462" i="13"/>
  <c r="H345" i="13"/>
  <c r="H310" i="13"/>
  <c r="H245" i="13"/>
  <c r="H235" i="13"/>
  <c r="H114" i="13"/>
  <c r="H110" i="13"/>
  <c r="H6" i="13"/>
  <c r="H20" i="13"/>
  <c r="J20" i="13" s="1"/>
  <c r="F20" i="17" s="1"/>
  <c r="G20" i="17" s="1"/>
  <c r="H1077" i="13"/>
  <c r="H1006" i="13"/>
  <c r="H1002" i="13"/>
  <c r="H998" i="13"/>
  <c r="H994" i="13"/>
  <c r="H982" i="13"/>
  <c r="H935" i="13"/>
  <c r="H902" i="13"/>
  <c r="H897" i="13"/>
  <c r="H885" i="13"/>
  <c r="H877" i="13"/>
  <c r="H839" i="13"/>
  <c r="H834" i="13"/>
  <c r="H818" i="13"/>
  <c r="H744" i="13"/>
  <c r="H738" i="13"/>
  <c r="H726" i="13"/>
  <c r="H603" i="13"/>
  <c r="H599" i="13"/>
  <c r="H582" i="13"/>
  <c r="H546" i="13"/>
  <c r="H527" i="13"/>
  <c r="H522" i="13"/>
  <c r="H507" i="13"/>
  <c r="H466" i="13"/>
  <c r="H461" i="13"/>
  <c r="H394" i="13"/>
  <c r="H390" i="13"/>
  <c r="H331" i="13"/>
  <c r="H314" i="13"/>
  <c r="H309" i="13"/>
  <c r="H299" i="13"/>
  <c r="H278" i="13"/>
  <c r="H274" i="13"/>
  <c r="H238" i="13"/>
  <c r="H207" i="13"/>
  <c r="H191" i="13"/>
  <c r="H187" i="13"/>
  <c r="H118" i="13"/>
  <c r="H75" i="13"/>
  <c r="H23" i="13"/>
  <c r="H13" i="13"/>
  <c r="H5" i="13"/>
  <c r="H1096" i="13"/>
  <c r="H934" i="13"/>
  <c r="H790" i="13"/>
  <c r="H635" i="13"/>
  <c r="H591" i="13"/>
  <c r="H377" i="13"/>
  <c r="H361" i="13"/>
  <c r="H103" i="13"/>
  <c r="H26" i="13"/>
  <c r="H94" i="13"/>
  <c r="H229" i="13"/>
  <c r="H379" i="13"/>
  <c r="H467" i="13"/>
  <c r="H485" i="13"/>
  <c r="H1047" i="13"/>
  <c r="H55" i="13"/>
  <c r="H51" i="13"/>
  <c r="H43" i="13"/>
  <c r="H27" i="13"/>
  <c r="H22" i="13"/>
  <c r="H17" i="13"/>
  <c r="H1095" i="13"/>
  <c r="H1079" i="13"/>
  <c r="H933" i="13"/>
  <c r="H503" i="13"/>
  <c r="H463" i="13"/>
  <c r="H453" i="13"/>
  <c r="H281" i="13"/>
  <c r="H246" i="13"/>
  <c r="H174" i="13"/>
  <c r="H163" i="13"/>
  <c r="H111" i="13"/>
  <c r="H30" i="13"/>
  <c r="H50" i="13"/>
  <c r="H215" i="13"/>
  <c r="H242" i="13"/>
  <c r="H257" i="13"/>
  <c r="H269" i="13"/>
  <c r="H294" i="13"/>
  <c r="H303" i="13"/>
  <c r="H375" i="13"/>
  <c r="H429" i="13"/>
  <c r="H469" i="13"/>
  <c r="H489" i="13"/>
  <c r="H534" i="13"/>
  <c r="H544" i="13"/>
  <c r="H554" i="13"/>
  <c r="H559" i="13"/>
  <c r="H563" i="13"/>
  <c r="H589" i="13"/>
  <c r="H598" i="13"/>
  <c r="H616" i="13"/>
  <c r="H625" i="13"/>
  <c r="H663" i="13"/>
  <c r="H672" i="13"/>
  <c r="H687" i="13"/>
  <c r="H731" i="13"/>
  <c r="H739" i="13"/>
  <c r="H747" i="13"/>
  <c r="H751" i="13"/>
  <c r="H758" i="13"/>
  <c r="H775" i="13"/>
  <c r="H791" i="13"/>
  <c r="H838" i="13"/>
  <c r="H874" i="13"/>
  <c r="H986" i="13"/>
  <c r="H1043" i="13"/>
  <c r="H499" i="13"/>
  <c r="H369" i="13"/>
  <c r="H290" i="13"/>
  <c r="H155" i="13"/>
  <c r="H14" i="13"/>
  <c r="H162" i="13"/>
  <c r="H711" i="13"/>
  <c r="H1053" i="13"/>
  <c r="H937" i="13"/>
  <c r="H893" i="13"/>
  <c r="H752" i="13"/>
  <c r="H692" i="13"/>
  <c r="H381" i="13"/>
  <c r="H867" i="13"/>
  <c r="H954" i="13"/>
  <c r="H898" i="13"/>
  <c r="H803" i="13"/>
  <c r="H740" i="13"/>
  <c r="H688" i="13"/>
  <c r="H608" i="13"/>
  <c r="H600" i="13"/>
  <c r="H595" i="13"/>
  <c r="H413" i="13"/>
  <c r="H305" i="13"/>
  <c r="H295" i="13"/>
  <c r="H178" i="13"/>
  <c r="H130" i="13"/>
  <c r="H106" i="13"/>
  <c r="H62" i="13"/>
  <c r="H350" i="13"/>
  <c r="H1054" i="13"/>
  <c r="H1031" i="13"/>
  <c r="H1014" i="13"/>
  <c r="H914" i="13"/>
  <c r="H754" i="13"/>
  <c r="H710" i="13"/>
  <c r="H762" i="13"/>
  <c r="H526" i="13"/>
  <c r="H505" i="13"/>
  <c r="H484" i="13"/>
  <c r="H415" i="13"/>
  <c r="H307" i="13"/>
  <c r="H283" i="13"/>
  <c r="H277" i="13"/>
  <c r="H206" i="13"/>
  <c r="H195" i="13"/>
  <c r="H190" i="13"/>
  <c r="H175" i="13"/>
  <c r="H171" i="13"/>
  <c r="H74" i="13"/>
  <c r="H978" i="13"/>
  <c r="H794" i="13"/>
  <c r="H656" i="13"/>
  <c r="H652" i="13"/>
  <c r="H634" i="13"/>
  <c r="H617" i="13"/>
  <c r="H480" i="13"/>
  <c r="H440" i="13"/>
  <c r="H433" i="13"/>
  <c r="H39" i="13"/>
  <c r="H146" i="13"/>
  <c r="H197" i="13"/>
  <c r="H202" i="13"/>
  <c r="H233" i="13"/>
  <c r="H370" i="13"/>
  <c r="H450" i="13"/>
  <c r="H889" i="13"/>
  <c r="H942" i="13"/>
  <c r="H1058" i="13"/>
  <c r="H950" i="13"/>
  <c r="H627" i="13"/>
  <c r="H562" i="13"/>
  <c r="H464" i="13"/>
  <c r="H455" i="13"/>
  <c r="H846" i="13"/>
  <c r="H709" i="13"/>
  <c r="H648" i="13"/>
  <c r="H618" i="13"/>
  <c r="H558" i="13"/>
  <c r="H547" i="13"/>
  <c r="H493" i="13"/>
  <c r="H395" i="13"/>
  <c r="H339" i="13"/>
  <c r="H183" i="13"/>
  <c r="H58" i="13"/>
  <c r="H1075" i="13"/>
  <c r="H970" i="13"/>
  <c r="H966" i="13"/>
  <c r="H909" i="13"/>
  <c r="H786" i="13"/>
  <c r="H782" i="13"/>
  <c r="H777" i="13"/>
  <c r="H746" i="13"/>
  <c r="H715" i="13"/>
  <c r="H694" i="13"/>
  <c r="H614" i="13"/>
  <c r="H605" i="13"/>
  <c r="H601" i="13"/>
  <c r="H596" i="13"/>
  <c r="H590" i="13"/>
  <c r="H580" i="13"/>
  <c r="H515" i="13"/>
  <c r="H494" i="13"/>
  <c r="H414" i="13"/>
  <c r="H382" i="13"/>
  <c r="H231" i="13"/>
  <c r="H179" i="13"/>
  <c r="H126" i="13"/>
  <c r="H107" i="13"/>
  <c r="H63" i="13"/>
  <c r="H46" i="13"/>
  <c r="H42" i="13"/>
  <c r="H995" i="13"/>
  <c r="H990" i="13"/>
  <c r="H673" i="13"/>
  <c r="H612" i="13"/>
  <c r="H528" i="13"/>
  <c r="H514" i="13"/>
  <c r="H496" i="13"/>
  <c r="H315" i="13"/>
  <c r="H119" i="13"/>
  <c r="H35" i="13"/>
  <c r="H82" i="13"/>
  <c r="H115" i="13"/>
  <c r="H135" i="13"/>
  <c r="H234" i="13"/>
  <c r="H250" i="13"/>
  <c r="H263" i="13"/>
  <c r="H270" i="13"/>
  <c r="H282" i="13"/>
  <c r="H351" i="13"/>
  <c r="H424" i="13"/>
  <c r="H434" i="13"/>
  <c r="H451" i="13"/>
  <c r="H458" i="13"/>
  <c r="H500" i="13"/>
  <c r="H506" i="13"/>
  <c r="H513" i="13"/>
  <c r="H619" i="13"/>
  <c r="H628" i="13"/>
  <c r="H651" i="13"/>
  <c r="H676" i="13"/>
  <c r="H707" i="13"/>
  <c r="H720" i="13"/>
  <c r="H822" i="13"/>
  <c r="H899" i="13"/>
  <c r="H979" i="13"/>
  <c r="H1013" i="13"/>
  <c r="H674" i="13"/>
  <c r="H520" i="13"/>
  <c r="H387" i="13"/>
  <c r="H1033" i="13"/>
  <c r="H862" i="13"/>
  <c r="H698" i="13"/>
  <c r="H626" i="13"/>
  <c r="H498" i="13"/>
  <c r="H459" i="13"/>
  <c r="H170" i="13"/>
  <c r="H67" i="13"/>
  <c r="H712" i="13"/>
  <c r="H664" i="13"/>
  <c r="H584" i="13"/>
  <c r="H353" i="13"/>
  <c r="H259" i="13"/>
  <c r="H203" i="13"/>
  <c r="H523" i="13"/>
  <c r="H765" i="13"/>
  <c r="H865" i="13"/>
  <c r="H585" i="13"/>
  <c r="H471" i="13"/>
  <c r="H949" i="13"/>
  <c r="H941" i="13"/>
  <c r="H917" i="13"/>
  <c r="H870" i="13"/>
  <c r="H866" i="13"/>
  <c r="H850" i="13"/>
  <c r="H845" i="13"/>
  <c r="H774" i="13"/>
  <c r="H750" i="13"/>
  <c r="H719" i="13"/>
  <c r="H713" i="13"/>
  <c r="H701" i="13"/>
  <c r="H696" i="13"/>
  <c r="H686" i="13"/>
  <c r="H681" i="13"/>
  <c r="H646" i="13"/>
  <c r="H642" i="13"/>
  <c r="H638" i="13"/>
  <c r="H578" i="13"/>
  <c r="H573" i="13"/>
  <c r="H551" i="13"/>
  <c r="H501" i="13"/>
  <c r="H492" i="13"/>
  <c r="H426" i="13"/>
  <c r="H407" i="13"/>
  <c r="H402" i="13"/>
  <c r="H355" i="13"/>
  <c r="H262" i="13"/>
  <c r="H166" i="13"/>
  <c r="H95" i="13"/>
  <c r="H90" i="13"/>
  <c r="H18" i="13"/>
  <c r="H9" i="13"/>
  <c r="H1090" i="13"/>
  <c r="H1078" i="13"/>
  <c r="H1046" i="13"/>
  <c r="H974" i="13"/>
  <c r="H969" i="13"/>
  <c r="H886" i="13"/>
  <c r="H882" i="13"/>
  <c r="H878" i="13"/>
  <c r="H814" i="13"/>
  <c r="H785" i="13"/>
  <c r="H770" i="13"/>
  <c r="H766" i="13"/>
  <c r="H703" i="13"/>
  <c r="H697" i="13"/>
  <c r="H682" i="13"/>
  <c r="H678" i="13"/>
  <c r="H613" i="13"/>
  <c r="H604" i="13"/>
  <c r="H574" i="13"/>
  <c r="H508" i="13"/>
  <c r="H487" i="13"/>
  <c r="H422" i="13"/>
  <c r="H403" i="13"/>
  <c r="H399" i="13"/>
  <c r="H279" i="13"/>
  <c r="H275" i="13"/>
  <c r="H251" i="13"/>
  <c r="H230" i="13"/>
  <c r="H138" i="13"/>
  <c r="H748" i="13"/>
  <c r="H532" i="13"/>
  <c r="H512" i="13"/>
  <c r="H423" i="13"/>
  <c r="H249" i="13"/>
  <c r="H102" i="13"/>
  <c r="H154" i="13"/>
  <c r="H167" i="13"/>
  <c r="H201" i="13"/>
  <c r="H205" i="13"/>
  <c r="H266" i="13"/>
  <c r="H298" i="13"/>
  <c r="H319" i="13"/>
  <c r="H327" i="13"/>
  <c r="H363" i="13"/>
  <c r="H409" i="13"/>
  <c r="H439" i="13"/>
  <c r="H491" i="13"/>
  <c r="H539" i="13"/>
  <c r="H561" i="13"/>
  <c r="H587" i="13"/>
  <c r="H594" i="13"/>
  <c r="H667" i="13"/>
  <c r="H702" i="13"/>
  <c r="H722" i="13"/>
  <c r="H749" i="13"/>
  <c r="H771" i="13"/>
  <c r="H779" i="13"/>
  <c r="H793" i="13"/>
  <c r="H801" i="13"/>
  <c r="H817" i="13"/>
  <c r="H826" i="13"/>
  <c r="H887" i="13"/>
  <c r="H951" i="13"/>
  <c r="H958" i="13"/>
  <c r="H1026" i="13"/>
  <c r="H211" i="13"/>
  <c r="H1062" i="13"/>
  <c r="H1022" i="13"/>
  <c r="H1009" i="13"/>
  <c r="H1005" i="13"/>
  <c r="H1001" i="13"/>
  <c r="H997" i="13"/>
  <c r="H993" i="13"/>
  <c r="H946" i="13"/>
  <c r="H926" i="13"/>
  <c r="H922" i="13"/>
  <c r="H918" i="13"/>
  <c r="H913" i="13"/>
  <c r="H905" i="13"/>
  <c r="H837" i="13"/>
  <c r="H825" i="13"/>
  <c r="H821" i="13"/>
  <c r="H736" i="13"/>
  <c r="H555" i="13"/>
  <c r="H405" i="13"/>
  <c r="H389" i="13"/>
  <c r="H301" i="13"/>
  <c r="H225" i="13"/>
  <c r="H221" i="13"/>
  <c r="H213" i="13"/>
  <c r="H91" i="13"/>
  <c r="H31" i="13"/>
  <c r="H122" i="13"/>
  <c r="H131" i="13"/>
  <c r="H158" i="13"/>
  <c r="H217" i="13"/>
  <c r="H239" i="13"/>
  <c r="H247" i="13"/>
  <c r="H317" i="13"/>
  <c r="H334" i="13"/>
  <c r="H354" i="13"/>
  <c r="H427" i="13"/>
  <c r="H431" i="13"/>
  <c r="H454" i="13"/>
  <c r="H481" i="13"/>
  <c r="H510" i="13"/>
  <c r="H517" i="13"/>
  <c r="H549" i="13"/>
  <c r="H572" i="13"/>
  <c r="H718" i="13"/>
  <c r="H819" i="13"/>
  <c r="H833" i="13"/>
  <c r="H858" i="13"/>
  <c r="H903" i="13"/>
  <c r="H34" i="13"/>
  <c r="H802" i="13"/>
  <c r="H741" i="13"/>
  <c r="H1057" i="13"/>
  <c r="H1029" i="13"/>
  <c r="H945" i="13"/>
  <c r="H921" i="13"/>
  <c r="H761" i="13"/>
  <c r="H665" i="13"/>
  <c r="H147" i="13"/>
  <c r="H717" i="13"/>
  <c r="H677" i="13"/>
  <c r="H669" i="13"/>
  <c r="H645" i="13"/>
  <c r="H637" i="13"/>
  <c r="H633" i="13"/>
  <c r="H629" i="13"/>
  <c r="H621" i="13"/>
  <c r="H593" i="13"/>
  <c r="H321" i="13"/>
  <c r="H385" i="13"/>
  <c r="H569" i="13"/>
  <c r="H693" i="13"/>
  <c r="H724" i="13"/>
  <c r="H1049" i="13"/>
  <c r="H1017" i="13"/>
  <c r="H841" i="13"/>
  <c r="H757" i="13"/>
  <c r="H753" i="13"/>
  <c r="H1061" i="13"/>
  <c r="H1025" i="13"/>
  <c r="H925" i="13"/>
  <c r="H789" i="13"/>
  <c r="H781" i="13"/>
  <c r="H962" i="13"/>
  <c r="H938" i="13"/>
  <c r="H894" i="13"/>
  <c r="H1042" i="13"/>
  <c r="H1021" i="13"/>
  <c r="H829" i="13"/>
  <c r="H475" i="13"/>
  <c r="H243" i="13"/>
  <c r="H737" i="13"/>
  <c r="H733" i="13"/>
  <c r="H728" i="13"/>
  <c r="H721" i="13"/>
  <c r="H716" i="13"/>
  <c r="H705" i="13"/>
  <c r="H700" i="13"/>
  <c r="H447" i="13"/>
  <c r="H1065" i="13"/>
  <c r="H1041" i="13"/>
  <c r="H1037" i="13"/>
  <c r="H977" i="13"/>
  <c r="H973" i="13"/>
  <c r="H965" i="13"/>
  <c r="H953" i="13"/>
  <c r="H869" i="13"/>
  <c r="H861" i="13"/>
  <c r="H857" i="13"/>
  <c r="H849" i="13"/>
  <c r="H797" i="13"/>
  <c r="H769" i="13"/>
  <c r="H745" i="13"/>
  <c r="H725" i="13"/>
  <c r="H704" i="13"/>
  <c r="H680" i="13"/>
  <c r="H668" i="13"/>
  <c r="H649" i="13"/>
  <c r="H644" i="13"/>
  <c r="H632" i="13"/>
  <c r="H624" i="13"/>
  <c r="H620" i="13"/>
  <c r="H597" i="13"/>
  <c r="H592" i="13"/>
  <c r="H560" i="13"/>
  <c r="H545" i="13"/>
  <c r="H541" i="13"/>
  <c r="H536" i="13"/>
  <c r="H516" i="13"/>
  <c r="H468" i="13"/>
  <c r="H273" i="13"/>
  <c r="H193" i="13"/>
  <c r="H285" i="13"/>
  <c r="H412" i="13"/>
  <c r="H421" i="13"/>
  <c r="H436" i="13"/>
  <c r="H441" i="13"/>
  <c r="H445" i="13"/>
  <c r="H465" i="13"/>
  <c r="H504" i="13"/>
  <c r="H529" i="13"/>
  <c r="H553" i="13"/>
  <c r="H557" i="13"/>
  <c r="H576" i="13"/>
  <c r="H647" i="13"/>
  <c r="H683" i="13"/>
  <c r="H743" i="13"/>
  <c r="H763" i="13"/>
  <c r="H871" i="13"/>
  <c r="H915" i="13"/>
  <c r="H1063" i="13"/>
  <c r="H511" i="13"/>
  <c r="H1097" i="13"/>
  <c r="H1093" i="13"/>
  <c r="H1089" i="13"/>
  <c r="H1085" i="13"/>
  <c r="H1081" i="13"/>
  <c r="H1073" i="13"/>
  <c r="H1069" i="13"/>
  <c r="H1045" i="13"/>
  <c r="H989" i="13"/>
  <c r="H985" i="13"/>
  <c r="H901" i="13"/>
  <c r="H881" i="13"/>
  <c r="H873" i="13"/>
  <c r="H813" i="13"/>
  <c r="H805" i="13"/>
  <c r="H773" i="13"/>
  <c r="H708" i="13"/>
  <c r="H689" i="13"/>
  <c r="H661" i="13"/>
  <c r="H653" i="13"/>
  <c r="H609" i="13"/>
  <c r="H565" i="13"/>
  <c r="H556" i="13"/>
  <c r="H540" i="13"/>
  <c r="H524" i="13"/>
  <c r="H472" i="13"/>
  <c r="H428" i="13"/>
  <c r="H1091" i="13"/>
  <c r="H1059" i="13"/>
  <c r="H1015" i="13"/>
  <c r="H1011" i="13"/>
  <c r="H983" i="13"/>
  <c r="H967" i="13"/>
  <c r="H947" i="13"/>
  <c r="H919" i="13"/>
  <c r="H883" i="13"/>
  <c r="H851" i="13"/>
  <c r="H835" i="13"/>
  <c r="H807" i="13"/>
  <c r="H787" i="13"/>
  <c r="H783" i="13"/>
  <c r="H767" i="13"/>
  <c r="H735" i="13"/>
  <c r="H727" i="13"/>
  <c r="H699" i="13"/>
  <c r="H691" i="13"/>
  <c r="H679" i="13"/>
  <c r="H675" i="13"/>
  <c r="H655" i="13"/>
  <c r="H643" i="13"/>
  <c r="H639" i="13"/>
  <c r="H631" i="13"/>
  <c r="H623" i="13"/>
  <c r="H615" i="13"/>
  <c r="H607" i="13"/>
  <c r="H577" i="13"/>
  <c r="H568" i="13"/>
  <c r="H548" i="13"/>
  <c r="H509" i="13"/>
  <c r="H488" i="13"/>
  <c r="H408" i="13"/>
  <c r="H404" i="13"/>
  <c r="H365" i="13"/>
  <c r="H261" i="13"/>
  <c r="H581" i="13"/>
  <c r="H521" i="13"/>
  <c r="H497" i="13"/>
  <c r="H477" i="13"/>
  <c r="H473" i="13"/>
  <c r="H460" i="13"/>
  <c r="H444" i="13"/>
  <c r="H420" i="13"/>
  <c r="H397" i="13"/>
  <c r="H341" i="13"/>
  <c r="H313" i="13"/>
  <c r="H289" i="13"/>
  <c r="H237" i="13"/>
  <c r="H209" i="13"/>
  <c r="H172" i="13"/>
  <c r="H7" i="13"/>
  <c r="H456" i="13"/>
  <c r="H452" i="13"/>
  <c r="H448" i="13"/>
  <c r="H400" i="13"/>
  <c r="H396" i="13"/>
  <c r="H392" i="13"/>
  <c r="H388" i="13"/>
  <c r="H380" i="13"/>
  <c r="H376" i="13"/>
  <c r="H372" i="13"/>
  <c r="H368" i="13"/>
  <c r="H364" i="13"/>
  <c r="H360" i="13"/>
  <c r="H356" i="13"/>
  <c r="H348" i="13"/>
  <c r="H344" i="13"/>
  <c r="H340" i="13"/>
  <c r="H336" i="13"/>
  <c r="H332" i="13"/>
  <c r="H328" i="13"/>
  <c r="H324" i="13"/>
  <c r="H320" i="13"/>
  <c r="H316" i="13"/>
  <c r="H312" i="13"/>
  <c r="H308" i="13"/>
  <c r="H304" i="13"/>
  <c r="H300" i="13"/>
  <c r="H296" i="13"/>
  <c r="H292" i="13"/>
  <c r="H284" i="13"/>
  <c r="H280" i="13"/>
  <c r="H276" i="13"/>
  <c r="H272" i="13"/>
  <c r="H268" i="13"/>
  <c r="H264" i="13"/>
  <c r="H260" i="13"/>
  <c r="H256" i="13"/>
  <c r="H252" i="13"/>
  <c r="H248" i="13"/>
  <c r="H244" i="13"/>
  <c r="H240" i="13"/>
  <c r="H236" i="13"/>
  <c r="H232" i="13"/>
  <c r="H228" i="13"/>
  <c r="H220" i="13"/>
  <c r="H216" i="13"/>
  <c r="H212" i="13"/>
  <c r="H208" i="13"/>
  <c r="H204" i="13"/>
  <c r="H200" i="13"/>
  <c r="H196" i="13"/>
  <c r="H188" i="13"/>
  <c r="H184" i="13"/>
  <c r="H180" i="13"/>
  <c r="H176" i="13"/>
  <c r="H168" i="13"/>
  <c r="H164" i="13"/>
  <c r="H160" i="13"/>
  <c r="H156" i="13"/>
  <c r="H152" i="13"/>
  <c r="H148" i="13"/>
  <c r="H144" i="13"/>
  <c r="H140" i="13"/>
  <c r="H132" i="13"/>
  <c r="H124" i="13"/>
  <c r="H120" i="13"/>
  <c r="H116" i="13"/>
  <c r="H112" i="13"/>
  <c r="H104" i="13"/>
  <c r="H100" i="13"/>
  <c r="H96" i="13"/>
  <c r="H92" i="13"/>
  <c r="H88" i="13"/>
  <c r="H84" i="13"/>
  <c r="H80" i="13"/>
  <c r="H76" i="13"/>
  <c r="H68" i="13"/>
  <c r="H60" i="13"/>
  <c r="H56" i="13"/>
  <c r="H52" i="13"/>
  <c r="H48" i="13"/>
  <c r="H40" i="13"/>
  <c r="H36" i="13"/>
  <c r="H32" i="13"/>
  <c r="H28" i="13"/>
  <c r="H24" i="13"/>
  <c r="H19" i="13"/>
  <c r="H15" i="13"/>
  <c r="H11" i="13"/>
  <c r="H416" i="13"/>
  <c r="H64" i="13"/>
  <c r="H44" i="13"/>
  <c r="H384" i="13"/>
  <c r="H352" i="13"/>
  <c r="H288" i="13"/>
  <c r="H224" i="13"/>
  <c r="H192" i="13"/>
  <c r="H136" i="13"/>
  <c r="H128" i="13"/>
  <c r="H108" i="13"/>
  <c r="H72" i="13"/>
  <c r="H189" i="13"/>
  <c r="H185" i="13"/>
  <c r="H181" i="13"/>
  <c r="H177" i="13"/>
  <c r="H173" i="13"/>
  <c r="H169" i="13"/>
  <c r="H165" i="13"/>
  <c r="H161" i="13"/>
  <c r="H157" i="13"/>
  <c r="H153" i="13"/>
  <c r="H149" i="13"/>
  <c r="H145" i="13"/>
  <c r="H141" i="13"/>
  <c r="H137" i="13"/>
  <c r="H133" i="13"/>
  <c r="H129" i="13"/>
  <c r="H125" i="13"/>
  <c r="H121" i="13"/>
  <c r="H117" i="13"/>
  <c r="H113" i="13"/>
  <c r="H109" i="13"/>
  <c r="H105" i="13"/>
  <c r="H101" i="13"/>
  <c r="H97" i="13"/>
  <c r="H93" i="13"/>
  <c r="H89" i="13"/>
  <c r="H85" i="13"/>
  <c r="H81" i="13"/>
  <c r="H77" i="13"/>
  <c r="H73" i="13"/>
  <c r="H69" i="13"/>
  <c r="H65" i="13"/>
  <c r="H61" i="13"/>
  <c r="H57" i="13"/>
  <c r="H53" i="13"/>
  <c r="H49" i="13"/>
  <c r="H45" i="13"/>
  <c r="H41" i="13"/>
  <c r="H37" i="13"/>
  <c r="H33" i="13"/>
  <c r="H29" i="13"/>
  <c r="H25" i="13"/>
  <c r="H21" i="13"/>
  <c r="H16" i="13"/>
  <c r="H12" i="13"/>
  <c r="H8" i="13"/>
  <c r="H4" i="13"/>
  <c r="H1092" i="13"/>
  <c r="H1088" i="13"/>
  <c r="H1084" i="13"/>
  <c r="H1080" i="13"/>
  <c r="H1076" i="13"/>
  <c r="H1072" i="13"/>
  <c r="H1068" i="13"/>
  <c r="H1064" i="13"/>
  <c r="H1060" i="13"/>
  <c r="H1056" i="13"/>
  <c r="H1052" i="13"/>
  <c r="H1048" i="13"/>
  <c r="H1044" i="13"/>
  <c r="H1040" i="13"/>
  <c r="H1036" i="13"/>
  <c r="H1032" i="13"/>
  <c r="H1028" i="13"/>
  <c r="H1024" i="13"/>
  <c r="H1020" i="13"/>
  <c r="H1016" i="13"/>
  <c r="H1012" i="13"/>
  <c r="H1008" i="13"/>
  <c r="H1004" i="13"/>
  <c r="H1000" i="13"/>
  <c r="H996" i="13"/>
  <c r="H992" i="13"/>
  <c r="H988" i="13"/>
  <c r="H984" i="13"/>
  <c r="H980" i="13"/>
  <c r="H976" i="13"/>
  <c r="H972" i="13"/>
  <c r="H968" i="13"/>
  <c r="H964" i="13"/>
  <c r="H960" i="13"/>
  <c r="H956" i="13"/>
  <c r="H952" i="13"/>
  <c r="H948" i="13"/>
  <c r="H944" i="13"/>
  <c r="H940" i="13"/>
  <c r="H936" i="13"/>
  <c r="H932" i="13"/>
  <c r="H928" i="13"/>
  <c r="H924" i="13"/>
  <c r="H920" i="13"/>
  <c r="H916" i="13"/>
  <c r="H912" i="13"/>
  <c r="H908" i="13"/>
  <c r="H904" i="13"/>
  <c r="H900" i="13"/>
  <c r="H896" i="13"/>
  <c r="H892" i="13"/>
  <c r="H888" i="13"/>
  <c r="H884" i="13"/>
  <c r="H880" i="13"/>
  <c r="H876" i="13"/>
  <c r="H872" i="13"/>
  <c r="H868" i="13"/>
  <c r="H864" i="13"/>
  <c r="H860" i="13"/>
  <c r="H856" i="13"/>
  <c r="H852" i="13"/>
  <c r="H848" i="13"/>
  <c r="H844" i="13"/>
  <c r="H840" i="13"/>
  <c r="H836" i="13"/>
  <c r="H832" i="13"/>
  <c r="H828" i="13"/>
  <c r="H824" i="13"/>
  <c r="H820" i="13"/>
  <c r="H816" i="13"/>
  <c r="H812" i="13"/>
  <c r="H808" i="13"/>
  <c r="H804" i="13"/>
  <c r="H800" i="13"/>
  <c r="H796" i="13"/>
  <c r="H792" i="13"/>
  <c r="H788" i="13"/>
  <c r="H784" i="13"/>
  <c r="H780" i="13"/>
  <c r="H776" i="13"/>
  <c r="H772" i="13"/>
  <c r="H768" i="13"/>
  <c r="H764" i="13"/>
  <c r="H760" i="13"/>
  <c r="H756" i="13"/>
  <c r="H1087" i="13"/>
  <c r="H1083" i="13"/>
  <c r="H1071" i="13"/>
  <c r="H1067" i="13"/>
  <c r="H1055" i="13"/>
  <c r="H1051" i="13"/>
  <c r="H1039" i="13"/>
  <c r="H1035" i="13"/>
  <c r="H1023" i="13"/>
  <c r="H1019" i="13"/>
  <c r="H1007" i="13"/>
  <c r="H1003" i="13"/>
  <c r="H991" i="13"/>
  <c r="H987" i="13"/>
  <c r="H975" i="13"/>
  <c r="H971" i="13"/>
  <c r="H959" i="13"/>
  <c r="H955" i="13"/>
  <c r="H943" i="13"/>
  <c r="H939" i="13"/>
  <c r="H927" i="13"/>
  <c r="H923" i="13"/>
  <c r="H911" i="13"/>
  <c r="H907" i="13"/>
  <c r="H895" i="13"/>
  <c r="H891" i="13"/>
  <c r="H879" i="13"/>
  <c r="H875" i="13"/>
  <c r="H863" i="13"/>
  <c r="H859" i="13"/>
  <c r="H847" i="13"/>
  <c r="H843" i="13"/>
  <c r="H831" i="13"/>
  <c r="H827" i="13"/>
  <c r="H815" i="13"/>
  <c r="H811" i="13"/>
  <c r="H799" i="13"/>
  <c r="H795" i="13"/>
  <c r="N20" i="13" l="1"/>
  <c r="M4" i="13" l="1"/>
  <c r="M5" i="13"/>
  <c r="M6" i="13"/>
  <c r="M7" i="13"/>
  <c r="M8" i="13"/>
  <c r="M9" i="13"/>
  <c r="M10" i="13"/>
  <c r="M11" i="13"/>
  <c r="M12" i="13"/>
  <c r="M13" i="13"/>
  <c r="M14" i="13"/>
  <c r="M15" i="13"/>
  <c r="M16" i="13"/>
  <c r="M17" i="13"/>
  <c r="M18" i="13"/>
  <c r="M19"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1056" i="13"/>
  <c r="M1057" i="13"/>
  <c r="M1058" i="13"/>
  <c r="M1059" i="13"/>
  <c r="M1060" i="13"/>
  <c r="M1061" i="13"/>
  <c r="M1062" i="13"/>
  <c r="M1063" i="13"/>
  <c r="M1064" i="13"/>
  <c r="M1065" i="13"/>
  <c r="M1066" i="13"/>
  <c r="M1067" i="13"/>
  <c r="M1068" i="13"/>
  <c r="M1069" i="13"/>
  <c r="M1070" i="13"/>
  <c r="M1071" i="13"/>
  <c r="M1072" i="13"/>
  <c r="M1073" i="13"/>
  <c r="M1074" i="13"/>
  <c r="M1075" i="13"/>
  <c r="M1076" i="13"/>
  <c r="M1077" i="13"/>
  <c r="M1078" i="13"/>
  <c r="M1079" i="13"/>
  <c r="M1080" i="13"/>
  <c r="M1081" i="13"/>
  <c r="M1082" i="13"/>
  <c r="M1083" i="13"/>
  <c r="M1084" i="13"/>
  <c r="M1085" i="13"/>
  <c r="M1086" i="13"/>
  <c r="M1087" i="13"/>
  <c r="M1088" i="13"/>
  <c r="M1089" i="13"/>
  <c r="M1090" i="13"/>
  <c r="M1091" i="13"/>
  <c r="M1092" i="13"/>
  <c r="M1093" i="13"/>
  <c r="M1094" i="13"/>
  <c r="M1095" i="13"/>
  <c r="M1096" i="13"/>
  <c r="M1097" i="13"/>
  <c r="M3" i="13"/>
  <c r="G1125" i="12" l="1"/>
  <c r="I1099" i="13"/>
  <c r="M1099" i="13"/>
  <c r="J712" i="13"/>
  <c r="F712" i="17" s="1"/>
  <c r="G712" i="17" s="1"/>
  <c r="J508" i="13"/>
  <c r="F508" i="17" s="1"/>
  <c r="G508" i="17" s="1"/>
  <c r="J472" i="13"/>
  <c r="F472" i="17" s="1"/>
  <c r="G472" i="17" s="1"/>
  <c r="J408" i="13"/>
  <c r="F408" i="17" s="1"/>
  <c r="G408" i="17" s="1"/>
  <c r="J124" i="13"/>
  <c r="F124" i="17" s="1"/>
  <c r="G124" i="17" s="1"/>
  <c r="J84" i="13"/>
  <c r="F84" i="17" s="1"/>
  <c r="G84" i="17" s="1"/>
  <c r="J52" i="13"/>
  <c r="F52" i="17" s="1"/>
  <c r="G52" i="17" s="1"/>
  <c r="J900" i="13"/>
  <c r="F900" i="17" s="1"/>
  <c r="G900" i="17" s="1"/>
  <c r="J636" i="13"/>
  <c r="F636" i="17" s="1"/>
  <c r="G636" i="17" s="1"/>
  <c r="J536" i="13"/>
  <c r="F536" i="17" s="1"/>
  <c r="G536" i="17" s="1"/>
  <c r="J380" i="13"/>
  <c r="F380" i="17" s="1"/>
  <c r="G380" i="17" s="1"/>
  <c r="J244" i="13"/>
  <c r="F244" i="17" s="1"/>
  <c r="G244" i="17" s="1"/>
  <c r="J188" i="13"/>
  <c r="F188" i="17" s="1"/>
  <c r="G188" i="17" s="1"/>
  <c r="J92" i="13"/>
  <c r="F92" i="17" s="1"/>
  <c r="G92" i="17" s="1"/>
  <c r="J60" i="13"/>
  <c r="F60" i="17" s="1"/>
  <c r="G60" i="17" s="1"/>
  <c r="J28" i="13"/>
  <c r="F28" i="17" s="1"/>
  <c r="G28" i="17" s="1"/>
  <c r="J19" i="13"/>
  <c r="F19" i="17" s="1"/>
  <c r="G19" i="17" s="1"/>
  <c r="J1095" i="13"/>
  <c r="F1095" i="17" s="1"/>
  <c r="G1095" i="17" s="1"/>
  <c r="J1091" i="13"/>
  <c r="F1091" i="17" s="1"/>
  <c r="G1091" i="17" s="1"/>
  <c r="J1087" i="13"/>
  <c r="F1087" i="17" s="1"/>
  <c r="G1087" i="17" s="1"/>
  <c r="J1083" i="13"/>
  <c r="F1083" i="17" s="1"/>
  <c r="G1083" i="17" s="1"/>
  <c r="J1079" i="13"/>
  <c r="F1079" i="17" s="1"/>
  <c r="G1079" i="17" s="1"/>
  <c r="J1075" i="13"/>
  <c r="F1075" i="17" s="1"/>
  <c r="G1075" i="17" s="1"/>
  <c r="J1071" i="13"/>
  <c r="F1071" i="17" s="1"/>
  <c r="G1071" i="17" s="1"/>
  <c r="J1039" i="13"/>
  <c r="F1039" i="17" s="1"/>
  <c r="G1039" i="17" s="1"/>
  <c r="J1023" i="13"/>
  <c r="F1023" i="17" s="1"/>
  <c r="G1023" i="17" s="1"/>
  <c r="J1011" i="13"/>
  <c r="F1011" i="17" s="1"/>
  <c r="G1011" i="17" s="1"/>
  <c r="J999" i="13"/>
  <c r="F999" i="17" s="1"/>
  <c r="G999" i="17" s="1"/>
  <c r="J995" i="13"/>
  <c r="F995" i="17" s="1"/>
  <c r="G995" i="17" s="1"/>
  <c r="J975" i="13"/>
  <c r="F975" i="17" s="1"/>
  <c r="G975" i="17" s="1"/>
  <c r="J971" i="13"/>
  <c r="F971" i="17" s="1"/>
  <c r="G971" i="17" s="1"/>
  <c r="J967" i="13"/>
  <c r="F967" i="17" s="1"/>
  <c r="G967" i="17" s="1"/>
  <c r="J963" i="13"/>
  <c r="F963" i="17" s="1"/>
  <c r="G963" i="17" s="1"/>
  <c r="J959" i="13"/>
  <c r="F959" i="17" s="1"/>
  <c r="G959" i="17" s="1"/>
  <c r="J939" i="13"/>
  <c r="F939" i="17" s="1"/>
  <c r="G939" i="17" s="1"/>
  <c r="J935" i="13"/>
  <c r="F935" i="17" s="1"/>
  <c r="G935" i="17" s="1"/>
  <c r="J927" i="13"/>
  <c r="F927" i="17" s="1"/>
  <c r="G927" i="17" s="1"/>
  <c r="J919" i="13"/>
  <c r="F919" i="17" s="1"/>
  <c r="G919" i="17" s="1"/>
  <c r="J883" i="13"/>
  <c r="F883" i="17" s="1"/>
  <c r="G883" i="17" s="1"/>
  <c r="J867" i="13"/>
  <c r="F867" i="17" s="1"/>
  <c r="G867" i="17" s="1"/>
  <c r="J863" i="13"/>
  <c r="F863" i="17" s="1"/>
  <c r="G863" i="17" s="1"/>
  <c r="J859" i="13"/>
  <c r="F859" i="17" s="1"/>
  <c r="G859" i="17" s="1"/>
  <c r="J855" i="13"/>
  <c r="F855" i="17" s="1"/>
  <c r="G855" i="17" s="1"/>
  <c r="J835" i="13"/>
  <c r="F835" i="17" s="1"/>
  <c r="G835" i="17" s="1"/>
  <c r="J831" i="13"/>
  <c r="F831" i="17" s="1"/>
  <c r="G831" i="17" s="1"/>
  <c r="J827" i="13"/>
  <c r="F827" i="17" s="1"/>
  <c r="G827" i="17" s="1"/>
  <c r="J823" i="13"/>
  <c r="F823" i="17" s="1"/>
  <c r="G823" i="17" s="1"/>
  <c r="J815" i="13"/>
  <c r="F815" i="17" s="1"/>
  <c r="G815" i="17" s="1"/>
  <c r="J783" i="13"/>
  <c r="F783" i="17" s="1"/>
  <c r="G783" i="17" s="1"/>
  <c r="J735" i="13"/>
  <c r="F735" i="17" s="1"/>
  <c r="G735" i="17" s="1"/>
  <c r="J695" i="13"/>
  <c r="F695" i="17" s="1"/>
  <c r="G695" i="17" s="1"/>
  <c r="J675" i="13"/>
  <c r="F675" i="17" s="1"/>
  <c r="G675" i="17" s="1"/>
  <c r="J659" i="13"/>
  <c r="F659" i="17" s="1"/>
  <c r="G659" i="17" s="1"/>
  <c r="J655" i="13"/>
  <c r="F655" i="17" s="1"/>
  <c r="G655" i="17" s="1"/>
  <c r="J643" i="13"/>
  <c r="F643" i="17" s="1"/>
  <c r="G643" i="17" s="1"/>
  <c r="J639" i="13"/>
  <c r="F639" i="17" s="1"/>
  <c r="G639" i="17" s="1"/>
  <c r="J635" i="13"/>
  <c r="F635" i="17" s="1"/>
  <c r="G635" i="17" s="1"/>
  <c r="J631" i="13"/>
  <c r="F631" i="17" s="1"/>
  <c r="G631" i="17" s="1"/>
  <c r="J623" i="13"/>
  <c r="F623" i="17" s="1"/>
  <c r="G623" i="17" s="1"/>
  <c r="J607" i="13"/>
  <c r="F607" i="17" s="1"/>
  <c r="G607" i="17" s="1"/>
  <c r="J603" i="13"/>
  <c r="F603" i="17" s="1"/>
  <c r="G603" i="17" s="1"/>
  <c r="J599" i="13"/>
  <c r="F599" i="17" s="1"/>
  <c r="G599" i="17" s="1"/>
  <c r="J595" i="13"/>
  <c r="F595" i="17" s="1"/>
  <c r="G595" i="17" s="1"/>
  <c r="J567" i="13"/>
  <c r="F567" i="17" s="1"/>
  <c r="G567" i="17" s="1"/>
  <c r="J555" i="13"/>
  <c r="F555" i="17" s="1"/>
  <c r="G555" i="17" s="1"/>
  <c r="J551" i="13"/>
  <c r="F551" i="17" s="1"/>
  <c r="G551" i="17" s="1"/>
  <c r="J527" i="13"/>
  <c r="F527" i="17" s="1"/>
  <c r="G527" i="17" s="1"/>
  <c r="J507" i="13"/>
  <c r="F507" i="17" s="1"/>
  <c r="G507" i="17" s="1"/>
  <c r="J495" i="13"/>
  <c r="F495" i="17" s="1"/>
  <c r="G495" i="17" s="1"/>
  <c r="J475" i="13"/>
  <c r="F475" i="17" s="1"/>
  <c r="G475" i="17" s="1"/>
  <c r="J471" i="13"/>
  <c r="F471" i="17" s="1"/>
  <c r="G471" i="17" s="1"/>
  <c r="J463" i="13"/>
  <c r="F463" i="17" s="1"/>
  <c r="G463" i="17" s="1"/>
  <c r="J459" i="13"/>
  <c r="F459" i="17" s="1"/>
  <c r="G459" i="17" s="1"/>
  <c r="J455" i="13"/>
  <c r="F455" i="17" s="1"/>
  <c r="G455" i="17" s="1"/>
  <c r="J447" i="13"/>
  <c r="F447" i="17" s="1"/>
  <c r="G447" i="17" s="1"/>
  <c r="J443" i="13"/>
  <c r="F443" i="17" s="1"/>
  <c r="G443" i="17" s="1"/>
  <c r="J423" i="13"/>
  <c r="F423" i="17" s="1"/>
  <c r="G423" i="17" s="1"/>
  <c r="J419" i="13"/>
  <c r="F419" i="17" s="1"/>
  <c r="G419" i="17" s="1"/>
  <c r="J415" i="13"/>
  <c r="F415" i="17" s="1"/>
  <c r="G415" i="17" s="1"/>
  <c r="J403" i="13"/>
  <c r="F403" i="17" s="1"/>
  <c r="G403" i="17" s="1"/>
  <c r="J399" i="13"/>
  <c r="F399" i="17" s="1"/>
  <c r="G399" i="17" s="1"/>
  <c r="J387" i="13"/>
  <c r="F387" i="17" s="1"/>
  <c r="G387" i="17" s="1"/>
  <c r="J383" i="13"/>
  <c r="F383" i="17" s="1"/>
  <c r="G383" i="17" s="1"/>
  <c r="J371" i="13"/>
  <c r="F371" i="17" s="1"/>
  <c r="G371" i="17" s="1"/>
  <c r="J367" i="13"/>
  <c r="F367" i="17" s="1"/>
  <c r="G367" i="17" s="1"/>
  <c r="J355" i="13"/>
  <c r="F355" i="17" s="1"/>
  <c r="G355" i="17" s="1"/>
  <c r="J347" i="13"/>
  <c r="F347" i="17" s="1"/>
  <c r="G347" i="17" s="1"/>
  <c r="J343" i="13"/>
  <c r="F343" i="17" s="1"/>
  <c r="G343" i="17" s="1"/>
  <c r="J323" i="13"/>
  <c r="F323" i="17" s="1"/>
  <c r="G323" i="17" s="1"/>
  <c r="J315" i="13"/>
  <c r="F315" i="17" s="1"/>
  <c r="G315" i="17" s="1"/>
  <c r="J311" i="13"/>
  <c r="F311" i="17" s="1"/>
  <c r="G311" i="17" s="1"/>
  <c r="J307" i="13"/>
  <c r="F307" i="17" s="1"/>
  <c r="G307" i="17" s="1"/>
  <c r="J299" i="13"/>
  <c r="F299" i="17" s="1"/>
  <c r="G299" i="17" s="1"/>
  <c r="J291" i="13"/>
  <c r="F291" i="17" s="1"/>
  <c r="G291" i="17" s="1"/>
  <c r="J287" i="13"/>
  <c r="F287" i="17" s="1"/>
  <c r="G287" i="17" s="1"/>
  <c r="J279" i="13"/>
  <c r="F279" i="17" s="1"/>
  <c r="G279" i="17" s="1"/>
  <c r="J275" i="13"/>
  <c r="F275" i="17" s="1"/>
  <c r="G275" i="17" s="1"/>
  <c r="J271" i="13"/>
  <c r="F271" i="17" s="1"/>
  <c r="G271" i="17" s="1"/>
  <c r="H3" i="13"/>
  <c r="J1090" i="13"/>
  <c r="F1090" i="17" s="1"/>
  <c r="G1090" i="17" s="1"/>
  <c r="J1082" i="13"/>
  <c r="F1082" i="17" s="1"/>
  <c r="G1082" i="17" s="1"/>
  <c r="J1074" i="13"/>
  <c r="F1074" i="17" s="1"/>
  <c r="G1074" i="17" s="1"/>
  <c r="J1050" i="13"/>
  <c r="F1050" i="17" s="1"/>
  <c r="G1050" i="17" s="1"/>
  <c r="J1042" i="13"/>
  <c r="F1042" i="17" s="1"/>
  <c r="G1042" i="17" s="1"/>
  <c r="J1034" i="13"/>
  <c r="F1034" i="17" s="1"/>
  <c r="G1034" i="17" s="1"/>
  <c r="J1002" i="13"/>
  <c r="F1002" i="17" s="1"/>
  <c r="G1002" i="17" s="1"/>
  <c r="J970" i="13"/>
  <c r="F970" i="17" s="1"/>
  <c r="G970" i="17" s="1"/>
  <c r="J954" i="13"/>
  <c r="F954" i="17" s="1"/>
  <c r="G954" i="17" s="1"/>
  <c r="J946" i="13"/>
  <c r="F946" i="17" s="1"/>
  <c r="G946" i="17" s="1"/>
  <c r="J938" i="13"/>
  <c r="F938" i="17" s="1"/>
  <c r="G938" i="17" s="1"/>
  <c r="J922" i="13"/>
  <c r="F922" i="17" s="1"/>
  <c r="G922" i="17" s="1"/>
  <c r="J914" i="13"/>
  <c r="F914" i="17" s="1"/>
  <c r="G914" i="17" s="1"/>
  <c r="J886" i="13"/>
  <c r="F886" i="17" s="1"/>
  <c r="G886" i="17" s="1"/>
  <c r="J870" i="13"/>
  <c r="F870" i="17" s="1"/>
  <c r="G870" i="17" s="1"/>
  <c r="J854" i="13"/>
  <c r="F854" i="17" s="1"/>
  <c r="G854" i="17" s="1"/>
  <c r="J830" i="13"/>
  <c r="F830" i="17" s="1"/>
  <c r="G830" i="17" s="1"/>
  <c r="J806" i="13"/>
  <c r="F806" i="17" s="1"/>
  <c r="G806" i="17" s="1"/>
  <c r="J770" i="13"/>
  <c r="F770" i="17" s="1"/>
  <c r="G770" i="17" s="1"/>
  <c r="J762" i="13"/>
  <c r="F762" i="17" s="1"/>
  <c r="G762" i="17" s="1"/>
  <c r="J694" i="13"/>
  <c r="F694" i="17" s="1"/>
  <c r="G694" i="17" s="1"/>
  <c r="J670" i="13"/>
  <c r="F670" i="17" s="1"/>
  <c r="G670" i="17" s="1"/>
  <c r="J662" i="13"/>
  <c r="F662" i="17" s="1"/>
  <c r="G662" i="17" s="1"/>
  <c r="J646" i="13"/>
  <c r="F646" i="17" s="1"/>
  <c r="G646" i="17" s="1"/>
  <c r="J634" i="13"/>
  <c r="F634" i="17" s="1"/>
  <c r="G634" i="17" s="1"/>
  <c r="J626" i="13"/>
  <c r="F626" i="17" s="1"/>
  <c r="G626" i="17" s="1"/>
  <c r="J610" i="13"/>
  <c r="F610" i="17" s="1"/>
  <c r="G610" i="17" s="1"/>
  <c r="J602" i="13"/>
  <c r="F602" i="17" s="1"/>
  <c r="G602" i="17" s="1"/>
  <c r="J586" i="13"/>
  <c r="F586" i="17" s="1"/>
  <c r="G586" i="17" s="1"/>
  <c r="J1094" i="13"/>
  <c r="F1094" i="17" s="1"/>
  <c r="G1094" i="17" s="1"/>
  <c r="J1086" i="13"/>
  <c r="F1086" i="17" s="1"/>
  <c r="G1086" i="17" s="1"/>
  <c r="J1078" i="13"/>
  <c r="F1078" i="17" s="1"/>
  <c r="G1078" i="17" s="1"/>
  <c r="J1070" i="13"/>
  <c r="F1070" i="17" s="1"/>
  <c r="G1070" i="17" s="1"/>
  <c r="J1062" i="13"/>
  <c r="F1062" i="17" s="1"/>
  <c r="G1062" i="17" s="1"/>
  <c r="J1054" i="13"/>
  <c r="F1054" i="17" s="1"/>
  <c r="G1054" i="17" s="1"/>
  <c r="J1014" i="13"/>
  <c r="F1014" i="17" s="1"/>
  <c r="G1014" i="17" s="1"/>
  <c r="J1006" i="13"/>
  <c r="F1006" i="17" s="1"/>
  <c r="G1006" i="17" s="1"/>
  <c r="J990" i="13"/>
  <c r="F990" i="17" s="1"/>
  <c r="G990" i="17" s="1"/>
  <c r="J966" i="13"/>
  <c r="F966" i="17" s="1"/>
  <c r="G966" i="17" s="1"/>
  <c r="J950" i="13"/>
  <c r="F950" i="17" s="1"/>
  <c r="G950" i="17" s="1"/>
  <c r="J866" i="13"/>
  <c r="F866" i="17" s="1"/>
  <c r="G866" i="17" s="1"/>
  <c r="J834" i="13"/>
  <c r="F834" i="17" s="1"/>
  <c r="G834" i="17" s="1"/>
  <c r="J766" i="13"/>
  <c r="F766" i="17" s="1"/>
  <c r="G766" i="17" s="1"/>
  <c r="J754" i="13"/>
  <c r="F754" i="17" s="1"/>
  <c r="G754" i="17" s="1"/>
  <c r="J730" i="13"/>
  <c r="F730" i="17" s="1"/>
  <c r="G730" i="17" s="1"/>
  <c r="J690" i="13"/>
  <c r="F690" i="17" s="1"/>
  <c r="G690" i="17" s="1"/>
  <c r="J678" i="13"/>
  <c r="F678" i="17" s="1"/>
  <c r="G678" i="17" s="1"/>
  <c r="J666" i="13"/>
  <c r="F666" i="17" s="1"/>
  <c r="G666" i="17" s="1"/>
  <c r="J650" i="13"/>
  <c r="F650" i="17" s="1"/>
  <c r="G650" i="17" s="1"/>
  <c r="J638" i="13"/>
  <c r="F638" i="17" s="1"/>
  <c r="G638" i="17" s="1"/>
  <c r="J630" i="13"/>
  <c r="F630" i="17" s="1"/>
  <c r="G630" i="17" s="1"/>
  <c r="J622" i="13"/>
  <c r="F622" i="17" s="1"/>
  <c r="G622" i="17" s="1"/>
  <c r="J614" i="13"/>
  <c r="F614" i="17" s="1"/>
  <c r="G614" i="17" s="1"/>
  <c r="J606" i="13"/>
  <c r="F606" i="17" s="1"/>
  <c r="G606" i="17" s="1"/>
  <c r="J590" i="13"/>
  <c r="F590" i="17" s="1"/>
  <c r="G590" i="17" s="1"/>
  <c r="J566" i="13"/>
  <c r="F566" i="17" s="1"/>
  <c r="G566" i="17" s="1"/>
  <c r="J542" i="13"/>
  <c r="F542" i="17" s="1"/>
  <c r="G542" i="17" s="1"/>
  <c r="J530" i="13"/>
  <c r="F530" i="17" s="1"/>
  <c r="G530" i="17" s="1"/>
  <c r="J522" i="13"/>
  <c r="F522" i="17" s="1"/>
  <c r="G522" i="17" s="1"/>
  <c r="J514" i="13"/>
  <c r="F514" i="17" s="1"/>
  <c r="G514" i="17" s="1"/>
  <c r="J486" i="13"/>
  <c r="F486" i="17" s="1"/>
  <c r="G486" i="17" s="1"/>
  <c r="J474" i="13"/>
  <c r="F474" i="17" s="1"/>
  <c r="G474" i="17" s="1"/>
  <c r="J462" i="13"/>
  <c r="F462" i="17" s="1"/>
  <c r="G462" i="17" s="1"/>
  <c r="J426" i="13"/>
  <c r="F426" i="17" s="1"/>
  <c r="G426" i="17" s="1"/>
  <c r="J406" i="13"/>
  <c r="F406" i="17" s="1"/>
  <c r="G406" i="17" s="1"/>
  <c r="J382" i="13"/>
  <c r="F382" i="17" s="1"/>
  <c r="G382" i="17" s="1"/>
  <c r="J362" i="13"/>
  <c r="F362" i="17" s="1"/>
  <c r="G362" i="17" s="1"/>
  <c r="J342" i="13"/>
  <c r="F342" i="17" s="1"/>
  <c r="G342" i="17" s="1"/>
  <c r="J322" i="13"/>
  <c r="F322" i="17" s="1"/>
  <c r="G322" i="17" s="1"/>
  <c r="J290" i="13"/>
  <c r="F290" i="17" s="1"/>
  <c r="G290" i="17" s="1"/>
  <c r="J278" i="13"/>
  <c r="F278" i="17" s="1"/>
  <c r="G278" i="17" s="1"/>
  <c r="J238" i="13"/>
  <c r="F238" i="17" s="1"/>
  <c r="G238" i="17" s="1"/>
  <c r="J222" i="13"/>
  <c r="F222" i="17" s="1"/>
  <c r="G222" i="17" s="1"/>
  <c r="J182" i="13"/>
  <c r="F182" i="17" s="1"/>
  <c r="G182" i="17" s="1"/>
  <c r="J174" i="13"/>
  <c r="F174" i="17" s="1"/>
  <c r="G174" i="17" s="1"/>
  <c r="J130" i="13"/>
  <c r="F130" i="17" s="1"/>
  <c r="G130" i="17" s="1"/>
  <c r="J118" i="13"/>
  <c r="F118" i="17" s="1"/>
  <c r="G118" i="17" s="1"/>
  <c r="J110" i="13"/>
  <c r="F110" i="17" s="1"/>
  <c r="G110" i="17" s="1"/>
  <c r="J98" i="13"/>
  <c r="F98" i="17" s="1"/>
  <c r="G98" i="17" s="1"/>
  <c r="J90" i="13"/>
  <c r="F90" i="17" s="1"/>
  <c r="G90" i="17" s="1"/>
  <c r="J62" i="13"/>
  <c r="F62" i="17" s="1"/>
  <c r="G62" i="17" s="1"/>
  <c r="J54" i="13"/>
  <c r="F54" i="17" s="1"/>
  <c r="G54" i="17" s="1"/>
  <c r="J38" i="13"/>
  <c r="F38" i="17" s="1"/>
  <c r="G38" i="17" s="1"/>
  <c r="J26" i="13"/>
  <c r="F26" i="17" s="1"/>
  <c r="G26" i="17" s="1"/>
  <c r="J5" i="13"/>
  <c r="F5" i="17" s="1"/>
  <c r="G5" i="17" s="1"/>
  <c r="J1092" i="13"/>
  <c r="F1092" i="17" s="1"/>
  <c r="G1092" i="17" s="1"/>
  <c r="J1084" i="13"/>
  <c r="F1084" i="17" s="1"/>
  <c r="G1084" i="17" s="1"/>
  <c r="J1068" i="13"/>
  <c r="F1068" i="17" s="1"/>
  <c r="G1068" i="17" s="1"/>
  <c r="J1060" i="13"/>
  <c r="F1060" i="17" s="1"/>
  <c r="G1060" i="17" s="1"/>
  <c r="J1036" i="13"/>
  <c r="F1036" i="17" s="1"/>
  <c r="G1036" i="17" s="1"/>
  <c r="J1020" i="13"/>
  <c r="F1020" i="17" s="1"/>
  <c r="G1020" i="17" s="1"/>
  <c r="J1016" i="13"/>
  <c r="F1016" i="17" s="1"/>
  <c r="G1016" i="17" s="1"/>
  <c r="J1004" i="13"/>
  <c r="F1004" i="17" s="1"/>
  <c r="G1004" i="17" s="1"/>
  <c r="J968" i="13"/>
  <c r="F968" i="17" s="1"/>
  <c r="G968" i="17" s="1"/>
  <c r="J924" i="13"/>
  <c r="F924" i="17" s="1"/>
  <c r="G924" i="17" s="1"/>
  <c r="J920" i="13"/>
  <c r="F920" i="17" s="1"/>
  <c r="G920" i="17" s="1"/>
  <c r="J916" i="13"/>
  <c r="F916" i="17" s="1"/>
  <c r="G916" i="17" s="1"/>
  <c r="J908" i="13"/>
  <c r="F908" i="17" s="1"/>
  <c r="G908" i="17" s="1"/>
  <c r="J892" i="13"/>
  <c r="F892" i="17" s="1"/>
  <c r="G892" i="17" s="1"/>
  <c r="J868" i="13"/>
  <c r="F868" i="17" s="1"/>
  <c r="G868" i="17" s="1"/>
  <c r="J856" i="13"/>
  <c r="F856" i="17" s="1"/>
  <c r="G856" i="17" s="1"/>
  <c r="J828" i="13"/>
  <c r="F828" i="17" s="1"/>
  <c r="G828" i="17" s="1"/>
  <c r="J820" i="13"/>
  <c r="F820" i="17" s="1"/>
  <c r="G820" i="17" s="1"/>
  <c r="J796" i="13"/>
  <c r="F796" i="17" s="1"/>
  <c r="G796" i="17" s="1"/>
  <c r="J788" i="13"/>
  <c r="F788" i="17" s="1"/>
  <c r="G788" i="17" s="1"/>
  <c r="J780" i="13"/>
  <c r="F780" i="17" s="1"/>
  <c r="G780" i="17" s="1"/>
  <c r="J772" i="13"/>
  <c r="F772" i="17" s="1"/>
  <c r="G772" i="17" s="1"/>
  <c r="J692" i="13"/>
  <c r="F692" i="17" s="1"/>
  <c r="G692" i="17" s="1"/>
  <c r="J680" i="13"/>
  <c r="F680" i="17" s="1"/>
  <c r="G680" i="17" s="1"/>
  <c r="J668" i="13"/>
  <c r="F668" i="17" s="1"/>
  <c r="G668" i="17" s="1"/>
  <c r="J660" i="13"/>
  <c r="F660" i="17" s="1"/>
  <c r="G660" i="17" s="1"/>
  <c r="J652" i="13"/>
  <c r="F652" i="17" s="1"/>
  <c r="G652" i="17" s="1"/>
  <c r="J648" i="13"/>
  <c r="F648" i="17" s="1"/>
  <c r="G648" i="17" s="1"/>
  <c r="J644" i="13"/>
  <c r="F644" i="17" s="1"/>
  <c r="G644" i="17" s="1"/>
  <c r="J600" i="13"/>
  <c r="F600" i="17" s="1"/>
  <c r="G600" i="17" s="1"/>
  <c r="J596" i="13"/>
  <c r="F596" i="17" s="1"/>
  <c r="G596" i="17" s="1"/>
  <c r="J584" i="13"/>
  <c r="F584" i="17" s="1"/>
  <c r="G584" i="17" s="1"/>
  <c r="J580" i="13"/>
  <c r="F580" i="17" s="1"/>
  <c r="G580" i="17" s="1"/>
  <c r="J568" i="13"/>
  <c r="F568" i="17" s="1"/>
  <c r="G568" i="17" s="1"/>
  <c r="J556" i="13"/>
  <c r="F556" i="17" s="1"/>
  <c r="G556" i="17" s="1"/>
  <c r="J552" i="13"/>
  <c r="F552" i="17" s="1"/>
  <c r="G552" i="17" s="1"/>
  <c r="J548" i="13"/>
  <c r="F548" i="17" s="1"/>
  <c r="G548" i="17" s="1"/>
  <c r="J532" i="13"/>
  <c r="F532" i="17" s="1"/>
  <c r="G532" i="17" s="1"/>
  <c r="J520" i="13"/>
  <c r="F520" i="17" s="1"/>
  <c r="G520" i="17" s="1"/>
  <c r="J516" i="13"/>
  <c r="F516" i="17" s="1"/>
  <c r="G516" i="17" s="1"/>
  <c r="J512" i="13"/>
  <c r="F512" i="17" s="1"/>
  <c r="G512" i="17" s="1"/>
  <c r="J496" i="13"/>
  <c r="F496" i="17" s="1"/>
  <c r="G496" i="17" s="1"/>
  <c r="J488" i="13"/>
  <c r="F488" i="17" s="1"/>
  <c r="G488" i="17" s="1"/>
  <c r="J480" i="13"/>
  <c r="F480" i="17" s="1"/>
  <c r="G480" i="17" s="1"/>
  <c r="J476" i="13"/>
  <c r="F476" i="17" s="1"/>
  <c r="G476" i="17" s="1"/>
  <c r="J464" i="13"/>
  <c r="F464" i="17" s="1"/>
  <c r="G464" i="17" s="1"/>
  <c r="J460" i="13"/>
  <c r="F460" i="17" s="1"/>
  <c r="G460" i="17" s="1"/>
  <c r="J452" i="13"/>
  <c r="F452" i="17" s="1"/>
  <c r="G452" i="17" s="1"/>
  <c r="J404" i="13"/>
  <c r="F404" i="17" s="1"/>
  <c r="G404" i="17" s="1"/>
  <c r="J400" i="13"/>
  <c r="F400" i="17" s="1"/>
  <c r="G400" i="17" s="1"/>
  <c r="J396" i="13"/>
  <c r="F396" i="17" s="1"/>
  <c r="G396" i="17" s="1"/>
  <c r="J392" i="13"/>
  <c r="F392" i="17" s="1"/>
  <c r="G392" i="17" s="1"/>
  <c r="J376" i="13"/>
  <c r="F376" i="17" s="1"/>
  <c r="G376" i="17" s="1"/>
  <c r="J368" i="13"/>
  <c r="F368" i="17" s="1"/>
  <c r="G368" i="17" s="1"/>
  <c r="J364" i="13"/>
  <c r="F364" i="17" s="1"/>
  <c r="G364" i="17" s="1"/>
  <c r="J356" i="13"/>
  <c r="F356" i="17" s="1"/>
  <c r="G356" i="17" s="1"/>
  <c r="J336" i="13"/>
  <c r="F336" i="17" s="1"/>
  <c r="G336" i="17" s="1"/>
  <c r="J324" i="13"/>
  <c r="F324" i="17" s="1"/>
  <c r="G324" i="17" s="1"/>
  <c r="J304" i="13"/>
  <c r="F304" i="17" s="1"/>
  <c r="G304" i="17" s="1"/>
  <c r="J300" i="13"/>
  <c r="F300" i="17" s="1"/>
  <c r="G300" i="17" s="1"/>
  <c r="J284" i="13"/>
  <c r="F284" i="17" s="1"/>
  <c r="G284" i="17" s="1"/>
  <c r="J272" i="13"/>
  <c r="F272" i="17" s="1"/>
  <c r="G272" i="17" s="1"/>
  <c r="J268" i="13"/>
  <c r="F268" i="17" s="1"/>
  <c r="G268" i="17" s="1"/>
  <c r="J264" i="13"/>
  <c r="F264" i="17" s="1"/>
  <c r="G264" i="17" s="1"/>
  <c r="J240" i="13"/>
  <c r="F240" i="17" s="1"/>
  <c r="G240" i="17" s="1"/>
  <c r="J236" i="13"/>
  <c r="F236" i="17" s="1"/>
  <c r="G236" i="17" s="1"/>
  <c r="J232" i="13"/>
  <c r="F232" i="17" s="1"/>
  <c r="G232" i="17" s="1"/>
  <c r="J228" i="13"/>
  <c r="F228" i="17" s="1"/>
  <c r="G228" i="17" s="1"/>
  <c r="J224" i="13"/>
  <c r="F224" i="17" s="1"/>
  <c r="G224" i="17" s="1"/>
  <c r="J220" i="13"/>
  <c r="F220" i="17" s="1"/>
  <c r="G220" i="17" s="1"/>
  <c r="J204" i="13"/>
  <c r="F204" i="17" s="1"/>
  <c r="G204" i="17" s="1"/>
  <c r="J200" i="13"/>
  <c r="F200" i="17" s="1"/>
  <c r="G200" i="17" s="1"/>
  <c r="J192" i="13"/>
  <c r="F192" i="17" s="1"/>
  <c r="G192" i="17" s="1"/>
  <c r="J176" i="13"/>
  <c r="F176" i="17" s="1"/>
  <c r="G176" i="17" s="1"/>
  <c r="J172" i="13"/>
  <c r="F172" i="17" s="1"/>
  <c r="G172" i="17" s="1"/>
  <c r="J164" i="13"/>
  <c r="F164" i="17" s="1"/>
  <c r="G164" i="17" s="1"/>
  <c r="J128" i="13"/>
  <c r="F128" i="17" s="1"/>
  <c r="G128" i="17" s="1"/>
  <c r="J112" i="13"/>
  <c r="F112" i="17" s="1"/>
  <c r="G112" i="17" s="1"/>
  <c r="J96" i="13"/>
  <c r="F96" i="17" s="1"/>
  <c r="G96" i="17" s="1"/>
  <c r="J72" i="13"/>
  <c r="F72" i="17" s="1"/>
  <c r="G72" i="17" s="1"/>
  <c r="J64" i="13"/>
  <c r="F64" i="17" s="1"/>
  <c r="G64" i="17" s="1"/>
  <c r="J48" i="13"/>
  <c r="F48" i="17" s="1"/>
  <c r="G48" i="17" s="1"/>
  <c r="J44" i="13"/>
  <c r="F44" i="17" s="1"/>
  <c r="G44" i="17" s="1"/>
  <c r="J32" i="13"/>
  <c r="F32" i="17" s="1"/>
  <c r="G32" i="17" s="1"/>
  <c r="J15" i="13"/>
  <c r="F15" i="17" s="1"/>
  <c r="G15" i="17" s="1"/>
  <c r="J11" i="13"/>
  <c r="F11" i="17" s="1"/>
  <c r="G11" i="17" s="1"/>
  <c r="J7" i="13"/>
  <c r="F7" i="17" s="1"/>
  <c r="G7" i="17" s="1"/>
  <c r="J570" i="13"/>
  <c r="F570" i="17" s="1"/>
  <c r="G570" i="17" s="1"/>
  <c r="J538" i="13"/>
  <c r="F538" i="17" s="1"/>
  <c r="G538" i="17" s="1"/>
  <c r="J526" i="13"/>
  <c r="F526" i="17" s="1"/>
  <c r="G526" i="17" s="1"/>
  <c r="J518" i="13"/>
  <c r="F518" i="17" s="1"/>
  <c r="G518" i="17" s="1"/>
  <c r="J470" i="13"/>
  <c r="F470" i="17" s="1"/>
  <c r="G470" i="17" s="1"/>
  <c r="J442" i="13"/>
  <c r="F442" i="17" s="1"/>
  <c r="G442" i="17" s="1"/>
  <c r="J418" i="13"/>
  <c r="F418" i="17" s="1"/>
  <c r="G418" i="17" s="1"/>
  <c r="J410" i="13"/>
  <c r="F410" i="17" s="1"/>
  <c r="G410" i="17" s="1"/>
  <c r="J378" i="13"/>
  <c r="F378" i="17" s="1"/>
  <c r="G378" i="17" s="1"/>
  <c r="J366" i="13"/>
  <c r="F366" i="17" s="1"/>
  <c r="G366" i="17" s="1"/>
  <c r="J358" i="13"/>
  <c r="F358" i="17" s="1"/>
  <c r="G358" i="17" s="1"/>
  <c r="J326" i="13"/>
  <c r="F326" i="17" s="1"/>
  <c r="G326" i="17" s="1"/>
  <c r="J314" i="13"/>
  <c r="F314" i="17" s="1"/>
  <c r="G314" i="17" s="1"/>
  <c r="J302" i="13"/>
  <c r="F302" i="17" s="1"/>
  <c r="G302" i="17" s="1"/>
  <c r="J274" i="13"/>
  <c r="F274" i="17" s="1"/>
  <c r="G274" i="17" s="1"/>
  <c r="J258" i="13"/>
  <c r="F258" i="17" s="1"/>
  <c r="G258" i="17" s="1"/>
  <c r="J246" i="13"/>
  <c r="F246" i="17" s="1"/>
  <c r="G246" i="17" s="1"/>
  <c r="J230" i="13"/>
  <c r="F230" i="17" s="1"/>
  <c r="G230" i="17" s="1"/>
  <c r="J218" i="13"/>
  <c r="F218" i="17" s="1"/>
  <c r="G218" i="17" s="1"/>
  <c r="J178" i="13"/>
  <c r="F178" i="17" s="1"/>
  <c r="G178" i="17" s="1"/>
  <c r="J170" i="13"/>
  <c r="F170" i="17" s="1"/>
  <c r="G170" i="17" s="1"/>
  <c r="J126" i="13"/>
  <c r="F126" i="17" s="1"/>
  <c r="G126" i="17" s="1"/>
  <c r="J114" i="13"/>
  <c r="F114" i="17" s="1"/>
  <c r="G114" i="17" s="1"/>
  <c r="J106" i="13"/>
  <c r="F106" i="17" s="1"/>
  <c r="G106" i="17" s="1"/>
  <c r="J86" i="13"/>
  <c r="F86" i="17" s="1"/>
  <c r="G86" i="17" s="1"/>
  <c r="J74" i="13"/>
  <c r="F74" i="17" s="1"/>
  <c r="G74" i="17" s="1"/>
  <c r="J58" i="13"/>
  <c r="F58" i="17" s="1"/>
  <c r="G58" i="17" s="1"/>
  <c r="J42" i="13"/>
  <c r="F42" i="17" s="1"/>
  <c r="G42" i="17" s="1"/>
  <c r="J17" i="13"/>
  <c r="F17" i="17" s="1"/>
  <c r="G17" i="17" s="1"/>
  <c r="J1080" i="13"/>
  <c r="F1080" i="17" s="1"/>
  <c r="G1080" i="17" s="1"/>
  <c r="J980" i="13"/>
  <c r="F980" i="17" s="1"/>
  <c r="G980" i="17" s="1"/>
  <c r="J251" i="13"/>
  <c r="F251" i="17" s="1"/>
  <c r="G251" i="17" s="1"/>
  <c r="J231" i="13"/>
  <c r="F231" i="17" s="1"/>
  <c r="G231" i="17" s="1"/>
  <c r="J223" i="13"/>
  <c r="F223" i="17" s="1"/>
  <c r="G223" i="17" s="1"/>
  <c r="J219" i="13"/>
  <c r="F219" i="17" s="1"/>
  <c r="G219" i="17" s="1"/>
  <c r="J199" i="13"/>
  <c r="F199" i="17" s="1"/>
  <c r="G199" i="17" s="1"/>
  <c r="J187" i="13"/>
  <c r="F187" i="17" s="1"/>
  <c r="G187" i="17" s="1"/>
  <c r="J183" i="13"/>
  <c r="F183" i="17" s="1"/>
  <c r="G183" i="17" s="1"/>
  <c r="J175" i="13"/>
  <c r="F175" i="17" s="1"/>
  <c r="G175" i="17" s="1"/>
  <c r="J163" i="13"/>
  <c r="F163" i="17" s="1"/>
  <c r="G163" i="17" s="1"/>
  <c r="J159" i="13"/>
  <c r="F159" i="17" s="1"/>
  <c r="G159" i="17" s="1"/>
  <c r="J119" i="13"/>
  <c r="F119" i="17" s="1"/>
  <c r="G119" i="17" s="1"/>
  <c r="J107" i="13"/>
  <c r="F107" i="17" s="1"/>
  <c r="G107" i="17" s="1"/>
  <c r="J103" i="13"/>
  <c r="F103" i="17" s="1"/>
  <c r="G103" i="17" s="1"/>
  <c r="J99" i="13"/>
  <c r="F99" i="17" s="1"/>
  <c r="G99" i="17" s="1"/>
  <c r="J91" i="13"/>
  <c r="F91" i="17" s="1"/>
  <c r="G91" i="17" s="1"/>
  <c r="J79" i="13"/>
  <c r="F79" i="17" s="1"/>
  <c r="G79" i="17" s="1"/>
  <c r="J75" i="13"/>
  <c r="F75" i="17" s="1"/>
  <c r="G75" i="17" s="1"/>
  <c r="J59" i="13"/>
  <c r="F59" i="17" s="1"/>
  <c r="G59" i="17" s="1"/>
  <c r="J55" i="13"/>
  <c r="F55" i="17" s="1"/>
  <c r="G55" i="17" s="1"/>
  <c r="J47" i="13"/>
  <c r="F47" i="17" s="1"/>
  <c r="G47" i="17" s="1"/>
  <c r="J31" i="13"/>
  <c r="F31" i="17" s="1"/>
  <c r="G31" i="17" s="1"/>
  <c r="J27" i="13"/>
  <c r="F27" i="17" s="1"/>
  <c r="G27" i="17" s="1"/>
  <c r="J18" i="13"/>
  <c r="F18" i="17" s="1"/>
  <c r="G18" i="17" s="1"/>
  <c r="J10" i="13"/>
  <c r="F10" i="17" s="1"/>
  <c r="G10" i="17" s="1"/>
  <c r="J6" i="13"/>
  <c r="F6" i="17" s="1"/>
  <c r="G6" i="17" s="1"/>
  <c r="J1089" i="13"/>
  <c r="F1089" i="17" s="1"/>
  <c r="G1089" i="17" s="1"/>
  <c r="J1085" i="13"/>
  <c r="F1085" i="17" s="1"/>
  <c r="G1085" i="17" s="1"/>
  <c r="J1081" i="13"/>
  <c r="F1081" i="17" s="1"/>
  <c r="G1081" i="17" s="1"/>
  <c r="J1057" i="13"/>
  <c r="F1057" i="17" s="1"/>
  <c r="G1057" i="17" s="1"/>
  <c r="J1021" i="13"/>
  <c r="F1021" i="17" s="1"/>
  <c r="G1021" i="17" s="1"/>
  <c r="J977" i="13"/>
  <c r="F977" i="17" s="1"/>
  <c r="G977" i="17" s="1"/>
  <c r="J905" i="13"/>
  <c r="F905" i="17" s="1"/>
  <c r="G905" i="17" s="1"/>
  <c r="J861" i="13"/>
  <c r="F861" i="17" s="1"/>
  <c r="G861" i="17" s="1"/>
  <c r="J849" i="13"/>
  <c r="F849" i="17" s="1"/>
  <c r="G849" i="17" s="1"/>
  <c r="J841" i="13"/>
  <c r="F841" i="17" s="1"/>
  <c r="G841" i="17" s="1"/>
  <c r="J825" i="13"/>
  <c r="F825" i="17" s="1"/>
  <c r="G825" i="17" s="1"/>
  <c r="J769" i="13"/>
  <c r="F769" i="17" s="1"/>
  <c r="G769" i="17" s="1"/>
  <c r="J697" i="13"/>
  <c r="F697" i="17" s="1"/>
  <c r="G697" i="17" s="1"/>
  <c r="J673" i="13"/>
  <c r="F673" i="17" s="1"/>
  <c r="G673" i="17" s="1"/>
  <c r="J669" i="13"/>
  <c r="F669" i="17" s="1"/>
  <c r="G669" i="17" s="1"/>
  <c r="J641" i="13"/>
  <c r="F641" i="17" s="1"/>
  <c r="G641" i="17" s="1"/>
  <c r="J633" i="13"/>
  <c r="F633" i="17" s="1"/>
  <c r="G633" i="17" s="1"/>
  <c r="J605" i="13"/>
  <c r="F605" i="17" s="1"/>
  <c r="G605" i="17" s="1"/>
  <c r="J601" i="13"/>
  <c r="F601" i="17" s="1"/>
  <c r="G601" i="17" s="1"/>
  <c r="J585" i="13"/>
  <c r="F585" i="17" s="1"/>
  <c r="G585" i="17" s="1"/>
  <c r="J537" i="13"/>
  <c r="F537" i="17" s="1"/>
  <c r="G537" i="17" s="1"/>
  <c r="J521" i="13"/>
  <c r="F521" i="17" s="1"/>
  <c r="G521" i="17" s="1"/>
  <c r="J493" i="13"/>
  <c r="F493" i="17" s="1"/>
  <c r="G493" i="17" s="1"/>
  <c r="J477" i="13"/>
  <c r="F477" i="17" s="1"/>
  <c r="G477" i="17" s="1"/>
  <c r="J457" i="13"/>
  <c r="F457" i="17" s="1"/>
  <c r="G457" i="17" s="1"/>
  <c r="J449" i="13"/>
  <c r="F449" i="17" s="1"/>
  <c r="G449" i="17" s="1"/>
  <c r="J433" i="13"/>
  <c r="F433" i="17" s="1"/>
  <c r="G433" i="17" s="1"/>
  <c r="J417" i="13"/>
  <c r="F417" i="17" s="1"/>
  <c r="G417" i="17" s="1"/>
  <c r="J413" i="13"/>
  <c r="F413" i="17" s="1"/>
  <c r="G413" i="17" s="1"/>
  <c r="J401" i="13"/>
  <c r="F401" i="17" s="1"/>
  <c r="G401" i="17" s="1"/>
  <c r="J397" i="13"/>
  <c r="F397" i="17" s="1"/>
  <c r="G397" i="17" s="1"/>
  <c r="J393" i="13"/>
  <c r="F393" i="17" s="1"/>
  <c r="G393" i="17" s="1"/>
  <c r="J381" i="13"/>
  <c r="F381" i="17" s="1"/>
  <c r="G381" i="17" s="1"/>
  <c r="J369" i="13"/>
  <c r="F369" i="17" s="1"/>
  <c r="G369" i="17" s="1"/>
  <c r="J353" i="13"/>
  <c r="F353" i="17" s="1"/>
  <c r="G353" i="17" s="1"/>
  <c r="J349" i="13"/>
  <c r="F349" i="17" s="1"/>
  <c r="G349" i="17" s="1"/>
  <c r="J345" i="13"/>
  <c r="F345" i="17" s="1"/>
  <c r="G345" i="17" s="1"/>
  <c r="J333" i="13"/>
  <c r="F333" i="17" s="1"/>
  <c r="G333" i="17" s="1"/>
  <c r="J313" i="13"/>
  <c r="F313" i="17" s="1"/>
  <c r="G313" i="17" s="1"/>
  <c r="J305" i="13"/>
  <c r="F305" i="17" s="1"/>
  <c r="G305" i="17" s="1"/>
  <c r="J249" i="13"/>
  <c r="F249" i="17" s="1"/>
  <c r="G249" i="17" s="1"/>
  <c r="J237" i="13"/>
  <c r="F237" i="17" s="1"/>
  <c r="G237" i="17" s="1"/>
  <c r="J225" i="13"/>
  <c r="F225" i="17" s="1"/>
  <c r="G225" i="17" s="1"/>
  <c r="J209" i="13"/>
  <c r="F209" i="17" s="1"/>
  <c r="G209" i="17" s="1"/>
  <c r="J189" i="13"/>
  <c r="F189" i="17" s="1"/>
  <c r="G189" i="17" s="1"/>
  <c r="J173" i="13"/>
  <c r="F173" i="17" s="1"/>
  <c r="G173" i="17" s="1"/>
  <c r="J113" i="13"/>
  <c r="F113" i="17" s="1"/>
  <c r="G113" i="17" s="1"/>
  <c r="J105" i="13"/>
  <c r="F105" i="17" s="1"/>
  <c r="G105" i="17" s="1"/>
  <c r="J89" i="13"/>
  <c r="F89" i="17" s="1"/>
  <c r="G89" i="17" s="1"/>
  <c r="J81" i="13"/>
  <c r="F81" i="17" s="1"/>
  <c r="G81" i="17" s="1"/>
  <c r="J65" i="13"/>
  <c r="F65" i="17" s="1"/>
  <c r="G65" i="17" s="1"/>
  <c r="J49" i="13"/>
  <c r="F49" i="17" s="1"/>
  <c r="G49" i="17" s="1"/>
  <c r="J45" i="13"/>
  <c r="F45" i="17" s="1"/>
  <c r="G45" i="17" s="1"/>
  <c r="J41" i="13"/>
  <c r="F41" i="17" s="1"/>
  <c r="G41" i="17" s="1"/>
  <c r="J33" i="13"/>
  <c r="F33" i="17" s="1"/>
  <c r="G33" i="17" s="1"/>
  <c r="J29" i="13"/>
  <c r="F29" i="17" s="1"/>
  <c r="G29" i="17" s="1"/>
  <c r="J25" i="13"/>
  <c r="F25" i="17" s="1"/>
  <c r="G25" i="17" s="1"/>
  <c r="J16" i="13"/>
  <c r="F16" i="17" s="1"/>
  <c r="G16" i="17" s="1"/>
  <c r="J12" i="13"/>
  <c r="F12" i="17" s="1"/>
  <c r="G12" i="17" s="1"/>
  <c r="J8" i="13"/>
  <c r="F8" i="17" s="1"/>
  <c r="G8" i="17" s="1"/>
  <c r="J961" i="13"/>
  <c r="F961" i="17" s="1"/>
  <c r="G961" i="17" s="1"/>
  <c r="J657" i="13"/>
  <c r="F657" i="17" s="1"/>
  <c r="G657" i="17" s="1"/>
  <c r="J609" i="13"/>
  <c r="F609" i="17" s="1"/>
  <c r="G609" i="17" s="1"/>
  <c r="J565" i="13"/>
  <c r="F565" i="17" s="1"/>
  <c r="G565" i="17" s="1"/>
  <c r="J533" i="13"/>
  <c r="F533" i="17" s="1"/>
  <c r="G533" i="17" s="1"/>
  <c r="J357" i="13"/>
  <c r="F357" i="17" s="1"/>
  <c r="G357" i="17" s="1"/>
  <c r="J277" i="13"/>
  <c r="F277" i="17" s="1"/>
  <c r="G277" i="17" s="1"/>
  <c r="J117" i="13"/>
  <c r="F117" i="17" s="1"/>
  <c r="G117" i="17" s="1"/>
  <c r="J53" i="13"/>
  <c r="F53" i="17" s="1"/>
  <c r="G53" i="17" s="1"/>
  <c r="J893" i="13"/>
  <c r="F893" i="17" s="1"/>
  <c r="G893" i="17" s="1"/>
  <c r="J705" i="13"/>
  <c r="F705" i="17" s="1"/>
  <c r="G705" i="17" s="1"/>
  <c r="J665" i="13"/>
  <c r="F665" i="17" s="1"/>
  <c r="G665" i="17" s="1"/>
  <c r="J637" i="13"/>
  <c r="F637" i="17" s="1"/>
  <c r="G637" i="17" s="1"/>
  <c r="J437" i="13"/>
  <c r="F437" i="17" s="1"/>
  <c r="G437" i="17" s="1"/>
  <c r="J309" i="13"/>
  <c r="F309" i="17" s="1"/>
  <c r="G309" i="17" s="1"/>
  <c r="J261" i="13"/>
  <c r="F261" i="17" s="1"/>
  <c r="G261" i="17" s="1"/>
  <c r="J245" i="13"/>
  <c r="F245" i="17" s="1"/>
  <c r="G245" i="17" s="1"/>
  <c r="J101" i="13"/>
  <c r="F101" i="17" s="1"/>
  <c r="G101" i="17" s="1"/>
  <c r="J1088" i="13"/>
  <c r="F1088" i="17" s="1"/>
  <c r="G1088" i="17" s="1"/>
  <c r="J992" i="13"/>
  <c r="F992" i="17" s="1"/>
  <c r="G992" i="17" s="1"/>
  <c r="J976" i="13"/>
  <c r="F976" i="17" s="1"/>
  <c r="G976" i="17" s="1"/>
  <c r="J960" i="13"/>
  <c r="F960" i="17" s="1"/>
  <c r="G960" i="17" s="1"/>
  <c r="J944" i="13"/>
  <c r="F944" i="17" s="1"/>
  <c r="G944" i="17" s="1"/>
  <c r="J880" i="13"/>
  <c r="F880" i="17" s="1"/>
  <c r="G880" i="17" s="1"/>
  <c r="J832" i="13"/>
  <c r="F832" i="17" s="1"/>
  <c r="G832" i="17" s="1"/>
  <c r="J768" i="13"/>
  <c r="F768" i="17" s="1"/>
  <c r="G768" i="17" s="1"/>
  <c r="J736" i="13"/>
  <c r="F736" i="17" s="1"/>
  <c r="G736" i="17" s="1"/>
  <c r="J688" i="13"/>
  <c r="F688" i="17" s="1"/>
  <c r="G688" i="17" s="1"/>
  <c r="J640" i="13"/>
  <c r="F640" i="17" s="1"/>
  <c r="G640" i="17" s="1"/>
  <c r="J608" i="13"/>
  <c r="F608" i="17" s="1"/>
  <c r="G608" i="17" s="1"/>
  <c r="J1093" i="13"/>
  <c r="F1093" i="17" s="1"/>
  <c r="G1093" i="17" s="1"/>
  <c r="J1077" i="13"/>
  <c r="F1077" i="17" s="1"/>
  <c r="G1077" i="17" s="1"/>
  <c r="J1073" i="13"/>
  <c r="F1073" i="17" s="1"/>
  <c r="G1073" i="17" s="1"/>
  <c r="J1061" i="13"/>
  <c r="F1061" i="17" s="1"/>
  <c r="G1061" i="17" s="1"/>
  <c r="J1037" i="13"/>
  <c r="F1037" i="17" s="1"/>
  <c r="G1037" i="17" s="1"/>
  <c r="J997" i="13"/>
  <c r="F997" i="17" s="1"/>
  <c r="G997" i="17" s="1"/>
  <c r="J965" i="13"/>
  <c r="F965" i="17" s="1"/>
  <c r="G965" i="17" s="1"/>
  <c r="J933" i="13"/>
  <c r="F933" i="17" s="1"/>
  <c r="G933" i="17" s="1"/>
  <c r="J917" i="13"/>
  <c r="F917" i="17" s="1"/>
  <c r="G917" i="17" s="1"/>
  <c r="J909" i="13"/>
  <c r="F909" i="17" s="1"/>
  <c r="G909" i="17" s="1"/>
  <c r="J885" i="13"/>
  <c r="F885" i="17" s="1"/>
  <c r="G885" i="17" s="1"/>
  <c r="J881" i="13"/>
  <c r="F881" i="17" s="1"/>
  <c r="G881" i="17" s="1"/>
  <c r="J873" i="13"/>
  <c r="F873" i="17" s="1"/>
  <c r="G873" i="17" s="1"/>
  <c r="J853" i="13"/>
  <c r="F853" i="17" s="1"/>
  <c r="G853" i="17" s="1"/>
  <c r="J837" i="13"/>
  <c r="F837" i="17" s="1"/>
  <c r="G837" i="17" s="1"/>
  <c r="J805" i="13"/>
  <c r="F805" i="17" s="1"/>
  <c r="G805" i="17" s="1"/>
  <c r="J689" i="13"/>
  <c r="F689" i="17" s="1"/>
  <c r="G689" i="17" s="1"/>
  <c r="J677" i="13"/>
  <c r="F677" i="17" s="1"/>
  <c r="G677" i="17" s="1"/>
  <c r="J661" i="13"/>
  <c r="F661" i="17" s="1"/>
  <c r="G661" i="17" s="1"/>
  <c r="J653" i="13"/>
  <c r="F653" i="17" s="1"/>
  <c r="G653" i="17" s="1"/>
  <c r="J645" i="13"/>
  <c r="F645" i="17" s="1"/>
  <c r="G645" i="17" s="1"/>
  <c r="J617" i="13"/>
  <c r="F617" i="17" s="1"/>
  <c r="G617" i="17" s="1"/>
  <c r="J581" i="13"/>
  <c r="F581" i="17" s="1"/>
  <c r="G581" i="17" s="1"/>
  <c r="J686" i="13" l="1"/>
  <c r="F686" i="17" s="1"/>
  <c r="G686" i="17" s="1"/>
  <c r="J817" i="13"/>
  <c r="F817" i="17" s="1"/>
  <c r="G817" i="17" s="1"/>
  <c r="J1001" i="13"/>
  <c r="F1001" i="17" s="1"/>
  <c r="G1001" i="17" s="1"/>
  <c r="J592" i="13"/>
  <c r="F592" i="17" s="1"/>
  <c r="G592" i="17" s="1"/>
  <c r="J656" i="13"/>
  <c r="F656" i="17" s="1"/>
  <c r="G656" i="17" s="1"/>
  <c r="J720" i="13"/>
  <c r="F720" i="17" s="1"/>
  <c r="G720" i="17" s="1"/>
  <c r="J784" i="13"/>
  <c r="F784" i="17" s="1"/>
  <c r="G784" i="17" s="1"/>
  <c r="J848" i="13"/>
  <c r="F848" i="17" s="1"/>
  <c r="G848" i="17" s="1"/>
  <c r="J912" i="13"/>
  <c r="F912" i="17" s="1"/>
  <c r="G912" i="17" s="1"/>
  <c r="J1040" i="13"/>
  <c r="F1040" i="17" s="1"/>
  <c r="G1040" i="17" s="1"/>
  <c r="J133" i="13"/>
  <c r="F133" i="17" s="1"/>
  <c r="G133" i="17" s="1"/>
  <c r="J373" i="13"/>
  <c r="F373" i="17" s="1"/>
  <c r="G373" i="17" s="1"/>
  <c r="J501" i="13"/>
  <c r="F501" i="17" s="1"/>
  <c r="G501" i="17" s="1"/>
  <c r="J921" i="13"/>
  <c r="F921" i="17" s="1"/>
  <c r="G921" i="17" s="1"/>
  <c r="J21" i="13"/>
  <c r="F21" i="17" s="1"/>
  <c r="G21" i="17" s="1"/>
  <c r="J149" i="13"/>
  <c r="F149" i="17" s="1"/>
  <c r="G149" i="17" s="1"/>
  <c r="J293" i="13"/>
  <c r="F293" i="17" s="1"/>
  <c r="G293" i="17" s="1"/>
  <c r="J421" i="13"/>
  <c r="F421" i="17" s="1"/>
  <c r="G421" i="17" s="1"/>
  <c r="J713" i="13"/>
  <c r="F713" i="17" s="1"/>
  <c r="G713" i="17" s="1"/>
  <c r="J61" i="13"/>
  <c r="F61" i="17" s="1"/>
  <c r="G61" i="17" s="1"/>
  <c r="J125" i="13"/>
  <c r="F125" i="17" s="1"/>
  <c r="G125" i="17" s="1"/>
  <c r="J145" i="13"/>
  <c r="F145" i="17" s="1"/>
  <c r="G145" i="17" s="1"/>
  <c r="J169" i="13"/>
  <c r="F169" i="17" s="1"/>
  <c r="G169" i="17" s="1"/>
  <c r="J233" i="13"/>
  <c r="F233" i="17" s="1"/>
  <c r="G233" i="17" s="1"/>
  <c r="J253" i="13"/>
  <c r="F253" i="17" s="1"/>
  <c r="G253" i="17" s="1"/>
  <c r="J273" i="13"/>
  <c r="F273" i="17" s="1"/>
  <c r="G273" i="17" s="1"/>
  <c r="J297" i="13"/>
  <c r="F297" i="17" s="1"/>
  <c r="G297" i="17" s="1"/>
  <c r="J317" i="13"/>
  <c r="F317" i="17" s="1"/>
  <c r="G317" i="17" s="1"/>
  <c r="J337" i="13"/>
  <c r="F337" i="17" s="1"/>
  <c r="G337" i="17" s="1"/>
  <c r="J361" i="13"/>
  <c r="F361" i="17" s="1"/>
  <c r="G361" i="17" s="1"/>
  <c r="J425" i="13"/>
  <c r="F425" i="17" s="1"/>
  <c r="G425" i="17" s="1"/>
  <c r="J445" i="13"/>
  <c r="F445" i="17" s="1"/>
  <c r="G445" i="17" s="1"/>
  <c r="J465" i="13"/>
  <c r="F465" i="17" s="1"/>
  <c r="G465" i="17" s="1"/>
  <c r="J489" i="13"/>
  <c r="F489" i="17" s="1"/>
  <c r="G489" i="17" s="1"/>
  <c r="J509" i="13"/>
  <c r="F509" i="17" s="1"/>
  <c r="G509" i="17" s="1"/>
  <c r="J529" i="13"/>
  <c r="F529" i="17" s="1"/>
  <c r="G529" i="17" s="1"/>
  <c r="J553" i="13"/>
  <c r="F553" i="17" s="1"/>
  <c r="G553" i="17" s="1"/>
  <c r="J573" i="13"/>
  <c r="F573" i="17" s="1"/>
  <c r="G573" i="17" s="1"/>
  <c r="J737" i="13"/>
  <c r="F737" i="17" s="1"/>
  <c r="G737" i="17" s="1"/>
  <c r="J777" i="13"/>
  <c r="F777" i="17" s="1"/>
  <c r="G777" i="17" s="1"/>
  <c r="J801" i="13"/>
  <c r="F801" i="17" s="1"/>
  <c r="G801" i="17" s="1"/>
  <c r="J833" i="13"/>
  <c r="F833" i="17" s="1"/>
  <c r="G833" i="17" s="1"/>
  <c r="J957" i="13"/>
  <c r="F957" i="17" s="1"/>
  <c r="G957" i="17" s="1"/>
  <c r="J1005" i="13"/>
  <c r="F1005" i="17" s="1"/>
  <c r="G1005" i="17" s="1"/>
  <c r="J1041" i="13"/>
  <c r="F1041" i="17" s="1"/>
  <c r="G1041" i="17" s="1"/>
  <c r="J1069" i="13"/>
  <c r="F1069" i="17" s="1"/>
  <c r="G1069" i="17" s="1"/>
  <c r="J1097" i="13"/>
  <c r="F1097" i="17" s="1"/>
  <c r="G1097" i="17" s="1"/>
  <c r="J35" i="13"/>
  <c r="F35" i="17" s="1"/>
  <c r="G35" i="17" s="1"/>
  <c r="J51" i="13"/>
  <c r="F51" i="17" s="1"/>
  <c r="G51" i="17" s="1"/>
  <c r="J67" i="13"/>
  <c r="F67" i="17" s="1"/>
  <c r="G67" i="17" s="1"/>
  <c r="J83" i="13"/>
  <c r="F83" i="17" s="1"/>
  <c r="G83" i="17" s="1"/>
  <c r="J115" i="13"/>
  <c r="F115" i="17" s="1"/>
  <c r="G115" i="17" s="1"/>
  <c r="J131" i="13"/>
  <c r="F131" i="17" s="1"/>
  <c r="G131" i="17" s="1"/>
  <c r="J147" i="13"/>
  <c r="F147" i="17" s="1"/>
  <c r="G147" i="17" s="1"/>
  <c r="J179" i="13"/>
  <c r="F179" i="17" s="1"/>
  <c r="G179" i="17" s="1"/>
  <c r="J195" i="13"/>
  <c r="F195" i="17" s="1"/>
  <c r="G195" i="17" s="1"/>
  <c r="J211" i="13"/>
  <c r="F211" i="17" s="1"/>
  <c r="G211" i="17" s="1"/>
  <c r="J227" i="13"/>
  <c r="F227" i="17" s="1"/>
  <c r="G227" i="17" s="1"/>
  <c r="J243" i="13"/>
  <c r="F243" i="17" s="1"/>
  <c r="G243" i="17" s="1"/>
  <c r="J259" i="13"/>
  <c r="F259" i="17" s="1"/>
  <c r="G259" i="17" s="1"/>
  <c r="J1064" i="13"/>
  <c r="F1064" i="17" s="1"/>
  <c r="G1064" i="17" s="1"/>
  <c r="J13" i="13"/>
  <c r="F13" i="17" s="1"/>
  <c r="G13" i="17" s="1"/>
  <c r="J134" i="13"/>
  <c r="F134" i="17" s="1"/>
  <c r="G134" i="17" s="1"/>
  <c r="J202" i="13"/>
  <c r="F202" i="17" s="1"/>
  <c r="G202" i="17" s="1"/>
  <c r="J346" i="13"/>
  <c r="F346" i="17" s="1"/>
  <c r="G346" i="17" s="1"/>
  <c r="J478" i="13"/>
  <c r="F478" i="17" s="1"/>
  <c r="G478" i="17" s="1"/>
  <c r="J502" i="13"/>
  <c r="F502" i="17" s="1"/>
  <c r="G502" i="17" s="1"/>
  <c r="J534" i="13"/>
  <c r="F534" i="17" s="1"/>
  <c r="G534" i="17" s="1"/>
  <c r="J562" i="13"/>
  <c r="F562" i="17" s="1"/>
  <c r="G562" i="17" s="1"/>
  <c r="J100" i="13"/>
  <c r="F100" i="17" s="1"/>
  <c r="G100" i="17" s="1"/>
  <c r="J144" i="13"/>
  <c r="F144" i="17" s="1"/>
  <c r="G144" i="17" s="1"/>
  <c r="J260" i="13"/>
  <c r="F260" i="17" s="1"/>
  <c r="G260" i="17" s="1"/>
  <c r="J276" i="13"/>
  <c r="F276" i="17" s="1"/>
  <c r="G276" i="17" s="1"/>
  <c r="J296" i="13"/>
  <c r="F296" i="17" s="1"/>
  <c r="G296" i="17" s="1"/>
  <c r="J320" i="13"/>
  <c r="F320" i="17" s="1"/>
  <c r="G320" i="17" s="1"/>
  <c r="J416" i="13"/>
  <c r="F416" i="17" s="1"/>
  <c r="G416" i="17" s="1"/>
  <c r="J432" i="13"/>
  <c r="F432" i="17" s="1"/>
  <c r="G432" i="17" s="1"/>
  <c r="J456" i="13"/>
  <c r="F456" i="17" s="1"/>
  <c r="G456" i="17" s="1"/>
  <c r="J492" i="13"/>
  <c r="F492" i="17" s="1"/>
  <c r="G492" i="17" s="1"/>
  <c r="J572" i="13"/>
  <c r="F572" i="17" s="1"/>
  <c r="G572" i="17" s="1"/>
  <c r="J620" i="13"/>
  <c r="F620" i="17" s="1"/>
  <c r="G620" i="17" s="1"/>
  <c r="J724" i="13"/>
  <c r="F724" i="17" s="1"/>
  <c r="G724" i="17" s="1"/>
  <c r="J744" i="13"/>
  <c r="F744" i="17" s="1"/>
  <c r="G744" i="17" s="1"/>
  <c r="J844" i="13"/>
  <c r="F844" i="17" s="1"/>
  <c r="G844" i="17" s="1"/>
  <c r="J888" i="13"/>
  <c r="F888" i="17" s="1"/>
  <c r="G888" i="17" s="1"/>
  <c r="J936" i="13"/>
  <c r="F936" i="17" s="1"/>
  <c r="G936" i="17" s="1"/>
  <c r="J996" i="13"/>
  <c r="F996" i="17" s="1"/>
  <c r="G996" i="17" s="1"/>
  <c r="J1052" i="13"/>
  <c r="F1052" i="17" s="1"/>
  <c r="G1052" i="17" s="1"/>
  <c r="J158" i="13"/>
  <c r="F158" i="17" s="1"/>
  <c r="G158" i="17" s="1"/>
  <c r="J190" i="13"/>
  <c r="F190" i="17" s="1"/>
  <c r="G190" i="17" s="1"/>
  <c r="J254" i="13"/>
  <c r="F254" i="17" s="1"/>
  <c r="G254" i="17" s="1"/>
  <c r="J310" i="13"/>
  <c r="F310" i="17" s="1"/>
  <c r="G310" i="17" s="1"/>
  <c r="J334" i="13"/>
  <c r="F334" i="17" s="1"/>
  <c r="G334" i="17" s="1"/>
  <c r="J370" i="13"/>
  <c r="F370" i="17" s="1"/>
  <c r="G370" i="17" s="1"/>
  <c r="J398" i="13"/>
  <c r="F398" i="17" s="1"/>
  <c r="G398" i="17" s="1"/>
  <c r="J458" i="13"/>
  <c r="F458" i="17" s="1"/>
  <c r="G458" i="17" s="1"/>
  <c r="J498" i="13"/>
  <c r="F498" i="17" s="1"/>
  <c r="G498" i="17" s="1"/>
  <c r="J598" i="13"/>
  <c r="F598" i="17" s="1"/>
  <c r="G598" i="17" s="1"/>
  <c r="J698" i="13"/>
  <c r="F698" i="17" s="1"/>
  <c r="G698" i="17" s="1"/>
  <c r="J798" i="13"/>
  <c r="F798" i="17" s="1"/>
  <c r="G798" i="17" s="1"/>
  <c r="J826" i="13"/>
  <c r="F826" i="17" s="1"/>
  <c r="G826" i="17" s="1"/>
  <c r="J858" i="13"/>
  <c r="F858" i="17" s="1"/>
  <c r="G858" i="17" s="1"/>
  <c r="J890" i="13"/>
  <c r="F890" i="17" s="1"/>
  <c r="G890" i="17" s="1"/>
  <c r="J918" i="13"/>
  <c r="F918" i="17" s="1"/>
  <c r="G918" i="17" s="1"/>
  <c r="J978" i="13"/>
  <c r="F978" i="17" s="1"/>
  <c r="G978" i="17" s="1"/>
  <c r="J1046" i="13"/>
  <c r="F1046" i="17" s="1"/>
  <c r="G1046" i="17" s="1"/>
  <c r="J618" i="13"/>
  <c r="F618" i="17" s="1"/>
  <c r="G618" i="17" s="1"/>
  <c r="J682" i="13"/>
  <c r="F682" i="17" s="1"/>
  <c r="G682" i="17" s="1"/>
  <c r="J718" i="13"/>
  <c r="F718" i="17" s="1"/>
  <c r="G718" i="17" s="1"/>
  <c r="J750" i="13"/>
  <c r="F750" i="17" s="1"/>
  <c r="G750" i="17" s="1"/>
  <c r="J778" i="13"/>
  <c r="F778" i="17" s="1"/>
  <c r="G778" i="17" s="1"/>
  <c r="J814" i="13"/>
  <c r="F814" i="17" s="1"/>
  <c r="G814" i="17" s="1"/>
  <c r="J846" i="13"/>
  <c r="F846" i="17" s="1"/>
  <c r="G846" i="17" s="1"/>
  <c r="J878" i="13"/>
  <c r="F878" i="17" s="1"/>
  <c r="G878" i="17" s="1"/>
  <c r="J982" i="13"/>
  <c r="F982" i="17" s="1"/>
  <c r="G982" i="17" s="1"/>
  <c r="J1010" i="13"/>
  <c r="F1010" i="17" s="1"/>
  <c r="G1010" i="17" s="1"/>
  <c r="J267" i="13"/>
  <c r="F267" i="17" s="1"/>
  <c r="G267" i="17" s="1"/>
  <c r="J283" i="13"/>
  <c r="F283" i="17" s="1"/>
  <c r="G283" i="17" s="1"/>
  <c r="J331" i="13"/>
  <c r="F331" i="17" s="1"/>
  <c r="G331" i="17" s="1"/>
  <c r="J363" i="13"/>
  <c r="F363" i="17" s="1"/>
  <c r="G363" i="17" s="1"/>
  <c r="J379" i="13"/>
  <c r="F379" i="17" s="1"/>
  <c r="G379" i="17" s="1"/>
  <c r="J395" i="13"/>
  <c r="F395" i="17" s="1"/>
  <c r="G395" i="17" s="1"/>
  <c r="J411" i="13"/>
  <c r="F411" i="17" s="1"/>
  <c r="G411" i="17" s="1"/>
  <c r="J427" i="13"/>
  <c r="F427" i="17" s="1"/>
  <c r="G427" i="17" s="1"/>
  <c r="J491" i="13"/>
  <c r="F491" i="17" s="1"/>
  <c r="G491" i="17" s="1"/>
  <c r="J523" i="13"/>
  <c r="F523" i="17" s="1"/>
  <c r="G523" i="17" s="1"/>
  <c r="J539" i="13"/>
  <c r="F539" i="17" s="1"/>
  <c r="G539" i="17" s="1"/>
  <c r="J571" i="13"/>
  <c r="F571" i="17" s="1"/>
  <c r="G571" i="17" s="1"/>
  <c r="J587" i="13"/>
  <c r="F587" i="17" s="1"/>
  <c r="G587" i="17" s="1"/>
  <c r="J619" i="13"/>
  <c r="F619" i="17" s="1"/>
  <c r="G619" i="17" s="1"/>
  <c r="J651" i="13"/>
  <c r="F651" i="17" s="1"/>
  <c r="G651" i="17" s="1"/>
  <c r="J667" i="13"/>
  <c r="F667" i="17" s="1"/>
  <c r="G667" i="17" s="1"/>
  <c r="J683" i="13"/>
  <c r="F683" i="17" s="1"/>
  <c r="G683" i="17" s="1"/>
  <c r="J699" i="13"/>
  <c r="F699" i="17" s="1"/>
  <c r="G699" i="17" s="1"/>
  <c r="J715" i="13"/>
  <c r="F715" i="17" s="1"/>
  <c r="G715" i="17" s="1"/>
  <c r="J731" i="13"/>
  <c r="F731" i="17" s="1"/>
  <c r="G731" i="17" s="1"/>
  <c r="J747" i="13"/>
  <c r="F747" i="17" s="1"/>
  <c r="G747" i="17" s="1"/>
  <c r="J763" i="13"/>
  <c r="F763" i="17" s="1"/>
  <c r="G763" i="17" s="1"/>
  <c r="J779" i="13"/>
  <c r="F779" i="17" s="1"/>
  <c r="G779" i="17" s="1"/>
  <c r="J795" i="13"/>
  <c r="F795" i="17" s="1"/>
  <c r="G795" i="17" s="1"/>
  <c r="J811" i="13"/>
  <c r="F811" i="17" s="1"/>
  <c r="G811" i="17" s="1"/>
  <c r="J843" i="13"/>
  <c r="F843" i="17" s="1"/>
  <c r="G843" i="17" s="1"/>
  <c r="J875" i="13"/>
  <c r="F875" i="17" s="1"/>
  <c r="G875" i="17" s="1"/>
  <c r="J891" i="13"/>
  <c r="F891" i="17" s="1"/>
  <c r="G891" i="17" s="1"/>
  <c r="J907" i="13"/>
  <c r="F907" i="17" s="1"/>
  <c r="G907" i="17" s="1"/>
  <c r="J923" i="13"/>
  <c r="F923" i="17" s="1"/>
  <c r="G923" i="17" s="1"/>
  <c r="J955" i="13"/>
  <c r="F955" i="17" s="1"/>
  <c r="G955" i="17" s="1"/>
  <c r="J987" i="13"/>
  <c r="F987" i="17" s="1"/>
  <c r="G987" i="17" s="1"/>
  <c r="J1003" i="13"/>
  <c r="F1003" i="17" s="1"/>
  <c r="G1003" i="17" s="1"/>
  <c r="J1019" i="13"/>
  <c r="F1019" i="17" s="1"/>
  <c r="G1019" i="17" s="1"/>
  <c r="J1035" i="13"/>
  <c r="F1035" i="17" s="1"/>
  <c r="G1035" i="17" s="1"/>
  <c r="J1051" i="13"/>
  <c r="F1051" i="17" s="1"/>
  <c r="G1051" i="17" s="1"/>
  <c r="J1067" i="13"/>
  <c r="F1067" i="17" s="1"/>
  <c r="G1067" i="17" s="1"/>
  <c r="J88" i="13"/>
  <c r="F88" i="17" s="1"/>
  <c r="G88" i="17" s="1"/>
  <c r="J184" i="13"/>
  <c r="F184" i="17" s="1"/>
  <c r="G184" i="17" s="1"/>
  <c r="J436" i="13"/>
  <c r="F436" i="17" s="1"/>
  <c r="G436" i="17" s="1"/>
  <c r="J1032" i="13"/>
  <c r="F1032" i="17" s="1"/>
  <c r="G1032" i="17" s="1"/>
  <c r="J116" i="13"/>
  <c r="F116" i="17" s="1"/>
  <c r="G116" i="17" s="1"/>
  <c r="J180" i="13"/>
  <c r="F180" i="17" s="1"/>
  <c r="G180" i="17" s="1"/>
  <c r="J308" i="13"/>
  <c r="F308" i="17" s="1"/>
  <c r="G308" i="17" s="1"/>
  <c r="J612" i="13"/>
  <c r="F612" i="17" s="1"/>
  <c r="G612" i="17" s="1"/>
  <c r="J940" i="13"/>
  <c r="F940" i="17" s="1"/>
  <c r="G940" i="17" s="1"/>
  <c r="J589" i="13"/>
  <c r="F589" i="17" s="1"/>
  <c r="G589" i="17" s="1"/>
  <c r="J693" i="13"/>
  <c r="F693" i="17" s="1"/>
  <c r="G693" i="17" s="1"/>
  <c r="J773" i="13"/>
  <c r="F773" i="17" s="1"/>
  <c r="G773" i="17" s="1"/>
  <c r="J809" i="13"/>
  <c r="F809" i="17" s="1"/>
  <c r="G809" i="17" s="1"/>
  <c r="J845" i="13"/>
  <c r="F845" i="17" s="1"/>
  <c r="G845" i="17" s="1"/>
  <c r="J949" i="13"/>
  <c r="F949" i="17" s="1"/>
  <c r="G949" i="17" s="1"/>
  <c r="J1029" i="13"/>
  <c r="F1029" i="17" s="1"/>
  <c r="G1029" i="17" s="1"/>
  <c r="J1065" i="13"/>
  <c r="F1065" i="17" s="1"/>
  <c r="G1065" i="17" s="1"/>
  <c r="J704" i="13"/>
  <c r="F704" i="17" s="1"/>
  <c r="G704" i="17" s="1"/>
  <c r="J896" i="13"/>
  <c r="F896" i="17" s="1"/>
  <c r="G896" i="17" s="1"/>
  <c r="J1024" i="13"/>
  <c r="F1024" i="17" s="1"/>
  <c r="G1024" i="17" s="1"/>
  <c r="J213" i="13"/>
  <c r="F213" i="17" s="1"/>
  <c r="G213" i="17" s="1"/>
  <c r="J341" i="13"/>
  <c r="F341" i="17" s="1"/>
  <c r="G341" i="17" s="1"/>
  <c r="J469" i="13"/>
  <c r="F469" i="17" s="1"/>
  <c r="G469" i="17" s="1"/>
  <c r="J1017" i="13"/>
  <c r="F1017" i="17" s="1"/>
  <c r="G1017" i="17" s="1"/>
  <c r="J685" i="13"/>
  <c r="F685" i="17" s="1"/>
  <c r="G685" i="17" s="1"/>
  <c r="J913" i="13"/>
  <c r="F913" i="17" s="1"/>
  <c r="G913" i="17" s="1"/>
  <c r="J57" i="13"/>
  <c r="F57" i="17" s="1"/>
  <c r="G57" i="17" s="1"/>
  <c r="J97" i="13"/>
  <c r="F97" i="17" s="1"/>
  <c r="G97" i="17" s="1"/>
  <c r="J121" i="13"/>
  <c r="F121" i="17" s="1"/>
  <c r="G121" i="17" s="1"/>
  <c r="J161" i="13"/>
  <c r="F161" i="17" s="1"/>
  <c r="G161" i="17" s="1"/>
  <c r="J185" i="13"/>
  <c r="F185" i="17" s="1"/>
  <c r="G185" i="17" s="1"/>
  <c r="J205" i="13"/>
  <c r="F205" i="17" s="1"/>
  <c r="G205" i="17" s="1"/>
  <c r="J269" i="13"/>
  <c r="F269" i="17" s="1"/>
  <c r="G269" i="17" s="1"/>
  <c r="J377" i="13"/>
  <c r="F377" i="17" s="1"/>
  <c r="G377" i="17" s="1"/>
  <c r="J441" i="13"/>
  <c r="F441" i="17" s="1"/>
  <c r="G441" i="17" s="1"/>
  <c r="J461" i="13"/>
  <c r="F461" i="17" s="1"/>
  <c r="G461" i="17" s="1"/>
  <c r="J505" i="13"/>
  <c r="F505" i="17" s="1"/>
  <c r="G505" i="17" s="1"/>
  <c r="J545" i="13"/>
  <c r="F545" i="17" s="1"/>
  <c r="G545" i="17" s="1"/>
  <c r="J593" i="13"/>
  <c r="F593" i="17" s="1"/>
  <c r="G593" i="17" s="1"/>
  <c r="J729" i="13"/>
  <c r="F729" i="17" s="1"/>
  <c r="G729" i="17" s="1"/>
  <c r="J829" i="13"/>
  <c r="F829" i="17" s="1"/>
  <c r="G829" i="17" s="1"/>
  <c r="J897" i="13"/>
  <c r="F897" i="17" s="1"/>
  <c r="G897" i="17" s="1"/>
  <c r="J953" i="13"/>
  <c r="F953" i="17" s="1"/>
  <c r="G953" i="17" s="1"/>
  <c r="J1033" i="13"/>
  <c r="F1033" i="17" s="1"/>
  <c r="G1033" i="17" s="1"/>
  <c r="J14" i="13"/>
  <c r="F14" i="17" s="1"/>
  <c r="G14" i="17" s="1"/>
  <c r="J63" i="13"/>
  <c r="F63" i="17" s="1"/>
  <c r="G63" i="17" s="1"/>
  <c r="J111" i="13"/>
  <c r="F111" i="17" s="1"/>
  <c r="G111" i="17" s="1"/>
  <c r="J127" i="13"/>
  <c r="F127" i="17" s="1"/>
  <c r="G127" i="17" s="1"/>
  <c r="J143" i="13"/>
  <c r="F143" i="17" s="1"/>
  <c r="G143" i="17" s="1"/>
  <c r="J191" i="13"/>
  <c r="F191" i="17" s="1"/>
  <c r="G191" i="17" s="1"/>
  <c r="J255" i="13"/>
  <c r="F255" i="17" s="1"/>
  <c r="G255" i="17" s="1"/>
  <c r="J1048" i="13"/>
  <c r="F1048" i="17" s="1"/>
  <c r="G1048" i="17" s="1"/>
  <c r="J34" i="13"/>
  <c r="F34" i="17" s="1"/>
  <c r="G34" i="17" s="1"/>
  <c r="J70" i="13"/>
  <c r="F70" i="17" s="1"/>
  <c r="G70" i="17" s="1"/>
  <c r="J102" i="13"/>
  <c r="F102" i="17" s="1"/>
  <c r="G102" i="17" s="1"/>
  <c r="J162" i="13"/>
  <c r="F162" i="17" s="1"/>
  <c r="G162" i="17" s="1"/>
  <c r="J194" i="13"/>
  <c r="F194" i="17" s="1"/>
  <c r="G194" i="17" s="1"/>
  <c r="J226" i="13"/>
  <c r="F226" i="17" s="1"/>
  <c r="G226" i="17" s="1"/>
  <c r="J298" i="13"/>
  <c r="F298" i="17" s="1"/>
  <c r="G298" i="17" s="1"/>
  <c r="J402" i="13"/>
  <c r="F402" i="17" s="1"/>
  <c r="G402" i="17" s="1"/>
  <c r="J494" i="13"/>
  <c r="F494" i="17" s="1"/>
  <c r="G494" i="17" s="1"/>
  <c r="J554" i="13"/>
  <c r="F554" i="17" s="1"/>
  <c r="G554" i="17" s="1"/>
  <c r="J68" i="13"/>
  <c r="F68" i="17" s="1"/>
  <c r="G68" i="17" s="1"/>
  <c r="J140" i="13"/>
  <c r="F140" i="17" s="1"/>
  <c r="G140" i="17" s="1"/>
  <c r="J196" i="13"/>
  <c r="F196" i="17" s="1"/>
  <c r="G196" i="17" s="1"/>
  <c r="J292" i="13"/>
  <c r="F292" i="17" s="1"/>
  <c r="G292" i="17" s="1"/>
  <c r="J332" i="13"/>
  <c r="F332" i="17" s="1"/>
  <c r="G332" i="17" s="1"/>
  <c r="J352" i="13"/>
  <c r="F352" i="17" s="1"/>
  <c r="G352" i="17" s="1"/>
  <c r="J412" i="13"/>
  <c r="F412" i="17" s="1"/>
  <c r="G412" i="17" s="1"/>
  <c r="J588" i="13"/>
  <c r="F588" i="17" s="1"/>
  <c r="G588" i="17" s="1"/>
  <c r="J664" i="13"/>
  <c r="F664" i="17" s="1"/>
  <c r="G664" i="17" s="1"/>
  <c r="J716" i="13"/>
  <c r="F716" i="17" s="1"/>
  <c r="G716" i="17" s="1"/>
  <c r="J740" i="13"/>
  <c r="F740" i="17" s="1"/>
  <c r="G740" i="17" s="1"/>
  <c r="J792" i="13"/>
  <c r="F792" i="17" s="1"/>
  <c r="G792" i="17" s="1"/>
  <c r="J812" i="13"/>
  <c r="F812" i="17" s="1"/>
  <c r="G812" i="17" s="1"/>
  <c r="J860" i="13"/>
  <c r="F860" i="17" s="1"/>
  <c r="G860" i="17" s="1"/>
  <c r="J884" i="13"/>
  <c r="F884" i="17" s="1"/>
  <c r="G884" i="17" s="1"/>
  <c r="J932" i="13"/>
  <c r="F932" i="17" s="1"/>
  <c r="G932" i="17" s="1"/>
  <c r="J956" i="13"/>
  <c r="F956" i="17" s="1"/>
  <c r="G956" i="17" s="1"/>
  <c r="J1076" i="13"/>
  <c r="F1076" i="17" s="1"/>
  <c r="G1076" i="17" s="1"/>
  <c r="J50" i="13"/>
  <c r="F50" i="17" s="1"/>
  <c r="G50" i="17" s="1"/>
  <c r="J214" i="13"/>
  <c r="F214" i="17" s="1"/>
  <c r="G214" i="17" s="1"/>
  <c r="J270" i="13"/>
  <c r="F270" i="17" s="1"/>
  <c r="G270" i="17" s="1"/>
  <c r="J306" i="13"/>
  <c r="F306" i="17" s="1"/>
  <c r="G306" i="17" s="1"/>
  <c r="J422" i="13"/>
  <c r="F422" i="17" s="1"/>
  <c r="G422" i="17" s="1"/>
  <c r="J558" i="13"/>
  <c r="F558" i="17" s="1"/>
  <c r="G558" i="17" s="1"/>
  <c r="J722" i="13"/>
  <c r="F722" i="17" s="1"/>
  <c r="G722" i="17" s="1"/>
  <c r="J790" i="13"/>
  <c r="F790" i="17" s="1"/>
  <c r="G790" i="17" s="1"/>
  <c r="J850" i="13"/>
  <c r="F850" i="17" s="1"/>
  <c r="G850" i="17" s="1"/>
  <c r="J882" i="13"/>
  <c r="F882" i="17" s="1"/>
  <c r="G882" i="17" s="1"/>
  <c r="J942" i="13"/>
  <c r="F942" i="17" s="1"/>
  <c r="G942" i="17" s="1"/>
  <c r="J974" i="13"/>
  <c r="F974" i="17" s="1"/>
  <c r="G974" i="17" s="1"/>
  <c r="J1038" i="13"/>
  <c r="F1038" i="17" s="1"/>
  <c r="G1038" i="17" s="1"/>
  <c r="J710" i="13"/>
  <c r="F710" i="17" s="1"/>
  <c r="G710" i="17" s="1"/>
  <c r="J838" i="13"/>
  <c r="F838" i="17" s="1"/>
  <c r="G838" i="17" s="1"/>
  <c r="J902" i="13"/>
  <c r="F902" i="17" s="1"/>
  <c r="G902" i="17" s="1"/>
  <c r="J1066" i="13"/>
  <c r="F1066" i="17" s="1"/>
  <c r="G1066" i="17" s="1"/>
  <c r="J295" i="13"/>
  <c r="F295" i="17" s="1"/>
  <c r="G295" i="17" s="1"/>
  <c r="J327" i="13"/>
  <c r="F327" i="17" s="1"/>
  <c r="G327" i="17" s="1"/>
  <c r="J375" i="13"/>
  <c r="F375" i="17" s="1"/>
  <c r="G375" i="17" s="1"/>
  <c r="J391" i="13"/>
  <c r="F391" i="17" s="1"/>
  <c r="G391" i="17" s="1"/>
  <c r="J439" i="13"/>
  <c r="F439" i="17" s="1"/>
  <c r="G439" i="17" s="1"/>
  <c r="J487" i="13"/>
  <c r="F487" i="17" s="1"/>
  <c r="G487" i="17" s="1"/>
  <c r="J519" i="13"/>
  <c r="F519" i="17" s="1"/>
  <c r="G519" i="17" s="1"/>
  <c r="J535" i="13"/>
  <c r="F535" i="17" s="1"/>
  <c r="G535" i="17" s="1"/>
  <c r="J615" i="13"/>
  <c r="F615" i="17" s="1"/>
  <c r="G615" i="17" s="1"/>
  <c r="J647" i="13"/>
  <c r="F647" i="17" s="1"/>
  <c r="G647" i="17" s="1"/>
  <c r="J663" i="13"/>
  <c r="F663" i="17" s="1"/>
  <c r="G663" i="17" s="1"/>
  <c r="J727" i="13"/>
  <c r="F727" i="17" s="1"/>
  <c r="G727" i="17" s="1"/>
  <c r="J743" i="13"/>
  <c r="F743" i="17" s="1"/>
  <c r="G743" i="17" s="1"/>
  <c r="J775" i="13"/>
  <c r="F775" i="17" s="1"/>
  <c r="G775" i="17" s="1"/>
  <c r="J791" i="13"/>
  <c r="F791" i="17" s="1"/>
  <c r="G791" i="17" s="1"/>
  <c r="J839" i="13"/>
  <c r="F839" i="17" s="1"/>
  <c r="G839" i="17" s="1"/>
  <c r="J871" i="13"/>
  <c r="F871" i="17" s="1"/>
  <c r="G871" i="17" s="1"/>
  <c r="J903" i="13"/>
  <c r="F903" i="17" s="1"/>
  <c r="G903" i="17" s="1"/>
  <c r="J951" i="13"/>
  <c r="F951" i="17" s="1"/>
  <c r="G951" i="17" s="1"/>
  <c r="J983" i="13"/>
  <c r="F983" i="17" s="1"/>
  <c r="G983" i="17" s="1"/>
  <c r="J1015" i="13"/>
  <c r="F1015" i="17" s="1"/>
  <c r="G1015" i="17" s="1"/>
  <c r="J1031" i="13"/>
  <c r="F1031" i="17" s="1"/>
  <c r="G1031" i="17" s="1"/>
  <c r="J1063" i="13"/>
  <c r="F1063" i="17" s="1"/>
  <c r="G1063" i="17" s="1"/>
  <c r="J152" i="13"/>
  <c r="F152" i="17" s="1"/>
  <c r="G152" i="17" s="1"/>
  <c r="J840" i="13"/>
  <c r="F840" i="17" s="1"/>
  <c r="G840" i="17" s="1"/>
  <c r="J597" i="13"/>
  <c r="F597" i="17" s="1"/>
  <c r="G597" i="17" s="1"/>
  <c r="J709" i="13"/>
  <c r="F709" i="17" s="1"/>
  <c r="G709" i="17" s="1"/>
  <c r="J781" i="13"/>
  <c r="F781" i="17" s="1"/>
  <c r="G781" i="17" s="1"/>
  <c r="J681" i="13"/>
  <c r="F681" i="17" s="1"/>
  <c r="G681" i="17" s="1"/>
  <c r="J753" i="13"/>
  <c r="F753" i="17" s="1"/>
  <c r="G753" i="17" s="1"/>
  <c r="J789" i="13"/>
  <c r="F789" i="17" s="1"/>
  <c r="G789" i="17" s="1"/>
  <c r="J869" i="13"/>
  <c r="F869" i="17" s="1"/>
  <c r="G869" i="17" s="1"/>
  <c r="J901" i="13"/>
  <c r="F901" i="17" s="1"/>
  <c r="G901" i="17" s="1"/>
  <c r="J973" i="13"/>
  <c r="F973" i="17" s="1"/>
  <c r="G973" i="17" s="1"/>
  <c r="J1009" i="13"/>
  <c r="F1009" i="17" s="1"/>
  <c r="G1009" i="17" s="1"/>
  <c r="J672" i="13"/>
  <c r="F672" i="17" s="1"/>
  <c r="G672" i="17" s="1"/>
  <c r="J800" i="13"/>
  <c r="F800" i="17" s="1"/>
  <c r="G800" i="17" s="1"/>
  <c r="J864" i="13"/>
  <c r="F864" i="17" s="1"/>
  <c r="G864" i="17" s="1"/>
  <c r="J928" i="13"/>
  <c r="F928" i="17" s="1"/>
  <c r="G928" i="17" s="1"/>
  <c r="J1056" i="13"/>
  <c r="F1056" i="17" s="1"/>
  <c r="G1056" i="17" s="1"/>
  <c r="J37" i="13"/>
  <c r="F37" i="17" s="1"/>
  <c r="G37" i="17" s="1"/>
  <c r="J165" i="13"/>
  <c r="F165" i="17" s="1"/>
  <c r="G165" i="17" s="1"/>
  <c r="J405" i="13"/>
  <c r="F405" i="17" s="1"/>
  <c r="G405" i="17" s="1"/>
  <c r="J517" i="13"/>
  <c r="F517" i="17" s="1"/>
  <c r="G517" i="17" s="1"/>
  <c r="J941" i="13"/>
  <c r="F941" i="17" s="1"/>
  <c r="G941" i="17" s="1"/>
  <c r="J325" i="13"/>
  <c r="F325" i="17" s="1"/>
  <c r="G325" i="17" s="1"/>
  <c r="J453" i="13"/>
  <c r="F453" i="17" s="1"/>
  <c r="G453" i="17" s="1"/>
  <c r="J733" i="13"/>
  <c r="F733" i="17" s="1"/>
  <c r="G733" i="17" s="1"/>
  <c r="J989" i="13"/>
  <c r="F989" i="17" s="1"/>
  <c r="G989" i="17" s="1"/>
  <c r="J109" i="13"/>
  <c r="F109" i="17" s="1"/>
  <c r="G109" i="17" s="1"/>
  <c r="J129" i="13"/>
  <c r="F129" i="17" s="1"/>
  <c r="G129" i="17" s="1"/>
  <c r="J217" i="13"/>
  <c r="F217" i="17" s="1"/>
  <c r="G217" i="17" s="1"/>
  <c r="J281" i="13"/>
  <c r="F281" i="17" s="1"/>
  <c r="G281" i="17" s="1"/>
  <c r="J301" i="13"/>
  <c r="F301" i="17" s="1"/>
  <c r="G301" i="17" s="1"/>
  <c r="J321" i="13"/>
  <c r="F321" i="17" s="1"/>
  <c r="G321" i="17" s="1"/>
  <c r="J365" i="13"/>
  <c r="F365" i="17" s="1"/>
  <c r="G365" i="17" s="1"/>
  <c r="J385" i="13"/>
  <c r="F385" i="17" s="1"/>
  <c r="G385" i="17" s="1"/>
  <c r="J429" i="13"/>
  <c r="F429" i="17" s="1"/>
  <c r="G429" i="17" s="1"/>
  <c r="J513" i="13"/>
  <c r="F513" i="17" s="1"/>
  <c r="G513" i="17" s="1"/>
  <c r="J557" i="13"/>
  <c r="F557" i="17" s="1"/>
  <c r="G557" i="17" s="1"/>
  <c r="J577" i="13"/>
  <c r="F577" i="17" s="1"/>
  <c r="G577" i="17" s="1"/>
  <c r="J649" i="13"/>
  <c r="F649" i="17" s="1"/>
  <c r="G649" i="17" s="1"/>
  <c r="J701" i="13"/>
  <c r="F701" i="17" s="1"/>
  <c r="G701" i="17" s="1"/>
  <c r="J785" i="13"/>
  <c r="F785" i="17" s="1"/>
  <c r="G785" i="17" s="1"/>
  <c r="J877" i="13"/>
  <c r="F877" i="17" s="1"/>
  <c r="G877" i="17" s="1"/>
  <c r="J1049" i="13"/>
  <c r="F1049" i="17" s="1"/>
  <c r="G1049" i="17" s="1"/>
  <c r="J23" i="13"/>
  <c r="F23" i="17" s="1"/>
  <c r="G23" i="17" s="1"/>
  <c r="J39" i="13"/>
  <c r="F39" i="17" s="1"/>
  <c r="G39" i="17" s="1"/>
  <c r="J87" i="13"/>
  <c r="F87" i="17" s="1"/>
  <c r="G87" i="17" s="1"/>
  <c r="J135" i="13"/>
  <c r="F135" i="17" s="1"/>
  <c r="G135" i="17" s="1"/>
  <c r="J151" i="13"/>
  <c r="F151" i="17" s="1"/>
  <c r="G151" i="17" s="1"/>
  <c r="J167" i="13"/>
  <c r="F167" i="17" s="1"/>
  <c r="G167" i="17" s="1"/>
  <c r="J247" i="13"/>
  <c r="F247" i="17" s="1"/>
  <c r="G247" i="17" s="1"/>
  <c r="J263" i="13"/>
  <c r="F263" i="17" s="1"/>
  <c r="G263" i="17" s="1"/>
  <c r="J242" i="13"/>
  <c r="F242" i="17" s="1"/>
  <c r="G242" i="17" s="1"/>
  <c r="J350" i="13"/>
  <c r="F350" i="17" s="1"/>
  <c r="G350" i="17" s="1"/>
  <c r="J386" i="13"/>
  <c r="F386" i="17" s="1"/>
  <c r="G386" i="17" s="1"/>
  <c r="J454" i="13"/>
  <c r="F454" i="17" s="1"/>
  <c r="G454" i="17" s="1"/>
  <c r="J482" i="13"/>
  <c r="F482" i="17" s="1"/>
  <c r="G482" i="17" s="1"/>
  <c r="J510" i="13"/>
  <c r="F510" i="17" s="1"/>
  <c r="G510" i="17" s="1"/>
  <c r="J76" i="13"/>
  <c r="F76" i="17" s="1"/>
  <c r="G76" i="17" s="1"/>
  <c r="J104" i="13"/>
  <c r="F104" i="17" s="1"/>
  <c r="G104" i="17" s="1"/>
  <c r="J160" i="13"/>
  <c r="F160" i="17" s="1"/>
  <c r="G160" i="17" s="1"/>
  <c r="J340" i="13"/>
  <c r="F340" i="17" s="1"/>
  <c r="G340" i="17" s="1"/>
  <c r="J360" i="13"/>
  <c r="F360" i="17" s="1"/>
  <c r="G360" i="17" s="1"/>
  <c r="J384" i="13"/>
  <c r="F384" i="17" s="1"/>
  <c r="G384" i="17" s="1"/>
  <c r="J420" i="13"/>
  <c r="F420" i="17" s="1"/>
  <c r="G420" i="17" s="1"/>
  <c r="J440" i="13"/>
  <c r="F440" i="17" s="1"/>
  <c r="G440" i="17" s="1"/>
  <c r="J540" i="13"/>
  <c r="F540" i="17" s="1"/>
  <c r="G540" i="17" s="1"/>
  <c r="J696" i="13"/>
  <c r="F696" i="17" s="1"/>
  <c r="G696" i="17" s="1"/>
  <c r="J728" i="13"/>
  <c r="F728" i="17" s="1"/>
  <c r="G728" i="17" s="1"/>
  <c r="J804" i="13"/>
  <c r="F804" i="17" s="1"/>
  <c r="G804" i="17" s="1"/>
  <c r="J852" i="13"/>
  <c r="F852" i="17" s="1"/>
  <c r="G852" i="17" s="1"/>
  <c r="J972" i="13"/>
  <c r="F972" i="17" s="1"/>
  <c r="G972" i="17" s="1"/>
  <c r="J1000" i="13"/>
  <c r="F1000" i="17" s="1"/>
  <c r="G1000" i="17" s="1"/>
  <c r="J166" i="13"/>
  <c r="F166" i="17" s="1"/>
  <c r="G166" i="17" s="1"/>
  <c r="J198" i="13"/>
  <c r="F198" i="17" s="1"/>
  <c r="G198" i="17" s="1"/>
  <c r="J262" i="13"/>
  <c r="F262" i="17" s="1"/>
  <c r="G262" i="17" s="1"/>
  <c r="J282" i="13"/>
  <c r="F282" i="17" s="1"/>
  <c r="G282" i="17" s="1"/>
  <c r="J318" i="13"/>
  <c r="F318" i="17" s="1"/>
  <c r="G318" i="17" s="1"/>
  <c r="J374" i="13"/>
  <c r="F374" i="17" s="1"/>
  <c r="G374" i="17" s="1"/>
  <c r="J506" i="13"/>
  <c r="F506" i="17" s="1"/>
  <c r="G506" i="17" s="1"/>
  <c r="J674" i="13"/>
  <c r="F674" i="17" s="1"/>
  <c r="G674" i="17" s="1"/>
  <c r="J706" i="13"/>
  <c r="F706" i="17" s="1"/>
  <c r="G706" i="17" s="1"/>
  <c r="J738" i="13"/>
  <c r="F738" i="17" s="1"/>
  <c r="G738" i="17" s="1"/>
  <c r="J774" i="13"/>
  <c r="F774" i="17" s="1"/>
  <c r="G774" i="17" s="1"/>
  <c r="J898" i="13"/>
  <c r="F898" i="17" s="1"/>
  <c r="G898" i="17" s="1"/>
  <c r="J926" i="13"/>
  <c r="F926" i="17" s="1"/>
  <c r="G926" i="17" s="1"/>
  <c r="J958" i="13"/>
  <c r="F958" i="17" s="1"/>
  <c r="G958" i="17" s="1"/>
  <c r="J1022" i="13"/>
  <c r="F1022" i="17" s="1"/>
  <c r="G1022" i="17" s="1"/>
  <c r="J625" i="13"/>
  <c r="F625" i="17" s="1"/>
  <c r="G625" i="17" s="1"/>
  <c r="J741" i="13"/>
  <c r="F741" i="17" s="1"/>
  <c r="G741" i="17" s="1"/>
  <c r="J576" i="13"/>
  <c r="F576" i="17" s="1"/>
  <c r="G576" i="17" s="1"/>
  <c r="J389" i="13"/>
  <c r="F389" i="17" s="1"/>
  <c r="G389" i="17" s="1"/>
  <c r="J77" i="13"/>
  <c r="F77" i="17" s="1"/>
  <c r="G77" i="17" s="1"/>
  <c r="J141" i="13"/>
  <c r="F141" i="17" s="1"/>
  <c r="G141" i="17" s="1"/>
  <c r="J289" i="13"/>
  <c r="F289" i="17" s="1"/>
  <c r="G289" i="17" s="1"/>
  <c r="J481" i="13"/>
  <c r="F481" i="17" s="1"/>
  <c r="G481" i="17" s="1"/>
  <c r="J525" i="13"/>
  <c r="F525" i="17" s="1"/>
  <c r="G525" i="17" s="1"/>
  <c r="J569" i="13"/>
  <c r="F569" i="17" s="1"/>
  <c r="G569" i="17" s="1"/>
  <c r="J797" i="13"/>
  <c r="F797" i="17" s="1"/>
  <c r="G797" i="17" s="1"/>
  <c r="J857" i="13"/>
  <c r="F857" i="17" s="1"/>
  <c r="G857" i="17" s="1"/>
  <c r="J993" i="13"/>
  <c r="F993" i="17" s="1"/>
  <c r="G993" i="17" s="1"/>
  <c r="J95" i="13"/>
  <c r="F95" i="17" s="1"/>
  <c r="G95" i="17" s="1"/>
  <c r="J207" i="13"/>
  <c r="F207" i="17" s="1"/>
  <c r="G207" i="17" s="1"/>
  <c r="J239" i="13"/>
  <c r="F239" i="17" s="1"/>
  <c r="G239" i="17" s="1"/>
  <c r="J9" i="13"/>
  <c r="F9" i="17" s="1"/>
  <c r="G9" i="17" s="1"/>
  <c r="J338" i="13"/>
  <c r="F338" i="17" s="1"/>
  <c r="G338" i="17" s="1"/>
  <c r="J434" i="13"/>
  <c r="F434" i="17" s="1"/>
  <c r="G434" i="17" s="1"/>
  <c r="J40" i="13"/>
  <c r="F40" i="17" s="1"/>
  <c r="G40" i="17" s="1"/>
  <c r="J168" i="13"/>
  <c r="F168" i="17" s="1"/>
  <c r="G168" i="17" s="1"/>
  <c r="J212" i="13"/>
  <c r="F212" i="17" s="1"/>
  <c r="G212" i="17" s="1"/>
  <c r="J256" i="13"/>
  <c r="F256" i="17" s="1"/>
  <c r="G256" i="17" s="1"/>
  <c r="J312" i="13"/>
  <c r="F312" i="17" s="1"/>
  <c r="G312" i="17" s="1"/>
  <c r="J428" i="13"/>
  <c r="F428" i="17" s="1"/>
  <c r="G428" i="17" s="1"/>
  <c r="J468" i="13"/>
  <c r="F468" i="17" s="1"/>
  <c r="G468" i="17" s="1"/>
  <c r="J528" i="13"/>
  <c r="F528" i="17" s="1"/>
  <c r="G528" i="17" s="1"/>
  <c r="J616" i="13"/>
  <c r="F616" i="17" s="1"/>
  <c r="G616" i="17" s="1"/>
  <c r="J684" i="13"/>
  <c r="F684" i="17" s="1"/>
  <c r="G684" i="17" s="1"/>
  <c r="J760" i="13"/>
  <c r="F760" i="17" s="1"/>
  <c r="G760" i="17" s="1"/>
  <c r="J836" i="13"/>
  <c r="F836" i="17" s="1"/>
  <c r="G836" i="17" s="1"/>
  <c r="J988" i="13"/>
  <c r="F988" i="17" s="1"/>
  <c r="G988" i="17" s="1"/>
  <c r="J1044" i="13"/>
  <c r="F1044" i="17" s="1"/>
  <c r="G1044" i="17" s="1"/>
  <c r="J22" i="13"/>
  <c r="F22" i="17" s="1"/>
  <c r="G22" i="17" s="1"/>
  <c r="J82" i="13"/>
  <c r="F82" i="17" s="1"/>
  <c r="G82" i="17" s="1"/>
  <c r="J154" i="13"/>
  <c r="F154" i="17" s="1"/>
  <c r="G154" i="17" s="1"/>
  <c r="J250" i="13"/>
  <c r="F250" i="17" s="1"/>
  <c r="G250" i="17" s="1"/>
  <c r="J330" i="13"/>
  <c r="F330" i="17" s="1"/>
  <c r="G330" i="17" s="1"/>
  <c r="J390" i="13"/>
  <c r="F390" i="17" s="1"/>
  <c r="G390" i="17" s="1"/>
  <c r="J450" i="13"/>
  <c r="F450" i="17" s="1"/>
  <c r="G450" i="17" s="1"/>
  <c r="J658" i="13"/>
  <c r="F658" i="17" s="1"/>
  <c r="G658" i="17" s="1"/>
  <c r="J818" i="13"/>
  <c r="F818" i="17" s="1"/>
  <c r="G818" i="17" s="1"/>
  <c r="J910" i="13"/>
  <c r="F910" i="17" s="1"/>
  <c r="G910" i="17" s="1"/>
  <c r="J578" i="13"/>
  <c r="F578" i="17" s="1"/>
  <c r="G578" i="17" s="1"/>
  <c r="J642" i="13"/>
  <c r="F642" i="17" s="1"/>
  <c r="G642" i="17" s="1"/>
  <c r="J742" i="13"/>
  <c r="F742" i="17" s="1"/>
  <c r="G742" i="17" s="1"/>
  <c r="J359" i="13"/>
  <c r="F359" i="17" s="1"/>
  <c r="G359" i="17" s="1"/>
  <c r="J407" i="13"/>
  <c r="F407" i="17" s="1"/>
  <c r="G407" i="17" s="1"/>
  <c r="J503" i="13"/>
  <c r="F503" i="17" s="1"/>
  <c r="G503" i="17" s="1"/>
  <c r="J583" i="13"/>
  <c r="F583" i="17" s="1"/>
  <c r="G583" i="17" s="1"/>
  <c r="J679" i="13"/>
  <c r="F679" i="17" s="1"/>
  <c r="G679" i="17" s="1"/>
  <c r="J711" i="13"/>
  <c r="F711" i="17" s="1"/>
  <c r="G711" i="17" s="1"/>
  <c r="J759" i="13"/>
  <c r="F759" i="17" s="1"/>
  <c r="G759" i="17" s="1"/>
  <c r="J807" i="13"/>
  <c r="F807" i="17" s="1"/>
  <c r="G807" i="17" s="1"/>
  <c r="J887" i="13"/>
  <c r="F887" i="17" s="1"/>
  <c r="G887" i="17" s="1"/>
  <c r="J1047" i="13"/>
  <c r="F1047" i="17" s="1"/>
  <c r="G1047" i="17" s="1"/>
  <c r="J156" i="13"/>
  <c r="F156" i="17" s="1"/>
  <c r="G156" i="17" s="1"/>
  <c r="J564" i="13"/>
  <c r="F564" i="17" s="1"/>
  <c r="G564" i="17" s="1"/>
  <c r="J280" i="13"/>
  <c r="F280" i="17" s="1"/>
  <c r="G280" i="17" s="1"/>
  <c r="J372" i="13"/>
  <c r="F372" i="17" s="1"/>
  <c r="G372" i="17" s="1"/>
  <c r="J629" i="13"/>
  <c r="F629" i="17" s="1"/>
  <c r="G629" i="17" s="1"/>
  <c r="J745" i="13"/>
  <c r="F745" i="17" s="1"/>
  <c r="G745" i="17" s="1"/>
  <c r="J613" i="13"/>
  <c r="F613" i="17" s="1"/>
  <c r="G613" i="17" s="1"/>
  <c r="J717" i="13"/>
  <c r="F717" i="17" s="1"/>
  <c r="G717" i="17" s="1"/>
  <c r="J821" i="13"/>
  <c r="F821" i="17" s="1"/>
  <c r="G821" i="17" s="1"/>
  <c r="J937" i="13"/>
  <c r="F937" i="17" s="1"/>
  <c r="G937" i="17" s="1"/>
  <c r="J1045" i="13"/>
  <c r="F1045" i="17" s="1"/>
  <c r="G1045" i="17" s="1"/>
  <c r="J181" i="13"/>
  <c r="F181" i="17" s="1"/>
  <c r="G181" i="17" s="1"/>
  <c r="J153" i="13"/>
  <c r="F153" i="17" s="1"/>
  <c r="G153" i="17" s="1"/>
  <c r="J193" i="13"/>
  <c r="F193" i="17" s="1"/>
  <c r="G193" i="17" s="1"/>
  <c r="J257" i="13"/>
  <c r="F257" i="17" s="1"/>
  <c r="G257" i="17" s="1"/>
  <c r="J409" i="13"/>
  <c r="F409" i="17" s="1"/>
  <c r="G409" i="17" s="1"/>
  <c r="J473" i="13"/>
  <c r="F473" i="17" s="1"/>
  <c r="G473" i="17" s="1"/>
  <c r="J749" i="13"/>
  <c r="F749" i="17" s="1"/>
  <c r="G749" i="17" s="1"/>
  <c r="J813" i="13"/>
  <c r="F813" i="17" s="1"/>
  <c r="G813" i="17" s="1"/>
  <c r="J925" i="13"/>
  <c r="F925" i="17" s="1"/>
  <c r="G925" i="17" s="1"/>
  <c r="J71" i="13"/>
  <c r="F71" i="17" s="1"/>
  <c r="G71" i="17" s="1"/>
  <c r="J215" i="13"/>
  <c r="F215" i="17" s="1"/>
  <c r="G215" i="17" s="1"/>
  <c r="J138" i="13"/>
  <c r="F138" i="17" s="1"/>
  <c r="G138" i="17" s="1"/>
  <c r="J210" i="13"/>
  <c r="F210" i="17" s="1"/>
  <c r="G210" i="17" s="1"/>
  <c r="J286" i="13"/>
  <c r="F286" i="17" s="1"/>
  <c r="G286" i="17" s="1"/>
  <c r="J132" i="13"/>
  <c r="F132" i="17" s="1"/>
  <c r="G132" i="17" s="1"/>
  <c r="J628" i="13"/>
  <c r="F628" i="17" s="1"/>
  <c r="G628" i="17" s="1"/>
  <c r="J676" i="13"/>
  <c r="F676" i="17" s="1"/>
  <c r="G676" i="17" s="1"/>
  <c r="J748" i="13"/>
  <c r="F748" i="17" s="1"/>
  <c r="G748" i="17" s="1"/>
  <c r="J824" i="13"/>
  <c r="F824" i="17" s="1"/>
  <c r="G824" i="17" s="1"/>
  <c r="J872" i="13"/>
  <c r="F872" i="17" s="1"/>
  <c r="G872" i="17" s="1"/>
  <c r="J948" i="13"/>
  <c r="F948" i="17" s="1"/>
  <c r="G948" i="17" s="1"/>
  <c r="J1028" i="13"/>
  <c r="F1028" i="17" s="1"/>
  <c r="G1028" i="17" s="1"/>
  <c r="J146" i="13"/>
  <c r="F146" i="17" s="1"/>
  <c r="G146" i="17" s="1"/>
  <c r="J234" i="13"/>
  <c r="F234" i="17" s="1"/>
  <c r="G234" i="17" s="1"/>
  <c r="J438" i="13"/>
  <c r="F438" i="17" s="1"/>
  <c r="G438" i="17" s="1"/>
  <c r="J574" i="13"/>
  <c r="F574" i="17" s="1"/>
  <c r="G574" i="17" s="1"/>
  <c r="J802" i="13"/>
  <c r="F802" i="17" s="1"/>
  <c r="G802" i="17" s="1"/>
  <c r="J594" i="13"/>
  <c r="F594" i="17" s="1"/>
  <c r="G594" i="17" s="1"/>
  <c r="J654" i="13"/>
  <c r="F654" i="17" s="1"/>
  <c r="G654" i="17" s="1"/>
  <c r="J726" i="13"/>
  <c r="F726" i="17" s="1"/>
  <c r="G726" i="17" s="1"/>
  <c r="J758" i="13"/>
  <c r="F758" i="17" s="1"/>
  <c r="G758" i="17" s="1"/>
  <c r="J786" i="13"/>
  <c r="F786" i="17" s="1"/>
  <c r="G786" i="17" s="1"/>
  <c r="J822" i="13"/>
  <c r="F822" i="17" s="1"/>
  <c r="G822" i="17" s="1"/>
  <c r="J986" i="13"/>
  <c r="F986" i="17" s="1"/>
  <c r="G986" i="17" s="1"/>
  <c r="J1018" i="13"/>
  <c r="F1018" i="17" s="1"/>
  <c r="G1018" i="17" s="1"/>
  <c r="J303" i="13"/>
  <c r="F303" i="17" s="1"/>
  <c r="G303" i="17" s="1"/>
  <c r="J319" i="13"/>
  <c r="F319" i="17" s="1"/>
  <c r="G319" i="17" s="1"/>
  <c r="J335" i="13"/>
  <c r="F335" i="17" s="1"/>
  <c r="G335" i="17" s="1"/>
  <c r="J351" i="13"/>
  <c r="F351" i="17" s="1"/>
  <c r="G351" i="17" s="1"/>
  <c r="J431" i="13"/>
  <c r="F431" i="17" s="1"/>
  <c r="G431" i="17" s="1"/>
  <c r="J479" i="13"/>
  <c r="F479" i="17" s="1"/>
  <c r="G479" i="17" s="1"/>
  <c r="J511" i="13"/>
  <c r="F511" i="17" s="1"/>
  <c r="G511" i="17" s="1"/>
  <c r="J543" i="13"/>
  <c r="F543" i="17" s="1"/>
  <c r="G543" i="17" s="1"/>
  <c r="J559" i="13"/>
  <c r="F559" i="17" s="1"/>
  <c r="G559" i="17" s="1"/>
  <c r="J575" i="13"/>
  <c r="F575" i="17" s="1"/>
  <c r="G575" i="17" s="1"/>
  <c r="J591" i="13"/>
  <c r="F591" i="17" s="1"/>
  <c r="G591" i="17" s="1"/>
  <c r="J671" i="13"/>
  <c r="F671" i="17" s="1"/>
  <c r="G671" i="17" s="1"/>
  <c r="J687" i="13"/>
  <c r="F687" i="17" s="1"/>
  <c r="G687" i="17" s="1"/>
  <c r="J703" i="13"/>
  <c r="F703" i="17" s="1"/>
  <c r="G703" i="17" s="1"/>
  <c r="J719" i="13"/>
  <c r="F719" i="17" s="1"/>
  <c r="G719" i="17" s="1"/>
  <c r="J751" i="13"/>
  <c r="F751" i="17" s="1"/>
  <c r="G751" i="17" s="1"/>
  <c r="J767" i="13"/>
  <c r="F767" i="17" s="1"/>
  <c r="G767" i="17" s="1"/>
  <c r="J799" i="13"/>
  <c r="F799" i="17" s="1"/>
  <c r="G799" i="17" s="1"/>
  <c r="J847" i="13"/>
  <c r="F847" i="17" s="1"/>
  <c r="G847" i="17" s="1"/>
  <c r="J879" i="13"/>
  <c r="F879" i="17" s="1"/>
  <c r="G879" i="17" s="1"/>
  <c r="J895" i="13"/>
  <c r="F895" i="17" s="1"/>
  <c r="G895" i="17" s="1"/>
  <c r="J911" i="13"/>
  <c r="F911" i="17" s="1"/>
  <c r="G911" i="17" s="1"/>
  <c r="J943" i="13"/>
  <c r="F943" i="17" s="1"/>
  <c r="G943" i="17" s="1"/>
  <c r="J991" i="13"/>
  <c r="F991" i="17" s="1"/>
  <c r="G991" i="17" s="1"/>
  <c r="J1007" i="13"/>
  <c r="F1007" i="17" s="1"/>
  <c r="G1007" i="17" s="1"/>
  <c r="J1055" i="13"/>
  <c r="F1055" i="17" s="1"/>
  <c r="G1055" i="17" s="1"/>
  <c r="J500" i="13"/>
  <c r="F500" i="17" s="1"/>
  <c r="G500" i="17" s="1"/>
  <c r="J700" i="13"/>
  <c r="F700" i="17" s="1"/>
  <c r="G700" i="17" s="1"/>
  <c r="J24" i="13"/>
  <c r="F24" i="17" s="1"/>
  <c r="G24" i="17" s="1"/>
  <c r="J120" i="13"/>
  <c r="F120" i="17" s="1"/>
  <c r="G120" i="17" s="1"/>
  <c r="J216" i="13"/>
  <c r="F216" i="17" s="1"/>
  <c r="G216" i="17" s="1"/>
  <c r="J316" i="13"/>
  <c r="F316" i="17" s="1"/>
  <c r="G316" i="17" s="1"/>
  <c r="J444" i="13"/>
  <c r="F444" i="17" s="1"/>
  <c r="G444" i="17" s="1"/>
  <c r="J964" i="13"/>
  <c r="F964" i="17" s="1"/>
  <c r="G964" i="17" s="1"/>
  <c r="J725" i="13"/>
  <c r="F725" i="17" s="1"/>
  <c r="G725" i="17" s="1"/>
  <c r="J757" i="13"/>
  <c r="F757" i="17" s="1"/>
  <c r="G757" i="17" s="1"/>
  <c r="J945" i="13"/>
  <c r="F945" i="17" s="1"/>
  <c r="G945" i="17" s="1"/>
  <c r="J981" i="13"/>
  <c r="F981" i="17" s="1"/>
  <c r="G981" i="17" s="1"/>
  <c r="J1013" i="13"/>
  <c r="F1013" i="17" s="1"/>
  <c r="G1013" i="17" s="1"/>
  <c r="J624" i="13"/>
  <c r="F624" i="17" s="1"/>
  <c r="G624" i="17" s="1"/>
  <c r="J752" i="13"/>
  <c r="F752" i="17" s="1"/>
  <c r="G752" i="17" s="1"/>
  <c r="J816" i="13"/>
  <c r="F816" i="17" s="1"/>
  <c r="G816" i="17" s="1"/>
  <c r="J1008" i="13"/>
  <c r="F1008" i="17" s="1"/>
  <c r="G1008" i="17" s="1"/>
  <c r="J1072" i="13"/>
  <c r="F1072" i="17" s="1"/>
  <c r="G1072" i="17" s="1"/>
  <c r="J69" i="13"/>
  <c r="F69" i="17" s="1"/>
  <c r="G69" i="17" s="1"/>
  <c r="J197" i="13"/>
  <c r="F197" i="17" s="1"/>
  <c r="G197" i="17" s="1"/>
  <c r="J549" i="13"/>
  <c r="F549" i="17" s="1"/>
  <c r="G549" i="17" s="1"/>
  <c r="J865" i="13"/>
  <c r="F865" i="17" s="1"/>
  <c r="G865" i="17" s="1"/>
  <c r="J969" i="13"/>
  <c r="F969" i="17" s="1"/>
  <c r="G969" i="17" s="1"/>
  <c r="J85" i="13"/>
  <c r="F85" i="17" s="1"/>
  <c r="G85" i="17" s="1"/>
  <c r="J229" i="13"/>
  <c r="F229" i="17" s="1"/>
  <c r="G229" i="17" s="1"/>
  <c r="J485" i="13"/>
  <c r="F485" i="17" s="1"/>
  <c r="G485" i="17" s="1"/>
  <c r="J761" i="13"/>
  <c r="F761" i="17" s="1"/>
  <c r="G761" i="17" s="1"/>
  <c r="J73" i="13"/>
  <c r="F73" i="17" s="1"/>
  <c r="G73" i="17" s="1"/>
  <c r="J93" i="13"/>
  <c r="F93" i="17" s="1"/>
  <c r="G93" i="17" s="1"/>
  <c r="J137" i="13"/>
  <c r="F137" i="17" s="1"/>
  <c r="G137" i="17" s="1"/>
  <c r="J157" i="13"/>
  <c r="F157" i="17" s="1"/>
  <c r="G157" i="17" s="1"/>
  <c r="J177" i="13"/>
  <c r="F177" i="17" s="1"/>
  <c r="G177" i="17" s="1"/>
  <c r="J201" i="13"/>
  <c r="F201" i="17" s="1"/>
  <c r="G201" i="17" s="1"/>
  <c r="J221" i="13"/>
  <c r="F221" i="17" s="1"/>
  <c r="G221" i="17" s="1"/>
  <c r="J241" i="13"/>
  <c r="F241" i="17" s="1"/>
  <c r="G241" i="17" s="1"/>
  <c r="J265" i="13"/>
  <c r="F265" i="17" s="1"/>
  <c r="G265" i="17" s="1"/>
  <c r="J285" i="13"/>
  <c r="F285" i="17" s="1"/>
  <c r="G285" i="17" s="1"/>
  <c r="J329" i="13"/>
  <c r="F329" i="17" s="1"/>
  <c r="G329" i="17" s="1"/>
  <c r="J497" i="13"/>
  <c r="F497" i="17" s="1"/>
  <c r="G497" i="17" s="1"/>
  <c r="J541" i="13"/>
  <c r="F541" i="17" s="1"/>
  <c r="G541" i="17" s="1"/>
  <c r="J561" i="13"/>
  <c r="F561" i="17" s="1"/>
  <c r="G561" i="17" s="1"/>
  <c r="J621" i="13"/>
  <c r="F621" i="17" s="1"/>
  <c r="G621" i="17" s="1"/>
  <c r="J721" i="13"/>
  <c r="F721" i="17" s="1"/>
  <c r="G721" i="17" s="1"/>
  <c r="J765" i="13"/>
  <c r="F765" i="17" s="1"/>
  <c r="G765" i="17" s="1"/>
  <c r="J793" i="13"/>
  <c r="F793" i="17" s="1"/>
  <c r="G793" i="17" s="1"/>
  <c r="J889" i="13"/>
  <c r="F889" i="17" s="1"/>
  <c r="G889" i="17" s="1"/>
  <c r="J929" i="13"/>
  <c r="F929" i="17" s="1"/>
  <c r="G929" i="17" s="1"/>
  <c r="J985" i="13"/>
  <c r="F985" i="17" s="1"/>
  <c r="G985" i="17" s="1"/>
  <c r="J1025" i="13"/>
  <c r="F1025" i="17" s="1"/>
  <c r="G1025" i="17" s="1"/>
  <c r="J1053" i="13"/>
  <c r="F1053" i="17" s="1"/>
  <c r="G1053" i="17" s="1"/>
  <c r="J43" i="13"/>
  <c r="F43" i="17" s="1"/>
  <c r="G43" i="17" s="1"/>
  <c r="J123" i="13"/>
  <c r="F123" i="17" s="1"/>
  <c r="G123" i="17" s="1"/>
  <c r="J139" i="13"/>
  <c r="F139" i="17" s="1"/>
  <c r="G139" i="17" s="1"/>
  <c r="J155" i="13"/>
  <c r="F155" i="17" s="1"/>
  <c r="G155" i="17" s="1"/>
  <c r="J171" i="13"/>
  <c r="F171" i="17" s="1"/>
  <c r="G171" i="17" s="1"/>
  <c r="J203" i="13"/>
  <c r="F203" i="17" s="1"/>
  <c r="G203" i="17" s="1"/>
  <c r="J235" i="13"/>
  <c r="F235" i="17" s="1"/>
  <c r="G235" i="17" s="1"/>
  <c r="J1096" i="13"/>
  <c r="F1096" i="17" s="1"/>
  <c r="G1096" i="17" s="1"/>
  <c r="J30" i="13"/>
  <c r="F30" i="17" s="1"/>
  <c r="G30" i="17" s="1"/>
  <c r="J66" i="13"/>
  <c r="F66" i="17" s="1"/>
  <c r="G66" i="17" s="1"/>
  <c r="J94" i="13"/>
  <c r="F94" i="17" s="1"/>
  <c r="G94" i="17" s="1"/>
  <c r="J122" i="13"/>
  <c r="F122" i="17" s="1"/>
  <c r="G122" i="17" s="1"/>
  <c r="J186" i="13"/>
  <c r="F186" i="17" s="1"/>
  <c r="G186" i="17" s="1"/>
  <c r="J294" i="13"/>
  <c r="F294" i="17" s="1"/>
  <c r="G294" i="17" s="1"/>
  <c r="J394" i="13"/>
  <c r="F394" i="17" s="1"/>
  <c r="G394" i="17" s="1"/>
  <c r="J430" i="13"/>
  <c r="F430" i="17" s="1"/>
  <c r="G430" i="17" s="1"/>
  <c r="J466" i="13"/>
  <c r="F466" i="17" s="1"/>
  <c r="G466" i="17" s="1"/>
  <c r="J490" i="13"/>
  <c r="F490" i="17" s="1"/>
  <c r="G490" i="17" s="1"/>
  <c r="J546" i="13"/>
  <c r="F546" i="17" s="1"/>
  <c r="G546" i="17" s="1"/>
  <c r="J36" i="13"/>
  <c r="F36" i="17" s="1"/>
  <c r="G36" i="17" s="1"/>
  <c r="J80" i="13"/>
  <c r="F80" i="17" s="1"/>
  <c r="G80" i="17" s="1"/>
  <c r="J108" i="13"/>
  <c r="F108" i="17" s="1"/>
  <c r="G108" i="17" s="1"/>
  <c r="J136" i="13"/>
  <c r="F136" i="17" s="1"/>
  <c r="G136" i="17" s="1"/>
  <c r="J208" i="13"/>
  <c r="F208" i="17" s="1"/>
  <c r="G208" i="17" s="1"/>
  <c r="J248" i="13"/>
  <c r="F248" i="17" s="1"/>
  <c r="G248" i="17" s="1"/>
  <c r="J288" i="13"/>
  <c r="F288" i="17" s="1"/>
  <c r="G288" i="17" s="1"/>
  <c r="J328" i="13"/>
  <c r="F328" i="17" s="1"/>
  <c r="G328" i="17" s="1"/>
  <c r="J348" i="13"/>
  <c r="F348" i="17" s="1"/>
  <c r="G348" i="17" s="1"/>
  <c r="J388" i="13"/>
  <c r="F388" i="17" s="1"/>
  <c r="G388" i="17" s="1"/>
  <c r="J424" i="13"/>
  <c r="F424" i="17" s="1"/>
  <c r="G424" i="17" s="1"/>
  <c r="J448" i="13"/>
  <c r="F448" i="17" s="1"/>
  <c r="G448" i="17" s="1"/>
  <c r="J484" i="13"/>
  <c r="F484" i="17" s="1"/>
  <c r="G484" i="17" s="1"/>
  <c r="J504" i="13"/>
  <c r="F504" i="17" s="1"/>
  <c r="G504" i="17" s="1"/>
  <c r="J524" i="13"/>
  <c r="F524" i="17" s="1"/>
  <c r="G524" i="17" s="1"/>
  <c r="J544" i="13"/>
  <c r="F544" i="17" s="1"/>
  <c r="G544" i="17" s="1"/>
  <c r="J560" i="13"/>
  <c r="F560" i="17" s="1"/>
  <c r="G560" i="17" s="1"/>
  <c r="J604" i="13"/>
  <c r="F604" i="17" s="1"/>
  <c r="G604" i="17" s="1"/>
  <c r="J632" i="13"/>
  <c r="F632" i="17" s="1"/>
  <c r="G632" i="17" s="1"/>
  <c r="J708" i="13"/>
  <c r="F708" i="17" s="1"/>
  <c r="G708" i="17" s="1"/>
  <c r="J732" i="13"/>
  <c r="F732" i="17" s="1"/>
  <c r="G732" i="17" s="1"/>
  <c r="J756" i="13"/>
  <c r="F756" i="17" s="1"/>
  <c r="G756" i="17" s="1"/>
  <c r="J808" i="13"/>
  <c r="F808" i="17" s="1"/>
  <c r="G808" i="17" s="1"/>
  <c r="J876" i="13"/>
  <c r="F876" i="17" s="1"/>
  <c r="G876" i="17" s="1"/>
  <c r="J904" i="13"/>
  <c r="F904" i="17" s="1"/>
  <c r="G904" i="17" s="1"/>
  <c r="J952" i="13"/>
  <c r="F952" i="17" s="1"/>
  <c r="G952" i="17" s="1"/>
  <c r="J984" i="13"/>
  <c r="F984" i="17" s="1"/>
  <c r="G984" i="17" s="1"/>
  <c r="J46" i="13"/>
  <c r="F46" i="17" s="1"/>
  <c r="G46" i="17" s="1"/>
  <c r="J78" i="13"/>
  <c r="F78" i="17" s="1"/>
  <c r="G78" i="17" s="1"/>
  <c r="J150" i="13"/>
  <c r="F150" i="17" s="1"/>
  <c r="G150" i="17" s="1"/>
  <c r="J206" i="13"/>
  <c r="F206" i="17" s="1"/>
  <c r="G206" i="17" s="1"/>
  <c r="J266" i="13"/>
  <c r="F266" i="17" s="1"/>
  <c r="G266" i="17" s="1"/>
  <c r="J354" i="13"/>
  <c r="F354" i="17" s="1"/>
  <c r="G354" i="17" s="1"/>
  <c r="J414" i="13"/>
  <c r="F414" i="17" s="1"/>
  <c r="G414" i="17" s="1"/>
  <c r="J446" i="13"/>
  <c r="F446" i="17" s="1"/>
  <c r="G446" i="17" s="1"/>
  <c r="J550" i="13"/>
  <c r="F550" i="17" s="1"/>
  <c r="G550" i="17" s="1"/>
  <c r="J582" i="13"/>
  <c r="F582" i="17" s="1"/>
  <c r="G582" i="17" s="1"/>
  <c r="J714" i="13"/>
  <c r="F714" i="17" s="1"/>
  <c r="G714" i="17" s="1"/>
  <c r="J746" i="13"/>
  <c r="F746" i="17" s="1"/>
  <c r="G746" i="17" s="1"/>
  <c r="J782" i="13"/>
  <c r="F782" i="17" s="1"/>
  <c r="G782" i="17" s="1"/>
  <c r="J810" i="13"/>
  <c r="F810" i="17" s="1"/>
  <c r="G810" i="17" s="1"/>
  <c r="J842" i="13"/>
  <c r="F842" i="17" s="1"/>
  <c r="G842" i="17" s="1"/>
  <c r="J874" i="13"/>
  <c r="F874" i="17" s="1"/>
  <c r="G874" i="17" s="1"/>
  <c r="J906" i="13"/>
  <c r="F906" i="17" s="1"/>
  <c r="G906" i="17" s="1"/>
  <c r="J934" i="13"/>
  <c r="F934" i="17" s="1"/>
  <c r="G934" i="17" s="1"/>
  <c r="J998" i="13"/>
  <c r="F998" i="17" s="1"/>
  <c r="G998" i="17" s="1"/>
  <c r="J1030" i="13"/>
  <c r="F1030" i="17" s="1"/>
  <c r="G1030" i="17" s="1"/>
  <c r="J702" i="13"/>
  <c r="F702" i="17" s="1"/>
  <c r="G702" i="17" s="1"/>
  <c r="J734" i="13"/>
  <c r="F734" i="17" s="1"/>
  <c r="G734" i="17" s="1"/>
  <c r="J794" i="13"/>
  <c r="F794" i="17" s="1"/>
  <c r="G794" i="17" s="1"/>
  <c r="J862" i="13"/>
  <c r="F862" i="17" s="1"/>
  <c r="G862" i="17" s="1"/>
  <c r="J894" i="13"/>
  <c r="F894" i="17" s="1"/>
  <c r="G894" i="17" s="1"/>
  <c r="J930" i="13"/>
  <c r="F930" i="17" s="1"/>
  <c r="G930" i="17" s="1"/>
  <c r="J962" i="13"/>
  <c r="F962" i="17" s="1"/>
  <c r="G962" i="17" s="1"/>
  <c r="J994" i="13"/>
  <c r="F994" i="17" s="1"/>
  <c r="G994" i="17" s="1"/>
  <c r="J1026" i="13"/>
  <c r="F1026" i="17" s="1"/>
  <c r="G1026" i="17" s="1"/>
  <c r="J1058" i="13"/>
  <c r="F1058" i="17" s="1"/>
  <c r="G1058" i="17" s="1"/>
  <c r="J339" i="13"/>
  <c r="F339" i="17" s="1"/>
  <c r="G339" i="17" s="1"/>
  <c r="J435" i="13"/>
  <c r="F435" i="17" s="1"/>
  <c r="G435" i="17" s="1"/>
  <c r="J451" i="13"/>
  <c r="F451" i="17" s="1"/>
  <c r="G451" i="17" s="1"/>
  <c r="J467" i="13"/>
  <c r="F467" i="17" s="1"/>
  <c r="G467" i="17" s="1"/>
  <c r="J483" i="13"/>
  <c r="F483" i="17" s="1"/>
  <c r="G483" i="17" s="1"/>
  <c r="J499" i="13"/>
  <c r="F499" i="17" s="1"/>
  <c r="G499" i="17" s="1"/>
  <c r="J515" i="13"/>
  <c r="F515" i="17" s="1"/>
  <c r="G515" i="17" s="1"/>
  <c r="J531" i="13"/>
  <c r="F531" i="17" s="1"/>
  <c r="G531" i="17" s="1"/>
  <c r="J547" i="13"/>
  <c r="F547" i="17" s="1"/>
  <c r="G547" i="17" s="1"/>
  <c r="J563" i="13"/>
  <c r="F563" i="17" s="1"/>
  <c r="G563" i="17" s="1"/>
  <c r="J579" i="13"/>
  <c r="F579" i="17" s="1"/>
  <c r="G579" i="17" s="1"/>
  <c r="J611" i="13"/>
  <c r="F611" i="17" s="1"/>
  <c r="G611" i="17" s="1"/>
  <c r="J627" i="13"/>
  <c r="F627" i="17" s="1"/>
  <c r="G627" i="17" s="1"/>
  <c r="J691" i="13"/>
  <c r="F691" i="17" s="1"/>
  <c r="G691" i="17" s="1"/>
  <c r="J707" i="13"/>
  <c r="F707" i="17" s="1"/>
  <c r="G707" i="17" s="1"/>
  <c r="J723" i="13"/>
  <c r="F723" i="17" s="1"/>
  <c r="G723" i="17" s="1"/>
  <c r="J739" i="13"/>
  <c r="F739" i="17" s="1"/>
  <c r="G739" i="17" s="1"/>
  <c r="J755" i="13"/>
  <c r="F755" i="17" s="1"/>
  <c r="G755" i="17" s="1"/>
  <c r="J771" i="13"/>
  <c r="F771" i="17" s="1"/>
  <c r="G771" i="17" s="1"/>
  <c r="J787" i="13"/>
  <c r="F787" i="17" s="1"/>
  <c r="G787" i="17" s="1"/>
  <c r="J803" i="13"/>
  <c r="F803" i="17" s="1"/>
  <c r="G803" i="17" s="1"/>
  <c r="J819" i="13"/>
  <c r="F819" i="17" s="1"/>
  <c r="G819" i="17" s="1"/>
  <c r="J851" i="13"/>
  <c r="F851" i="17" s="1"/>
  <c r="G851" i="17" s="1"/>
  <c r="J899" i="13"/>
  <c r="F899" i="17" s="1"/>
  <c r="G899" i="17" s="1"/>
  <c r="J915" i="13"/>
  <c r="F915" i="17" s="1"/>
  <c r="G915" i="17" s="1"/>
  <c r="J931" i="13"/>
  <c r="F931" i="17" s="1"/>
  <c r="G931" i="17" s="1"/>
  <c r="J947" i="13"/>
  <c r="F947" i="17" s="1"/>
  <c r="G947" i="17" s="1"/>
  <c r="J979" i="13"/>
  <c r="F979" i="17" s="1"/>
  <c r="G979" i="17" s="1"/>
  <c r="J1027" i="13"/>
  <c r="F1027" i="17" s="1"/>
  <c r="G1027" i="17" s="1"/>
  <c r="J1043" i="13"/>
  <c r="F1043" i="17" s="1"/>
  <c r="G1043" i="17" s="1"/>
  <c r="J1059" i="13"/>
  <c r="F1059" i="17" s="1"/>
  <c r="G1059" i="17" s="1"/>
  <c r="J56" i="13"/>
  <c r="F56" i="17" s="1"/>
  <c r="G56" i="17" s="1"/>
  <c r="J148" i="13"/>
  <c r="F148" i="17" s="1"/>
  <c r="G148" i="17" s="1"/>
  <c r="J764" i="13"/>
  <c r="F764" i="17" s="1"/>
  <c r="G764" i="17" s="1"/>
  <c r="J252" i="13"/>
  <c r="F252" i="17" s="1"/>
  <c r="G252" i="17" s="1"/>
  <c r="J344" i="13"/>
  <c r="F344" i="17" s="1"/>
  <c r="G344" i="17" s="1"/>
  <c r="J776" i="13"/>
  <c r="F776" i="17" s="1"/>
  <c r="G776" i="17" s="1"/>
  <c r="J1012" i="13"/>
  <c r="F1012" i="17" s="1"/>
  <c r="G1012" i="17" s="1"/>
  <c r="J4" i="13"/>
  <c r="F4" i="17" s="1"/>
  <c r="G4" i="17" s="1"/>
  <c r="H1099" i="13"/>
  <c r="D3" i="17"/>
  <c r="G313" i="15" l="1"/>
  <c r="H313" i="12"/>
  <c r="N313" i="13" l="1"/>
  <c r="F3" i="18"/>
  <c r="E3" i="18"/>
  <c r="D3" i="18"/>
  <c r="G6" i="15" l="1"/>
  <c r="G7" i="15"/>
  <c r="G8" i="15"/>
  <c r="G10" i="15"/>
  <c r="G11" i="15"/>
  <c r="G12" i="15"/>
  <c r="G15" i="15"/>
  <c r="G16" i="15"/>
  <c r="G17" i="15"/>
  <c r="G18" i="15"/>
  <c r="G19" i="15"/>
  <c r="G25" i="15"/>
  <c r="G26" i="15"/>
  <c r="G27" i="15"/>
  <c r="G28" i="15"/>
  <c r="G29" i="15"/>
  <c r="G31" i="15"/>
  <c r="G32" i="15"/>
  <c r="G33" i="15"/>
  <c r="G38" i="15"/>
  <c r="G41" i="15"/>
  <c r="G42" i="15"/>
  <c r="G44" i="15"/>
  <c r="G45" i="15"/>
  <c r="G47" i="15"/>
  <c r="G48" i="15"/>
  <c r="G49" i="15"/>
  <c r="G52" i="15"/>
  <c r="G53" i="15"/>
  <c r="G54" i="15"/>
  <c r="G55" i="15"/>
  <c r="G58" i="15"/>
  <c r="G59" i="15"/>
  <c r="G60" i="15"/>
  <c r="G62" i="15"/>
  <c r="G64" i="15"/>
  <c r="G65" i="15"/>
  <c r="G72" i="15"/>
  <c r="G74" i="15"/>
  <c r="G75" i="15"/>
  <c r="G79" i="15"/>
  <c r="G81" i="15"/>
  <c r="G84" i="15"/>
  <c r="G86" i="15"/>
  <c r="G89" i="15"/>
  <c r="G90" i="15"/>
  <c r="G91" i="15"/>
  <c r="G92" i="15"/>
  <c r="G96" i="15"/>
  <c r="G98" i="15"/>
  <c r="G99" i="15"/>
  <c r="G101" i="15"/>
  <c r="G103" i="15"/>
  <c r="G105" i="15"/>
  <c r="G106" i="15"/>
  <c r="G107" i="15"/>
  <c r="G110" i="15"/>
  <c r="G112" i="15"/>
  <c r="G113" i="15"/>
  <c r="G114" i="15"/>
  <c r="G117" i="15"/>
  <c r="G118" i="15"/>
  <c r="G119" i="15"/>
  <c r="G124" i="15"/>
  <c r="G126" i="15"/>
  <c r="G128" i="15"/>
  <c r="G130" i="15"/>
  <c r="G142" i="15"/>
  <c r="G159" i="15"/>
  <c r="G163" i="15"/>
  <c r="G164" i="15"/>
  <c r="G170" i="15"/>
  <c r="G172" i="15"/>
  <c r="G173" i="15"/>
  <c r="G174" i="15"/>
  <c r="G175" i="15"/>
  <c r="G176" i="15"/>
  <c r="G178" i="15"/>
  <c r="G182" i="15"/>
  <c r="G183" i="15"/>
  <c r="G187" i="15"/>
  <c r="G188" i="15"/>
  <c r="G189" i="15"/>
  <c r="G192" i="15"/>
  <c r="G199" i="15"/>
  <c r="G200" i="15"/>
  <c r="G204" i="15"/>
  <c r="G209" i="15"/>
  <c r="G218" i="15"/>
  <c r="G219" i="15"/>
  <c r="G220" i="15"/>
  <c r="G222" i="15"/>
  <c r="G223" i="15"/>
  <c r="G224" i="15"/>
  <c r="G225" i="15"/>
  <c r="G228" i="15"/>
  <c r="G230" i="15"/>
  <c r="G231" i="15"/>
  <c r="G232" i="15"/>
  <c r="G236" i="15"/>
  <c r="G237" i="15"/>
  <c r="G238" i="15"/>
  <c r="G240" i="15"/>
  <c r="G244" i="15"/>
  <c r="G245" i="15"/>
  <c r="G246" i="15"/>
  <c r="G249" i="15"/>
  <c r="G251" i="15"/>
  <c r="G258" i="15"/>
  <c r="G261" i="15"/>
  <c r="G264" i="15"/>
  <c r="G268" i="15"/>
  <c r="G271" i="15"/>
  <c r="G272" i="15"/>
  <c r="G274" i="15"/>
  <c r="G275" i="15"/>
  <c r="G277" i="15"/>
  <c r="G278" i="15"/>
  <c r="G279" i="15"/>
  <c r="G284" i="15"/>
  <c r="G287" i="15"/>
  <c r="G290" i="15"/>
  <c r="G291" i="15"/>
  <c r="G299" i="15"/>
  <c r="G300" i="15"/>
  <c r="G302" i="15"/>
  <c r="G304" i="15"/>
  <c r="G305" i="15"/>
  <c r="G307" i="15"/>
  <c r="G309" i="15"/>
  <c r="G311" i="15"/>
  <c r="G314" i="15"/>
  <c r="G315" i="15"/>
  <c r="G322" i="15"/>
  <c r="G323" i="15"/>
  <c r="G324" i="15"/>
  <c r="G326" i="15"/>
  <c r="G333" i="15"/>
  <c r="G336" i="15"/>
  <c r="G342" i="15"/>
  <c r="G343" i="15"/>
  <c r="G345" i="15"/>
  <c r="G347" i="15"/>
  <c r="G349" i="15"/>
  <c r="G353" i="15"/>
  <c r="G355" i="15"/>
  <c r="G356" i="15"/>
  <c r="G357" i="15"/>
  <c r="G358" i="15"/>
  <c r="G362" i="15"/>
  <c r="G364" i="15"/>
  <c r="G366" i="15"/>
  <c r="G367" i="15"/>
  <c r="G368" i="15"/>
  <c r="G369" i="15"/>
  <c r="G371" i="15"/>
  <c r="G376" i="15"/>
  <c r="G378" i="15"/>
  <c r="G380" i="15"/>
  <c r="G381" i="15"/>
  <c r="G382" i="15"/>
  <c r="G383" i="15"/>
  <c r="G387" i="15"/>
  <c r="G392" i="15"/>
  <c r="G393" i="15"/>
  <c r="G396" i="15"/>
  <c r="G397" i="15"/>
  <c r="G399" i="15"/>
  <c r="G400" i="15"/>
  <c r="G401" i="15"/>
  <c r="G403" i="15"/>
  <c r="G404" i="15"/>
  <c r="G406" i="15"/>
  <c r="G408" i="15"/>
  <c r="G410" i="15"/>
  <c r="G413" i="15"/>
  <c r="G415" i="15"/>
  <c r="G417" i="15"/>
  <c r="G418" i="15"/>
  <c r="G419" i="15"/>
  <c r="G423" i="15"/>
  <c r="G426" i="15"/>
  <c r="G433" i="15"/>
  <c r="G437" i="15"/>
  <c r="G442" i="15"/>
  <c r="G443" i="15"/>
  <c r="G447" i="15"/>
  <c r="G449" i="15"/>
  <c r="G452" i="15"/>
  <c r="G455" i="15"/>
  <c r="G457" i="15"/>
  <c r="G459" i="15"/>
  <c r="G460" i="15"/>
  <c r="G462" i="15"/>
  <c r="G463" i="15"/>
  <c r="G464" i="15"/>
  <c r="G470" i="15"/>
  <c r="G471" i="15"/>
  <c r="G472" i="15"/>
  <c r="G474" i="15"/>
  <c r="G475" i="15"/>
  <c r="G476" i="15"/>
  <c r="G477" i="15"/>
  <c r="G480" i="15"/>
  <c r="G486" i="15"/>
  <c r="G488" i="15"/>
  <c r="G493" i="15"/>
  <c r="G495" i="15"/>
  <c r="G496" i="15"/>
  <c r="G507" i="15"/>
  <c r="G508" i="15"/>
  <c r="G512" i="15"/>
  <c r="G514" i="15"/>
  <c r="G516" i="15"/>
  <c r="G518" i="15"/>
  <c r="G520" i="15"/>
  <c r="G521" i="15"/>
  <c r="G522" i="15"/>
  <c r="G526" i="15"/>
  <c r="G527" i="15"/>
  <c r="G530" i="15"/>
  <c r="G532" i="15"/>
  <c r="G533" i="15"/>
  <c r="G536" i="15"/>
  <c r="G537" i="15"/>
  <c r="G538" i="15"/>
  <c r="G542" i="15"/>
  <c r="G548" i="15"/>
  <c r="G551" i="15"/>
  <c r="G552" i="15"/>
  <c r="G555" i="15"/>
  <c r="G556" i="15"/>
  <c r="G565" i="15"/>
  <c r="G566" i="15"/>
  <c r="G567" i="15"/>
  <c r="G568" i="15"/>
  <c r="G570" i="15"/>
  <c r="G580" i="15"/>
  <c r="G581" i="15"/>
  <c r="G584" i="15"/>
  <c r="G585" i="15"/>
  <c r="G586" i="15"/>
  <c r="G590" i="15"/>
  <c r="G595" i="15"/>
  <c r="G596" i="15"/>
  <c r="G599" i="15"/>
  <c r="G600" i="15"/>
  <c r="G601" i="15"/>
  <c r="G602" i="15"/>
  <c r="G603" i="15"/>
  <c r="G605" i="15"/>
  <c r="G606" i="15"/>
  <c r="G607" i="15"/>
  <c r="G608" i="15"/>
  <c r="G609" i="15"/>
  <c r="G610" i="15"/>
  <c r="G614" i="15"/>
  <c r="G617" i="15"/>
  <c r="G622" i="15"/>
  <c r="G623" i="15"/>
  <c r="G626" i="15"/>
  <c r="G630" i="15"/>
  <c r="G631" i="15"/>
  <c r="G633" i="15"/>
  <c r="G634" i="15"/>
  <c r="G635" i="15"/>
  <c r="G636" i="15"/>
  <c r="G637" i="15"/>
  <c r="G638" i="15"/>
  <c r="G639" i="15"/>
  <c r="G640" i="15"/>
  <c r="G641" i="15"/>
  <c r="G643" i="15"/>
  <c r="G644" i="15"/>
  <c r="G645" i="15"/>
  <c r="G646" i="15"/>
  <c r="G648" i="15"/>
  <c r="G650" i="15"/>
  <c r="G652" i="15"/>
  <c r="G653" i="15"/>
  <c r="G655" i="15"/>
  <c r="G657" i="15"/>
  <c r="G659" i="15"/>
  <c r="G660" i="15"/>
  <c r="G661" i="15"/>
  <c r="G662" i="15"/>
  <c r="G665" i="15"/>
  <c r="G666" i="15"/>
  <c r="G668" i="15"/>
  <c r="G669" i="15"/>
  <c r="G670" i="15"/>
  <c r="G673" i="15"/>
  <c r="G675" i="15"/>
  <c r="G677" i="15"/>
  <c r="G678" i="15"/>
  <c r="G680" i="15"/>
  <c r="G688" i="15"/>
  <c r="G689" i="15"/>
  <c r="G690" i="15"/>
  <c r="G692" i="15"/>
  <c r="G694" i="15"/>
  <c r="G695" i="15"/>
  <c r="G697" i="15"/>
  <c r="G705" i="15"/>
  <c r="G712" i="15"/>
  <c r="G730" i="15"/>
  <c r="G735" i="15"/>
  <c r="G736" i="15"/>
  <c r="G754" i="15"/>
  <c r="G762" i="15"/>
  <c r="G766" i="15"/>
  <c r="G768" i="15"/>
  <c r="G769" i="15"/>
  <c r="G770" i="15"/>
  <c r="G772" i="15"/>
  <c r="G780" i="15"/>
  <c r="G783" i="15"/>
  <c r="G788" i="15"/>
  <c r="G796" i="15"/>
  <c r="G805" i="15"/>
  <c r="G806" i="15"/>
  <c r="G815" i="15"/>
  <c r="G820" i="15"/>
  <c r="G823" i="15"/>
  <c r="G825" i="15"/>
  <c r="G827" i="15"/>
  <c r="G828" i="15"/>
  <c r="G830" i="15"/>
  <c r="G831" i="15"/>
  <c r="G832" i="15"/>
  <c r="G834" i="15"/>
  <c r="G835" i="15"/>
  <c r="G837" i="15"/>
  <c r="G841" i="15"/>
  <c r="G849" i="15"/>
  <c r="G853" i="15"/>
  <c r="G854" i="15"/>
  <c r="G855" i="15"/>
  <c r="G856" i="15"/>
  <c r="G859" i="15"/>
  <c r="G861" i="15"/>
  <c r="G863" i="15"/>
  <c r="G866" i="15"/>
  <c r="G867" i="15"/>
  <c r="G868" i="15"/>
  <c r="G870" i="15"/>
  <c r="G873" i="15"/>
  <c r="G880" i="15"/>
  <c r="G881" i="15"/>
  <c r="G883" i="15"/>
  <c r="G885" i="15"/>
  <c r="G886" i="15"/>
  <c r="G892" i="15"/>
  <c r="G893" i="15"/>
  <c r="G900" i="15"/>
  <c r="G905" i="15"/>
  <c r="G908" i="15"/>
  <c r="G909" i="15"/>
  <c r="G914" i="15"/>
  <c r="G916" i="15"/>
  <c r="G917" i="15"/>
  <c r="G919" i="15"/>
  <c r="G920" i="15"/>
  <c r="G922" i="15"/>
  <c r="G924" i="15"/>
  <c r="G927" i="15"/>
  <c r="G933" i="15"/>
  <c r="G935" i="15"/>
  <c r="G938" i="15"/>
  <c r="G939" i="15"/>
  <c r="G944" i="15"/>
  <c r="G946" i="15"/>
  <c r="G950" i="15"/>
  <c r="G954" i="15"/>
  <c r="G959" i="15"/>
  <c r="G960" i="15"/>
  <c r="G961" i="15"/>
  <c r="G963" i="15"/>
  <c r="G965" i="15"/>
  <c r="G966" i="15"/>
  <c r="G967" i="15"/>
  <c r="G968" i="15"/>
  <c r="G970" i="15"/>
  <c r="G971" i="15"/>
  <c r="G975" i="15"/>
  <c r="G976" i="15"/>
  <c r="G977" i="15"/>
  <c r="G980" i="15"/>
  <c r="G990" i="15"/>
  <c r="G992" i="15"/>
  <c r="G995" i="15"/>
  <c r="G997" i="15"/>
  <c r="G999" i="15"/>
  <c r="G1002" i="15"/>
  <c r="G1004" i="15"/>
  <c r="G1006" i="15"/>
  <c r="G1011" i="15"/>
  <c r="G1014" i="15"/>
  <c r="G1016" i="15"/>
  <c r="G1020" i="15"/>
  <c r="G1021" i="15"/>
  <c r="G1023" i="15"/>
  <c r="G1034" i="15"/>
  <c r="G1036" i="15"/>
  <c r="G1037" i="15"/>
  <c r="G1039" i="15"/>
  <c r="G1042" i="15"/>
  <c r="G1050" i="15"/>
  <c r="G1054" i="15"/>
  <c r="G1057" i="15"/>
  <c r="G1060" i="15"/>
  <c r="G1061" i="15"/>
  <c r="G1062" i="15"/>
  <c r="G1068" i="15"/>
  <c r="G1070" i="15"/>
  <c r="G1071" i="15"/>
  <c r="G1073" i="15"/>
  <c r="G1074" i="15"/>
  <c r="G1075" i="15"/>
  <c r="G1077" i="15"/>
  <c r="G1078" i="15"/>
  <c r="G1079" i="15"/>
  <c r="G1080" i="15"/>
  <c r="G1081" i="15"/>
  <c r="G1082" i="15"/>
  <c r="G1083" i="15"/>
  <c r="G1084" i="15"/>
  <c r="G1085" i="15"/>
  <c r="G1086" i="15"/>
  <c r="G1087" i="15"/>
  <c r="G1088" i="15"/>
  <c r="G1089" i="15"/>
  <c r="G1090" i="15"/>
  <c r="G1091" i="15"/>
  <c r="G1092" i="15"/>
  <c r="G1093" i="15"/>
  <c r="G1094" i="15"/>
  <c r="G1095" i="15"/>
  <c r="G5" i="15"/>
  <c r="H6" i="12"/>
  <c r="H7" i="12"/>
  <c r="H8" i="12"/>
  <c r="H10" i="12"/>
  <c r="H11" i="12"/>
  <c r="H12" i="12"/>
  <c r="H15" i="12"/>
  <c r="H16" i="12"/>
  <c r="H17" i="12"/>
  <c r="H18" i="12"/>
  <c r="H19" i="12"/>
  <c r="H25" i="12"/>
  <c r="H26" i="12"/>
  <c r="H27" i="12"/>
  <c r="H28" i="12"/>
  <c r="H29" i="12"/>
  <c r="H31" i="12"/>
  <c r="H32" i="12"/>
  <c r="H33" i="12"/>
  <c r="H38" i="12"/>
  <c r="H41" i="12"/>
  <c r="H42" i="12"/>
  <c r="H44" i="12"/>
  <c r="H45" i="12"/>
  <c r="H47" i="12"/>
  <c r="H48" i="12"/>
  <c r="H49" i="12"/>
  <c r="H52" i="12"/>
  <c r="H53" i="12"/>
  <c r="H54" i="12"/>
  <c r="H55" i="12"/>
  <c r="H58" i="12"/>
  <c r="H59" i="12"/>
  <c r="H60" i="12"/>
  <c r="H62" i="12"/>
  <c r="H64" i="12"/>
  <c r="H65" i="12"/>
  <c r="H72" i="12"/>
  <c r="H74" i="12"/>
  <c r="H75" i="12"/>
  <c r="H79" i="12"/>
  <c r="H81" i="12"/>
  <c r="H84" i="12"/>
  <c r="H86" i="12"/>
  <c r="H89" i="12"/>
  <c r="H90" i="12"/>
  <c r="H91" i="12"/>
  <c r="H92" i="12"/>
  <c r="H96" i="12"/>
  <c r="H98" i="12"/>
  <c r="H99" i="12"/>
  <c r="H101" i="12"/>
  <c r="H103" i="12"/>
  <c r="H105" i="12"/>
  <c r="H106" i="12"/>
  <c r="H107" i="12"/>
  <c r="H110" i="12"/>
  <c r="H112" i="12"/>
  <c r="H113" i="12"/>
  <c r="H114" i="12"/>
  <c r="H117" i="12"/>
  <c r="H118" i="12"/>
  <c r="H119" i="12"/>
  <c r="H124" i="12"/>
  <c r="H126" i="12"/>
  <c r="H128" i="12"/>
  <c r="H130" i="12"/>
  <c r="H142" i="12"/>
  <c r="H159" i="12"/>
  <c r="H163" i="12"/>
  <c r="H164" i="12"/>
  <c r="H170" i="12"/>
  <c r="H172" i="12"/>
  <c r="H173" i="12"/>
  <c r="H174" i="12"/>
  <c r="H175" i="12"/>
  <c r="H176" i="12"/>
  <c r="H178" i="12"/>
  <c r="H182" i="12"/>
  <c r="H183" i="12"/>
  <c r="H187" i="12"/>
  <c r="H188" i="12"/>
  <c r="H189" i="12"/>
  <c r="H192" i="12"/>
  <c r="H199" i="12"/>
  <c r="H200" i="12"/>
  <c r="H204" i="12"/>
  <c r="H209" i="12"/>
  <c r="H218" i="12"/>
  <c r="H219" i="12"/>
  <c r="H220" i="12"/>
  <c r="H222" i="12"/>
  <c r="H223" i="12"/>
  <c r="H224" i="12"/>
  <c r="H225" i="12"/>
  <c r="H228" i="12"/>
  <c r="H230" i="12"/>
  <c r="H231" i="12"/>
  <c r="H232" i="12"/>
  <c r="H236" i="12"/>
  <c r="H237" i="12"/>
  <c r="H238" i="12"/>
  <c r="H240" i="12"/>
  <c r="H244" i="12"/>
  <c r="H245" i="12"/>
  <c r="H246" i="12"/>
  <c r="H249" i="12"/>
  <c r="H251" i="12"/>
  <c r="H258" i="12"/>
  <c r="H261" i="12"/>
  <c r="H264" i="12"/>
  <c r="H268" i="12"/>
  <c r="H271" i="12"/>
  <c r="H272" i="12"/>
  <c r="H274" i="12"/>
  <c r="H275" i="12"/>
  <c r="H277" i="12"/>
  <c r="H278" i="12"/>
  <c r="H279" i="12"/>
  <c r="H284" i="12"/>
  <c r="H287" i="12"/>
  <c r="H290" i="12"/>
  <c r="H291" i="12"/>
  <c r="H299" i="12"/>
  <c r="H300" i="12"/>
  <c r="H302" i="12"/>
  <c r="H304" i="12"/>
  <c r="H305" i="12"/>
  <c r="H307" i="12"/>
  <c r="H309" i="12"/>
  <c r="H311" i="12"/>
  <c r="H314" i="12"/>
  <c r="H315" i="12"/>
  <c r="H322" i="12"/>
  <c r="H323" i="12"/>
  <c r="H324" i="12"/>
  <c r="H326" i="12"/>
  <c r="H333" i="12"/>
  <c r="H336" i="12"/>
  <c r="H342" i="12"/>
  <c r="H343" i="12"/>
  <c r="H345" i="12"/>
  <c r="H347" i="12"/>
  <c r="H349" i="12"/>
  <c r="H353" i="12"/>
  <c r="H355" i="12"/>
  <c r="H356" i="12"/>
  <c r="H357" i="12"/>
  <c r="H358" i="12"/>
  <c r="H362" i="12"/>
  <c r="H364" i="12"/>
  <c r="H366" i="12"/>
  <c r="H367" i="12"/>
  <c r="H368" i="12"/>
  <c r="H369" i="12"/>
  <c r="H371" i="12"/>
  <c r="H376" i="12"/>
  <c r="H378" i="12"/>
  <c r="H380" i="12"/>
  <c r="H381" i="12"/>
  <c r="H382" i="12"/>
  <c r="H383" i="12"/>
  <c r="H387" i="12"/>
  <c r="H392" i="12"/>
  <c r="H393" i="12"/>
  <c r="H396" i="12"/>
  <c r="H397" i="12"/>
  <c r="H399" i="12"/>
  <c r="H400" i="12"/>
  <c r="H401" i="12"/>
  <c r="H403" i="12"/>
  <c r="H404" i="12"/>
  <c r="H406" i="12"/>
  <c r="H408" i="12"/>
  <c r="H410" i="12"/>
  <c r="H413" i="12"/>
  <c r="H415" i="12"/>
  <c r="H417" i="12"/>
  <c r="H418" i="12"/>
  <c r="H419" i="12"/>
  <c r="H423" i="12"/>
  <c r="H426" i="12"/>
  <c r="H433" i="12"/>
  <c r="H438" i="12"/>
  <c r="H443" i="12"/>
  <c r="H444" i="12"/>
  <c r="H448" i="12"/>
  <c r="H451" i="12"/>
  <c r="H454" i="12"/>
  <c r="H458" i="12"/>
  <c r="H460" i="12"/>
  <c r="H462" i="12"/>
  <c r="H463" i="12"/>
  <c r="H465" i="12"/>
  <c r="H466" i="12"/>
  <c r="H467" i="12"/>
  <c r="H473" i="12"/>
  <c r="H474" i="12"/>
  <c r="H475" i="12"/>
  <c r="H477" i="12"/>
  <c r="H478" i="12"/>
  <c r="H479" i="12"/>
  <c r="H480" i="12"/>
  <c r="H483" i="12"/>
  <c r="H489" i="12"/>
  <c r="H491" i="12"/>
  <c r="H496" i="12"/>
  <c r="H498" i="12"/>
  <c r="H499" i="12"/>
  <c r="H510" i="12"/>
  <c r="H511" i="12"/>
  <c r="H515" i="12"/>
  <c r="H517" i="12"/>
  <c r="H519" i="12"/>
  <c r="H521" i="12"/>
  <c r="H523" i="12"/>
  <c r="H524" i="12"/>
  <c r="H525" i="12"/>
  <c r="H529" i="12"/>
  <c r="H530" i="12"/>
  <c r="H533" i="12"/>
  <c r="H535" i="12"/>
  <c r="H536" i="12"/>
  <c r="H539" i="12"/>
  <c r="H540" i="12"/>
  <c r="H541" i="12"/>
  <c r="H546" i="12"/>
  <c r="H552" i="12"/>
  <c r="H555" i="12"/>
  <c r="H556" i="12"/>
  <c r="H560" i="12"/>
  <c r="H561" i="12"/>
  <c r="H572" i="12"/>
  <c r="H573" i="12"/>
  <c r="H574" i="12"/>
  <c r="H575" i="12"/>
  <c r="H577" i="12"/>
  <c r="H587" i="12"/>
  <c r="H588" i="12"/>
  <c r="H591" i="12"/>
  <c r="H592" i="12"/>
  <c r="H593" i="12"/>
  <c r="H598" i="12"/>
  <c r="H603" i="12"/>
  <c r="H604" i="12"/>
  <c r="H607" i="12"/>
  <c r="H608" i="12"/>
  <c r="H609" i="12"/>
  <c r="H610" i="12"/>
  <c r="H611" i="12"/>
  <c r="H613" i="12"/>
  <c r="H614" i="12"/>
  <c r="H615" i="12"/>
  <c r="H616" i="12"/>
  <c r="H617" i="12"/>
  <c r="H618" i="12"/>
  <c r="H622" i="12"/>
  <c r="H625" i="12"/>
  <c r="H630" i="12"/>
  <c r="H631" i="12"/>
  <c r="H634" i="12"/>
  <c r="H638" i="12"/>
  <c r="H639" i="12"/>
  <c r="H641" i="12"/>
  <c r="H642" i="12"/>
  <c r="H643" i="12"/>
  <c r="H644" i="12"/>
  <c r="H645" i="12"/>
  <c r="H646" i="12"/>
  <c r="H647" i="12"/>
  <c r="H648" i="12"/>
  <c r="H649" i="12"/>
  <c r="H652" i="12"/>
  <c r="H653" i="12"/>
  <c r="H654" i="12"/>
  <c r="H655" i="12"/>
  <c r="H657" i="12"/>
  <c r="H659" i="12"/>
  <c r="H661" i="12"/>
  <c r="H662" i="12"/>
  <c r="H664" i="12"/>
  <c r="H666" i="12"/>
  <c r="H668" i="12"/>
  <c r="H669" i="12"/>
  <c r="H670" i="12"/>
  <c r="H671" i="12"/>
  <c r="H674" i="12"/>
  <c r="H675" i="12"/>
  <c r="H677" i="12"/>
  <c r="H678" i="12"/>
  <c r="H679" i="12"/>
  <c r="H682" i="12"/>
  <c r="H684" i="12"/>
  <c r="H686" i="12"/>
  <c r="H687" i="12"/>
  <c r="H689" i="12"/>
  <c r="H697" i="12"/>
  <c r="H698" i="12"/>
  <c r="H699" i="12"/>
  <c r="H701" i="12"/>
  <c r="H703" i="12"/>
  <c r="H704" i="12"/>
  <c r="H706" i="12"/>
  <c r="H715" i="12"/>
  <c r="H722" i="12"/>
  <c r="H744" i="12"/>
  <c r="H749" i="12"/>
  <c r="H750" i="12"/>
  <c r="H770" i="12"/>
  <c r="H778" i="12"/>
  <c r="H782" i="12"/>
  <c r="H784" i="12"/>
  <c r="H785" i="12"/>
  <c r="H786" i="12"/>
  <c r="H788" i="12"/>
  <c r="H798" i="12"/>
  <c r="H801" i="12"/>
  <c r="H806" i="12"/>
  <c r="H815" i="12"/>
  <c r="H825" i="12"/>
  <c r="H826" i="12"/>
  <c r="H835" i="12"/>
  <c r="H840" i="12"/>
  <c r="H843" i="12"/>
  <c r="H845" i="12"/>
  <c r="H847" i="12"/>
  <c r="H848" i="12"/>
  <c r="H850" i="12"/>
  <c r="H851" i="12"/>
  <c r="H852" i="12"/>
  <c r="H854" i="12"/>
  <c r="H855" i="12"/>
  <c r="H857" i="12"/>
  <c r="H861" i="12"/>
  <c r="H869" i="12"/>
  <c r="H873" i="12"/>
  <c r="H874" i="12"/>
  <c r="H875" i="12"/>
  <c r="H876" i="12"/>
  <c r="H879" i="12"/>
  <c r="H881" i="12"/>
  <c r="H883" i="12"/>
  <c r="H886" i="12"/>
  <c r="H887" i="12"/>
  <c r="H888" i="12"/>
  <c r="H890" i="12"/>
  <c r="H893" i="12"/>
  <c r="H900" i="12"/>
  <c r="H901" i="12"/>
  <c r="H903" i="12"/>
  <c r="H905" i="12"/>
  <c r="H906" i="12"/>
  <c r="H912" i="12"/>
  <c r="H913" i="12"/>
  <c r="H920" i="12"/>
  <c r="H925" i="12"/>
  <c r="H928" i="12"/>
  <c r="H929" i="12"/>
  <c r="H934" i="12"/>
  <c r="H936" i="12"/>
  <c r="H937" i="12"/>
  <c r="H939" i="12"/>
  <c r="H940" i="12"/>
  <c r="H942" i="12"/>
  <c r="H944" i="12"/>
  <c r="H947" i="12"/>
  <c r="H954" i="12"/>
  <c r="H956" i="12"/>
  <c r="H959" i="12"/>
  <c r="H960" i="12"/>
  <c r="H965" i="12"/>
  <c r="H967" i="12"/>
  <c r="H971" i="12"/>
  <c r="H975" i="12"/>
  <c r="H981" i="12"/>
  <c r="H982" i="12"/>
  <c r="H983" i="12"/>
  <c r="H985" i="12"/>
  <c r="H987" i="12"/>
  <c r="H988" i="12"/>
  <c r="H989" i="12"/>
  <c r="H990" i="12"/>
  <c r="H992" i="12"/>
  <c r="H993" i="12"/>
  <c r="H997" i="12"/>
  <c r="H998" i="12"/>
  <c r="H999" i="12"/>
  <c r="H1002" i="12"/>
  <c r="H1012" i="12"/>
  <c r="H1014" i="12"/>
  <c r="H1017" i="12"/>
  <c r="H1020" i="12"/>
  <c r="H1023" i="12"/>
  <c r="H1026" i="12"/>
  <c r="H1029" i="12"/>
  <c r="H1031" i="12"/>
  <c r="H1036" i="12"/>
  <c r="H1039" i="12"/>
  <c r="H1041" i="12"/>
  <c r="H1045" i="12"/>
  <c r="H1046" i="12"/>
  <c r="H1048" i="12"/>
  <c r="H1060" i="12"/>
  <c r="H1062" i="12"/>
  <c r="H1063" i="12"/>
  <c r="H1065" i="12"/>
  <c r="H1068" i="12"/>
  <c r="H1076" i="12"/>
  <c r="H1080" i="12"/>
  <c r="H1083" i="12"/>
  <c r="H1086" i="12"/>
  <c r="H1087" i="12"/>
  <c r="H1088" i="12"/>
  <c r="H1094" i="12"/>
  <c r="H1096" i="12"/>
  <c r="H1097" i="12"/>
  <c r="H1099" i="12"/>
  <c r="H1100" i="12"/>
  <c r="H1101" i="12"/>
  <c r="H1103" i="12"/>
  <c r="H1104" i="12"/>
  <c r="H1105" i="12"/>
  <c r="H1106" i="12"/>
  <c r="H1107" i="12"/>
  <c r="H1108" i="12"/>
  <c r="H1109" i="12"/>
  <c r="H1110" i="12"/>
  <c r="H1111" i="12"/>
  <c r="H1112" i="12"/>
  <c r="H1113" i="12"/>
  <c r="H1114" i="12"/>
  <c r="H1115" i="12"/>
  <c r="H1116" i="12"/>
  <c r="H1117" i="12"/>
  <c r="H1118" i="12"/>
  <c r="H1119" i="12"/>
  <c r="H1120" i="12"/>
  <c r="H1121" i="12"/>
  <c r="H5" i="12"/>
  <c r="N823" i="13" l="1"/>
  <c r="N623" i="13"/>
  <c r="N349" i="13"/>
  <c r="N314" i="13"/>
  <c r="N101" i="13"/>
  <c r="N64" i="13"/>
  <c r="N10" i="13"/>
  <c r="N1054" i="13"/>
  <c r="N688" i="13"/>
  <c r="N565" i="13"/>
  <c r="N521" i="13"/>
  <c r="N110" i="13"/>
  <c r="N1091" i="13"/>
  <c r="N992" i="13"/>
  <c r="N762" i="13"/>
  <c r="N677" i="13"/>
  <c r="N278" i="13"/>
  <c r="N72" i="13"/>
  <c r="N495" i="13"/>
  <c r="N437" i="13" l="1"/>
  <c r="N905" i="13"/>
  <c r="N595" i="13"/>
  <c r="N1095" i="13"/>
  <c r="N326" i="13"/>
  <c r="N831" i="13"/>
  <c r="N357" i="13"/>
  <c r="N1082" i="13"/>
  <c r="N426" i="13"/>
  <c r="N516" i="13"/>
  <c r="N442" i="13"/>
  <c r="N1079" i="13"/>
  <c r="N105" i="13"/>
  <c r="N26" i="13"/>
  <c r="N356" i="13"/>
  <c r="N463" i="13"/>
  <c r="N590" i="13"/>
  <c r="N670" i="13"/>
  <c r="N820" i="13"/>
  <c r="N977" i="13"/>
  <c r="N1075" i="13"/>
  <c r="N112" i="13"/>
  <c r="N246" i="13"/>
  <c r="N566" i="13"/>
  <c r="N59" i="13"/>
  <c r="N103" i="13"/>
  <c r="N828" i="13"/>
  <c r="N1080" i="13"/>
  <c r="N118" i="13"/>
  <c r="N408" i="13"/>
  <c r="N1014" i="13"/>
  <c r="N245" i="13"/>
  <c r="N382" i="13"/>
  <c r="N460" i="13"/>
  <c r="N537" i="13"/>
  <c r="N614" i="13"/>
  <c r="N643" i="13"/>
  <c r="N712" i="13"/>
  <c r="N854" i="13"/>
  <c r="N938" i="13"/>
  <c r="N975" i="13"/>
  <c r="N1073" i="13"/>
  <c r="N25" i="13"/>
  <c r="N86" i="13"/>
  <c r="N175" i="13"/>
  <c r="N404" i="13"/>
  <c r="N660" i="13"/>
  <c r="N1061" i="13"/>
  <c r="N53" i="13"/>
  <c r="N117" i="13"/>
  <c r="N291" i="13"/>
  <c r="N369" i="13"/>
  <c r="N403" i="13"/>
  <c r="N447" i="13"/>
  <c r="N567" i="13"/>
  <c r="N605" i="13"/>
  <c r="N659" i="13"/>
  <c r="N690" i="13"/>
  <c r="N834" i="13"/>
  <c r="N920" i="13"/>
  <c r="N965" i="13"/>
  <c r="N1004" i="13"/>
  <c r="N1084" i="13"/>
  <c r="N60" i="13"/>
  <c r="N98" i="13"/>
  <c r="N188" i="13"/>
  <c r="N231" i="13"/>
  <c r="N272" i="13"/>
  <c r="N355" i="13"/>
  <c r="N383" i="13"/>
  <c r="N417" i="13"/>
  <c r="N507" i="13"/>
  <c r="N617" i="13"/>
  <c r="N644" i="13"/>
  <c r="N669" i="13"/>
  <c r="N730" i="13"/>
  <c r="N893" i="13"/>
  <c r="N939" i="13"/>
  <c r="N976" i="13"/>
  <c r="N1023" i="13"/>
  <c r="N1074" i="13"/>
  <c r="N96" i="13"/>
  <c r="N187" i="13"/>
  <c r="N315" i="13"/>
  <c r="N358" i="13"/>
  <c r="N393" i="13"/>
  <c r="N423" i="13"/>
  <c r="N626" i="13"/>
  <c r="N675" i="13"/>
  <c r="N825" i="13"/>
  <c r="N861" i="13"/>
  <c r="N908" i="13"/>
  <c r="N950" i="13"/>
  <c r="N990" i="13"/>
  <c r="N1037" i="13"/>
  <c r="N1094" i="13"/>
  <c r="N29" i="13"/>
  <c r="N58" i="13"/>
  <c r="N92" i="13"/>
  <c r="N124" i="13"/>
  <c r="N183" i="13"/>
  <c r="N228" i="13"/>
  <c r="N268" i="13"/>
  <c r="N305" i="13"/>
  <c r="N610" i="13"/>
  <c r="N641" i="13"/>
  <c r="N666" i="13"/>
  <c r="N805" i="13"/>
  <c r="N853" i="13"/>
  <c r="N886" i="13"/>
  <c r="N971" i="13"/>
  <c r="N1071" i="13"/>
  <c r="N1089" i="13"/>
  <c r="N89" i="13"/>
  <c r="N311" i="13"/>
  <c r="N387" i="13"/>
  <c r="N900" i="13"/>
  <c r="N476" i="13"/>
  <c r="N689" i="13"/>
  <c r="N126" i="13"/>
  <c r="N41" i="13"/>
  <c r="N199" i="13"/>
  <c r="N277" i="13"/>
  <c r="N364" i="13"/>
  <c r="N397" i="13"/>
  <c r="N433" i="13"/>
  <c r="N518" i="13"/>
  <c r="N600" i="13"/>
  <c r="N652" i="13"/>
  <c r="N678" i="13"/>
  <c r="N766" i="13"/>
  <c r="N866" i="13"/>
  <c r="N914" i="13"/>
  <c r="N959" i="13"/>
  <c r="N995" i="13"/>
  <c r="N1042" i="13"/>
  <c r="N27" i="13"/>
  <c r="N54" i="13"/>
  <c r="N90" i="13"/>
  <c r="N178" i="13"/>
  <c r="N224" i="13"/>
  <c r="N302" i="13"/>
  <c r="N378" i="13"/>
  <c r="N488" i="13"/>
  <c r="N532" i="13"/>
  <c r="N580" i="13"/>
  <c r="N639" i="13"/>
  <c r="N662" i="13"/>
  <c r="N695" i="13"/>
  <c r="N841" i="13"/>
  <c r="N883" i="13"/>
  <c r="N927" i="13"/>
  <c r="N968" i="13"/>
  <c r="N1068" i="13"/>
  <c r="N1087" i="13"/>
  <c r="N17" i="13"/>
  <c r="N172" i="13"/>
  <c r="N307" i="13"/>
  <c r="N353" i="13"/>
  <c r="N415" i="13"/>
  <c r="N496" i="13"/>
  <c r="N585" i="13"/>
  <c r="N668" i="13"/>
  <c r="N892" i="13"/>
  <c r="N1021" i="13"/>
  <c r="N52" i="13"/>
  <c r="N251" i="13"/>
  <c r="N449" i="13"/>
  <c r="N527" i="13"/>
  <c r="N568" i="13"/>
  <c r="N637" i="13"/>
  <c r="N835" i="13"/>
  <c r="N880" i="13"/>
  <c r="N1006" i="13"/>
  <c r="N1085" i="13"/>
  <c r="N65" i="13"/>
  <c r="N237" i="13"/>
  <c r="N304" i="13"/>
  <c r="N347" i="13"/>
  <c r="N380" i="13"/>
  <c r="N410" i="13"/>
  <c r="N533" i="13"/>
  <c r="N581" i="13"/>
  <c r="N609" i="13"/>
  <c r="N640" i="13"/>
  <c r="N665" i="13"/>
  <c r="N849" i="13"/>
  <c r="N933" i="13"/>
  <c r="N970" i="13"/>
  <c r="N1070" i="13"/>
  <c r="N1088" i="13"/>
  <c r="N12" i="13"/>
  <c r="N42" i="13"/>
  <c r="N163" i="13"/>
  <c r="N200" i="13"/>
  <c r="N238" i="13"/>
  <c r="N322" i="13"/>
  <c r="N362" i="13"/>
  <c r="N396" i="13"/>
  <c r="N552" i="13"/>
  <c r="N599" i="13"/>
  <c r="N630" i="13"/>
  <c r="N650" i="13"/>
  <c r="N827" i="13"/>
  <c r="N863" i="13"/>
  <c r="N909" i="13"/>
  <c r="N954" i="13"/>
  <c r="N1039" i="13"/>
  <c r="N47" i="13"/>
  <c r="N218" i="13"/>
  <c r="N287" i="13"/>
  <c r="N367" i="13"/>
  <c r="N400" i="13"/>
  <c r="N602" i="13"/>
  <c r="N634" i="13"/>
  <c r="N655" i="13"/>
  <c r="N769" i="13"/>
  <c r="N868" i="13"/>
  <c r="N917" i="13"/>
  <c r="N961" i="13"/>
  <c r="N999" i="13"/>
  <c r="N38" i="13"/>
  <c r="N192" i="13"/>
  <c r="N236" i="13"/>
  <c r="N275" i="13"/>
  <c r="N392" i="13"/>
  <c r="N419" i="13"/>
  <c r="N512" i="13"/>
  <c r="N548" i="13"/>
  <c r="N646" i="13"/>
  <c r="N673" i="13"/>
  <c r="N736" i="13"/>
  <c r="N859" i="13"/>
  <c r="N946" i="13"/>
  <c r="N980" i="13"/>
  <c r="N1036" i="13"/>
  <c r="N1077" i="13"/>
  <c r="N1093" i="13"/>
  <c r="N418" i="13"/>
  <c r="N622" i="13"/>
  <c r="N735" i="13"/>
  <c r="N944" i="13"/>
  <c r="N1034" i="13"/>
  <c r="N18" i="13"/>
  <c r="N81" i="13"/>
  <c r="N173" i="13"/>
  <c r="N333" i="13"/>
  <c r="N401" i="13"/>
  <c r="N603" i="13"/>
  <c r="N635" i="13"/>
  <c r="N657" i="13"/>
  <c r="N770" i="13"/>
  <c r="N870" i="13"/>
  <c r="N919" i="13"/>
  <c r="N963" i="13"/>
  <c r="N1002" i="13"/>
  <c r="N1057" i="13"/>
  <c r="N1083" i="13"/>
  <c r="N6" i="13"/>
  <c r="N343" i="13"/>
  <c r="N376" i="13"/>
  <c r="N406" i="13"/>
  <c r="N452" i="13"/>
  <c r="N486" i="13"/>
  <c r="N530" i="13"/>
  <c r="N607" i="13"/>
  <c r="N661" i="13"/>
  <c r="N694" i="13"/>
  <c r="N783" i="13"/>
  <c r="N1011" i="13"/>
  <c r="N1062" i="13"/>
  <c r="N1086" i="13"/>
  <c r="N16" i="13"/>
  <c r="N45" i="13"/>
  <c r="N75" i="13"/>
  <c r="N209" i="13"/>
  <c r="N244" i="13"/>
  <c r="N284" i="13"/>
  <c r="N324" i="13"/>
  <c r="N366" i="13"/>
  <c r="N399" i="13"/>
  <c r="N601" i="13"/>
  <c r="N633" i="13"/>
  <c r="N653" i="13"/>
  <c r="N768" i="13"/>
  <c r="N830" i="13"/>
  <c r="N867" i="13"/>
  <c r="N916" i="13"/>
  <c r="N997" i="13"/>
  <c r="N1050" i="13"/>
  <c r="N1081" i="13"/>
  <c r="N11" i="13"/>
  <c r="N832" i="13"/>
  <c r="N464" i="13"/>
  <c r="N471" i="13"/>
  <c r="N475" i="13"/>
  <c r="N459" i="13"/>
  <c r="N586" i="13"/>
  <c r="N413" i="13"/>
  <c r="N935" i="13"/>
  <c r="N261" i="13"/>
  <c r="N806" i="13"/>
  <c r="N608" i="13"/>
  <c r="N170" i="13"/>
  <c r="N368" i="13"/>
  <c r="N837" i="13"/>
  <c r="N631" i="13"/>
  <c r="N107" i="13"/>
  <c r="N680" i="13"/>
  <c r="N290" i="13"/>
  <c r="N176" i="13"/>
  <c r="N570" i="13"/>
  <c r="N522" i="13"/>
  <c r="N48" i="13"/>
  <c r="N638" i="13"/>
  <c r="N881" i="13"/>
  <c r="N788" i="13"/>
  <c r="N222" i="13"/>
  <c r="N299" i="13"/>
  <c r="N371" i="13"/>
  <c r="N692" i="13"/>
  <c r="N780" i="13"/>
  <c r="N480" i="13"/>
  <c r="N79" i="13"/>
  <c r="N1090" i="13"/>
  <c r="N455" i="13"/>
  <c r="N5" i="13"/>
  <c r="N345" i="13"/>
  <c r="N966" i="13"/>
  <c r="N258" i="13"/>
  <c r="N555" i="13"/>
  <c r="N443" i="13"/>
  <c r="N219" i="13"/>
  <c r="N474" i="13"/>
  <c r="N230" i="13"/>
  <c r="N300" i="13"/>
  <c r="N924" i="13"/>
  <c r="N508" i="13"/>
  <c r="N542" i="13"/>
  <c r="N645" i="13"/>
  <c r="N1092" i="13"/>
  <c r="N520" i="13"/>
  <c r="N556" i="13"/>
  <c r="N960" i="13"/>
  <c r="N967" i="13"/>
  <c r="N856" i="13"/>
  <c r="N323" i="13"/>
  <c r="N472" i="13"/>
  <c r="N1020" i="13"/>
  <c r="N114" i="13"/>
  <c r="N342" i="13"/>
  <c r="N381" i="13"/>
  <c r="N536" i="13"/>
  <c r="N584" i="13"/>
  <c r="N606" i="13"/>
  <c r="N705" i="13"/>
  <c r="N922" i="13"/>
  <c r="N855" i="13"/>
  <c r="N7" i="13"/>
  <c r="N772" i="13"/>
  <c r="N309" i="13"/>
  <c r="N815" i="13"/>
  <c r="N538" i="13"/>
  <c r="N128" i="13"/>
  <c r="N470" i="13"/>
  <c r="N596" i="13"/>
  <c r="N648" i="13"/>
  <c r="N754" i="13"/>
  <c r="N1078" i="13"/>
  <c r="N462" i="13"/>
  <c r="N32" i="13"/>
  <c r="N31" i="13"/>
  <c r="N271" i="13"/>
  <c r="N514" i="13"/>
  <c r="N551" i="13"/>
  <c r="N336" i="13"/>
  <c r="N526" i="13"/>
  <c r="N457" i="13"/>
  <c r="N493" i="13"/>
  <c r="N873" i="13"/>
  <c r="N223" i="13"/>
  <c r="N159" i="13"/>
  <c r="N477" i="13"/>
  <c r="N636" i="13"/>
  <c r="N697" i="13"/>
  <c r="N796" i="13"/>
  <c r="N885" i="13"/>
  <c r="N1016" i="13"/>
  <c r="N1060" i="13"/>
  <c r="N28" i="13"/>
  <c r="N55" i="13"/>
  <c r="N91" i="13"/>
  <c r="N119" i="13"/>
  <c r="N182" i="13"/>
  <c r="N225" i="13"/>
  <c r="N264" i="13"/>
  <c r="N8" i="13"/>
  <c r="N33" i="13"/>
  <c r="N62" i="13"/>
  <c r="N99" i="13"/>
  <c r="N130" i="13"/>
  <c r="N189" i="13"/>
  <c r="N232" i="13"/>
  <c r="N274" i="13"/>
  <c r="N15" i="13"/>
  <c r="N44" i="13"/>
  <c r="N74" i="13"/>
  <c r="N106" i="13"/>
  <c r="N164" i="13"/>
  <c r="N204" i="13"/>
  <c r="N240" i="13"/>
  <c r="N279" i="13"/>
  <c r="N19" i="13"/>
  <c r="N49" i="13"/>
  <c r="N84" i="13"/>
  <c r="N113" i="13"/>
  <c r="N174" i="13"/>
  <c r="N220" i="13"/>
  <c r="N249" i="13"/>
  <c r="E3" i="17" l="1"/>
  <c r="D1129" i="12" l="1"/>
  <c r="G3" i="15"/>
  <c r="G4" i="15"/>
  <c r="G9" i="15"/>
  <c r="G13" i="15"/>
  <c r="G14" i="15"/>
  <c r="G21" i="15"/>
  <c r="G22" i="15"/>
  <c r="G23" i="15"/>
  <c r="G24" i="15"/>
  <c r="G30" i="15"/>
  <c r="G34" i="15"/>
  <c r="G35" i="15"/>
  <c r="G36" i="15"/>
  <c r="G37" i="15"/>
  <c r="G39" i="15"/>
  <c r="G40" i="15"/>
  <c r="G43" i="15"/>
  <c r="G46" i="15"/>
  <c r="G50" i="15"/>
  <c r="G51" i="15"/>
  <c r="G56" i="15"/>
  <c r="G57" i="15"/>
  <c r="G61" i="15"/>
  <c r="G63" i="15"/>
  <c r="G66" i="15"/>
  <c r="G67" i="15"/>
  <c r="G68" i="15"/>
  <c r="G69" i="15"/>
  <c r="G70" i="15"/>
  <c r="G71" i="15"/>
  <c r="G73" i="15"/>
  <c r="G76" i="15"/>
  <c r="G77" i="15"/>
  <c r="G78" i="15"/>
  <c r="G80" i="15"/>
  <c r="G82" i="15"/>
  <c r="G83" i="15"/>
  <c r="G85" i="15"/>
  <c r="G87" i="15"/>
  <c r="G88" i="15"/>
  <c r="G93" i="15"/>
  <c r="G94" i="15"/>
  <c r="G95" i="15"/>
  <c r="G97" i="15"/>
  <c r="G100" i="15"/>
  <c r="G102" i="15"/>
  <c r="G104" i="15"/>
  <c r="G108" i="15"/>
  <c r="G109" i="15"/>
  <c r="G111" i="15"/>
  <c r="G115" i="15"/>
  <c r="G116" i="15"/>
  <c r="G120" i="15"/>
  <c r="G121" i="15"/>
  <c r="G122" i="15"/>
  <c r="G123" i="15"/>
  <c r="G125" i="15"/>
  <c r="G127" i="15"/>
  <c r="G129" i="15"/>
  <c r="G131" i="15"/>
  <c r="G132" i="15"/>
  <c r="G133" i="15"/>
  <c r="G134" i="15"/>
  <c r="G135" i="15"/>
  <c r="G136" i="15"/>
  <c r="G137" i="15"/>
  <c r="G138" i="15"/>
  <c r="G139" i="15"/>
  <c r="G140" i="15"/>
  <c r="G141" i="15"/>
  <c r="G143" i="15"/>
  <c r="G144" i="15"/>
  <c r="G145" i="15"/>
  <c r="G146" i="15"/>
  <c r="G147" i="15"/>
  <c r="G148" i="15"/>
  <c r="G149" i="15"/>
  <c r="G150" i="15"/>
  <c r="G151" i="15"/>
  <c r="G152" i="15"/>
  <c r="G153" i="15"/>
  <c r="G154" i="15"/>
  <c r="G155" i="15"/>
  <c r="G156" i="15"/>
  <c r="G157" i="15"/>
  <c r="G158" i="15"/>
  <c r="G160" i="15"/>
  <c r="G161" i="15"/>
  <c r="G162" i="15"/>
  <c r="G165" i="15"/>
  <c r="G166" i="15"/>
  <c r="G167" i="15"/>
  <c r="G168" i="15"/>
  <c r="G169" i="15"/>
  <c r="G171" i="15"/>
  <c r="G177" i="15"/>
  <c r="G179" i="15"/>
  <c r="G180" i="15"/>
  <c r="G181" i="15"/>
  <c r="G184" i="15"/>
  <c r="G185" i="15"/>
  <c r="G186" i="15"/>
  <c r="G190" i="15"/>
  <c r="G191" i="15"/>
  <c r="G193" i="15"/>
  <c r="G194" i="15"/>
  <c r="G195" i="15"/>
  <c r="G196" i="15"/>
  <c r="G197" i="15"/>
  <c r="G198" i="15"/>
  <c r="G201" i="15"/>
  <c r="G202" i="15"/>
  <c r="G203" i="15"/>
  <c r="G205" i="15"/>
  <c r="G206" i="15"/>
  <c r="G207" i="15"/>
  <c r="G208" i="15"/>
  <c r="G210" i="15"/>
  <c r="G211" i="15"/>
  <c r="G212" i="15"/>
  <c r="G213" i="15"/>
  <c r="G214" i="15"/>
  <c r="G215" i="15"/>
  <c r="G216" i="15"/>
  <c r="G217" i="15"/>
  <c r="G221" i="15"/>
  <c r="G226" i="15"/>
  <c r="G227" i="15"/>
  <c r="G229" i="15"/>
  <c r="G233" i="15"/>
  <c r="G234" i="15"/>
  <c r="G235" i="15"/>
  <c r="G239" i="15"/>
  <c r="G241" i="15"/>
  <c r="G242" i="15"/>
  <c r="G243" i="15"/>
  <c r="G247" i="15"/>
  <c r="G248" i="15"/>
  <c r="G250" i="15"/>
  <c r="G252" i="15"/>
  <c r="G253" i="15"/>
  <c r="G254" i="15"/>
  <c r="G255" i="15"/>
  <c r="G256" i="15"/>
  <c r="G257" i="15"/>
  <c r="G259" i="15"/>
  <c r="G260" i="15"/>
  <c r="G262" i="15"/>
  <c r="G263" i="15"/>
  <c r="G265" i="15"/>
  <c r="G266" i="15"/>
  <c r="G267" i="15"/>
  <c r="G269" i="15"/>
  <c r="G270" i="15"/>
  <c r="G273" i="15"/>
  <c r="G276" i="15"/>
  <c r="G280" i="15"/>
  <c r="G281" i="15"/>
  <c r="G282" i="15"/>
  <c r="G283" i="15"/>
  <c r="G285" i="15"/>
  <c r="G286" i="15"/>
  <c r="G288" i="15"/>
  <c r="G289" i="15"/>
  <c r="G292" i="15"/>
  <c r="G293" i="15"/>
  <c r="G294" i="15"/>
  <c r="G295" i="15"/>
  <c r="G296" i="15"/>
  <c r="G297" i="15"/>
  <c r="G298" i="15"/>
  <c r="G301" i="15"/>
  <c r="G303" i="15"/>
  <c r="G306" i="15"/>
  <c r="G308" i="15"/>
  <c r="G310" i="15"/>
  <c r="G312" i="15"/>
  <c r="G316" i="15"/>
  <c r="G317" i="15"/>
  <c r="G318" i="15"/>
  <c r="G319" i="15"/>
  <c r="G320" i="15"/>
  <c r="G321" i="15"/>
  <c r="G325" i="15"/>
  <c r="G327" i="15"/>
  <c r="G328" i="15"/>
  <c r="G329" i="15"/>
  <c r="G330" i="15"/>
  <c r="G331" i="15"/>
  <c r="G332" i="15"/>
  <c r="G334" i="15"/>
  <c r="G335" i="15"/>
  <c r="G337" i="15"/>
  <c r="G338" i="15"/>
  <c r="G339" i="15"/>
  <c r="G340" i="15"/>
  <c r="G341" i="15"/>
  <c r="G344" i="15"/>
  <c r="G346" i="15"/>
  <c r="G348" i="15"/>
  <c r="G350" i="15"/>
  <c r="G351" i="15"/>
  <c r="G352" i="15"/>
  <c r="G354" i="15"/>
  <c r="G359" i="15"/>
  <c r="G360" i="15"/>
  <c r="G361" i="15"/>
  <c r="G363" i="15"/>
  <c r="G365" i="15"/>
  <c r="G370" i="15"/>
  <c r="G372" i="15"/>
  <c r="G373" i="15"/>
  <c r="G374" i="15"/>
  <c r="G375" i="15"/>
  <c r="G377" i="15"/>
  <c r="G379" i="15"/>
  <c r="G384" i="15"/>
  <c r="G385" i="15"/>
  <c r="G386" i="15"/>
  <c r="G388" i="15"/>
  <c r="G389" i="15"/>
  <c r="G390" i="15"/>
  <c r="G391" i="15"/>
  <c r="G394" i="15"/>
  <c r="G395" i="15"/>
  <c r="G398" i="15"/>
  <c r="G402" i="15"/>
  <c r="G405" i="15"/>
  <c r="G407" i="15"/>
  <c r="G409" i="15"/>
  <c r="G411" i="15"/>
  <c r="G412" i="15"/>
  <c r="G414" i="15"/>
  <c r="G416" i="15"/>
  <c r="G420" i="15"/>
  <c r="G421" i="15"/>
  <c r="G422" i="15"/>
  <c r="G424" i="15"/>
  <c r="G425" i="15"/>
  <c r="G427" i="15"/>
  <c r="G428" i="15"/>
  <c r="G429" i="15"/>
  <c r="G430" i="15"/>
  <c r="G431" i="15"/>
  <c r="G432" i="15"/>
  <c r="G434" i="15"/>
  <c r="G435" i="15"/>
  <c r="G436" i="15"/>
  <c r="G438" i="15"/>
  <c r="G439" i="15"/>
  <c r="G440" i="15"/>
  <c r="G441" i="15"/>
  <c r="G444" i="15"/>
  <c r="G445" i="15"/>
  <c r="G446" i="15"/>
  <c r="G448" i="15"/>
  <c r="G450" i="15"/>
  <c r="G451" i="15"/>
  <c r="G453" i="15"/>
  <c r="G454" i="15"/>
  <c r="G456" i="15"/>
  <c r="G458" i="15"/>
  <c r="G461" i="15"/>
  <c r="G465" i="15"/>
  <c r="G466" i="15"/>
  <c r="G467" i="15"/>
  <c r="G468" i="15"/>
  <c r="G469" i="15"/>
  <c r="G473" i="15"/>
  <c r="G478" i="15"/>
  <c r="G479" i="15"/>
  <c r="G481" i="15"/>
  <c r="G482" i="15"/>
  <c r="G483" i="15"/>
  <c r="G484" i="15"/>
  <c r="G485" i="15"/>
  <c r="G487" i="15"/>
  <c r="G489" i="15"/>
  <c r="G490" i="15"/>
  <c r="G491" i="15"/>
  <c r="G492" i="15"/>
  <c r="G494" i="15"/>
  <c r="G497" i="15"/>
  <c r="G498" i="15"/>
  <c r="G499" i="15"/>
  <c r="G500" i="15"/>
  <c r="G501" i="15"/>
  <c r="G502" i="15"/>
  <c r="G503" i="15"/>
  <c r="G504" i="15"/>
  <c r="G505" i="15"/>
  <c r="G506" i="15"/>
  <c r="G509" i="15"/>
  <c r="G510" i="15"/>
  <c r="G511" i="15"/>
  <c r="G513" i="15"/>
  <c r="G515" i="15"/>
  <c r="G517" i="15"/>
  <c r="G519" i="15"/>
  <c r="G523" i="15"/>
  <c r="G524" i="15"/>
  <c r="G525" i="15"/>
  <c r="G528" i="15"/>
  <c r="G529" i="15"/>
  <c r="G531" i="15"/>
  <c r="G534" i="15"/>
  <c r="G535" i="15"/>
  <c r="G539" i="15"/>
  <c r="G540" i="15"/>
  <c r="G543" i="15"/>
  <c r="G544" i="15"/>
  <c r="G545" i="15"/>
  <c r="G546" i="15"/>
  <c r="G547" i="15"/>
  <c r="G549" i="15"/>
  <c r="G550" i="15"/>
  <c r="G553" i="15"/>
  <c r="G554" i="15"/>
  <c r="G559" i="15"/>
  <c r="G560" i="15"/>
  <c r="G561" i="15"/>
  <c r="G562" i="15"/>
  <c r="G563" i="15"/>
  <c r="G564" i="15"/>
  <c r="G569" i="15"/>
  <c r="G571" i="15"/>
  <c r="G572" i="15"/>
  <c r="G573" i="15"/>
  <c r="G574" i="15"/>
  <c r="G575" i="15"/>
  <c r="G576" i="15"/>
  <c r="G577" i="15"/>
  <c r="G578" i="15"/>
  <c r="G579" i="15"/>
  <c r="G582" i="15"/>
  <c r="G583" i="15"/>
  <c r="G587" i="15"/>
  <c r="G588" i="15"/>
  <c r="G589" i="15"/>
  <c r="G591" i="15"/>
  <c r="G592" i="15"/>
  <c r="G593" i="15"/>
  <c r="G594" i="15"/>
  <c r="G597" i="15"/>
  <c r="G598" i="15"/>
  <c r="G604" i="15"/>
  <c r="G611" i="15"/>
  <c r="G612" i="15"/>
  <c r="G613" i="15"/>
  <c r="G615" i="15"/>
  <c r="G616" i="15"/>
  <c r="G618" i="15"/>
  <c r="G619" i="15"/>
  <c r="G620" i="15"/>
  <c r="G621" i="15"/>
  <c r="G624" i="15"/>
  <c r="G625" i="15"/>
  <c r="G627" i="15"/>
  <c r="G628" i="15"/>
  <c r="G629" i="15"/>
  <c r="G632" i="15"/>
  <c r="G642" i="15"/>
  <c r="G647" i="15"/>
  <c r="G649" i="15"/>
  <c r="G651" i="15"/>
  <c r="G654" i="15"/>
  <c r="G656" i="15"/>
  <c r="G658" i="15"/>
  <c r="G663" i="15"/>
  <c r="G664" i="15"/>
  <c r="G667" i="15"/>
  <c r="G671" i="15"/>
  <c r="G672" i="15"/>
  <c r="G674" i="15"/>
  <c r="G676" i="15"/>
  <c r="G679" i="15"/>
  <c r="G681" i="15"/>
  <c r="G682" i="15"/>
  <c r="G683" i="15"/>
  <c r="G684" i="15"/>
  <c r="G685" i="15"/>
  <c r="G686" i="15"/>
  <c r="G687" i="15"/>
  <c r="G691" i="15"/>
  <c r="G693" i="15"/>
  <c r="G696" i="15"/>
  <c r="G698" i="15"/>
  <c r="G699" i="15"/>
  <c r="G700" i="15"/>
  <c r="G701" i="15"/>
  <c r="G702" i="15"/>
  <c r="G703" i="15"/>
  <c r="G704" i="15"/>
  <c r="G706" i="15"/>
  <c r="G707" i="15"/>
  <c r="G708" i="15"/>
  <c r="G710" i="15"/>
  <c r="G711" i="15"/>
  <c r="G713" i="15"/>
  <c r="G714" i="15"/>
  <c r="G716" i="15"/>
  <c r="G717" i="15"/>
  <c r="G719" i="15"/>
  <c r="G720" i="15"/>
  <c r="G721" i="15"/>
  <c r="G722" i="15"/>
  <c r="G725" i="15"/>
  <c r="G726" i="15"/>
  <c r="G727" i="15"/>
  <c r="G728" i="15"/>
  <c r="G729" i="15"/>
  <c r="G731" i="15"/>
  <c r="G732" i="15"/>
  <c r="G733" i="15"/>
  <c r="G734" i="15"/>
  <c r="G737" i="15"/>
  <c r="G738" i="15"/>
  <c r="G739" i="15"/>
  <c r="G740" i="15"/>
  <c r="G741" i="15"/>
  <c r="G742" i="15"/>
  <c r="G743" i="15"/>
  <c r="G744" i="15"/>
  <c r="G745" i="15"/>
  <c r="G746" i="15"/>
  <c r="G748" i="15"/>
  <c r="G749" i="15"/>
  <c r="G750" i="15"/>
  <c r="G751" i="15"/>
  <c r="G752" i="15"/>
  <c r="G753" i="15"/>
  <c r="G755" i="15"/>
  <c r="G756" i="15"/>
  <c r="G757" i="15"/>
  <c r="G758" i="15"/>
  <c r="G759" i="15"/>
  <c r="G760" i="15"/>
  <c r="G761" i="15"/>
  <c r="G763" i="15"/>
  <c r="G764" i="15"/>
  <c r="G765" i="15"/>
  <c r="G767" i="15"/>
  <c r="G771" i="15"/>
  <c r="G774" i="15"/>
  <c r="G775" i="15"/>
  <c r="G776" i="15"/>
  <c r="G777" i="15"/>
  <c r="G778" i="15"/>
  <c r="G781" i="15"/>
  <c r="G782" i="15"/>
  <c r="G784" i="15"/>
  <c r="G785" i="15"/>
  <c r="G786" i="15"/>
  <c r="G787" i="15"/>
  <c r="G789" i="15"/>
  <c r="G790" i="15"/>
  <c r="G791" i="15"/>
  <c r="G792" i="15"/>
  <c r="G793" i="15"/>
  <c r="G795" i="15"/>
  <c r="G797" i="15"/>
  <c r="G798" i="15"/>
  <c r="G799" i="15"/>
  <c r="G801" i="15"/>
  <c r="G802" i="15"/>
  <c r="G803" i="15"/>
  <c r="G804" i="15"/>
  <c r="G807" i="15"/>
  <c r="G808" i="15"/>
  <c r="G809" i="15"/>
  <c r="G810" i="15"/>
  <c r="G811" i="15"/>
  <c r="G812" i="15"/>
  <c r="G813" i="15"/>
  <c r="G814" i="15"/>
  <c r="G816" i="15"/>
  <c r="G817" i="15"/>
  <c r="G818" i="15"/>
  <c r="G819" i="15"/>
  <c r="G821" i="15"/>
  <c r="G822" i="15"/>
  <c r="G824" i="15"/>
  <c r="G826" i="15"/>
  <c r="G829" i="15"/>
  <c r="G833" i="15"/>
  <c r="G836" i="15"/>
  <c r="G838" i="15"/>
  <c r="G839" i="15"/>
  <c r="G840" i="15"/>
  <c r="G842" i="15"/>
  <c r="G843" i="15"/>
  <c r="G844" i="15"/>
  <c r="G845" i="15"/>
  <c r="G846" i="15"/>
  <c r="G847" i="15"/>
  <c r="G848" i="15"/>
  <c r="G850" i="15"/>
  <c r="G851" i="15"/>
  <c r="G852" i="15"/>
  <c r="G857" i="15"/>
  <c r="G858" i="15"/>
  <c r="G860" i="15"/>
  <c r="G862" i="15"/>
  <c r="G864" i="15"/>
  <c r="G865" i="15"/>
  <c r="G869" i="15"/>
  <c r="G871" i="15"/>
  <c r="G872" i="15"/>
  <c r="G874" i="15"/>
  <c r="G875" i="15"/>
  <c r="G876" i="15"/>
  <c r="G877" i="15"/>
  <c r="G878" i="15"/>
  <c r="G879" i="15"/>
  <c r="G882" i="15"/>
  <c r="G884" i="15"/>
  <c r="G887" i="15"/>
  <c r="G888" i="15"/>
  <c r="G889" i="15"/>
  <c r="G890" i="15"/>
  <c r="G891" i="15"/>
  <c r="G894" i="15"/>
  <c r="G895" i="15"/>
  <c r="G896" i="15"/>
  <c r="G897" i="15"/>
  <c r="G898" i="15"/>
  <c r="G899" i="15"/>
  <c r="G901" i="15"/>
  <c r="G902" i="15"/>
  <c r="G903" i="15"/>
  <c r="G904" i="15"/>
  <c r="G906" i="15"/>
  <c r="G907" i="15"/>
  <c r="G910" i="15"/>
  <c r="G911" i="15"/>
  <c r="G912" i="15"/>
  <c r="G913" i="15"/>
  <c r="G915" i="15"/>
  <c r="G918" i="15"/>
  <c r="G921" i="15"/>
  <c r="G923" i="15"/>
  <c r="G925" i="15"/>
  <c r="G926" i="15"/>
  <c r="G928" i="15"/>
  <c r="G929" i="15"/>
  <c r="G930" i="15"/>
  <c r="G932" i="15"/>
  <c r="G934" i="15"/>
  <c r="G936" i="15"/>
  <c r="G937" i="15"/>
  <c r="G940" i="15"/>
  <c r="G941" i="15"/>
  <c r="G942" i="15"/>
  <c r="G943" i="15"/>
  <c r="G945" i="15"/>
  <c r="G947" i="15"/>
  <c r="G948" i="15"/>
  <c r="G949" i="15"/>
  <c r="G951" i="15"/>
  <c r="G952" i="15"/>
  <c r="G953" i="15"/>
  <c r="G955" i="15"/>
  <c r="G956" i="15"/>
  <c r="G957" i="15"/>
  <c r="G958" i="15"/>
  <c r="G962" i="15"/>
  <c r="G964" i="15"/>
  <c r="G969" i="15"/>
  <c r="G972" i="15"/>
  <c r="G973" i="15"/>
  <c r="G974" i="15"/>
  <c r="G978" i="15"/>
  <c r="G979" i="15"/>
  <c r="G981" i="15"/>
  <c r="G982" i="15"/>
  <c r="G983" i="15"/>
  <c r="G984" i="15"/>
  <c r="G985" i="15"/>
  <c r="G986" i="15"/>
  <c r="G987" i="15"/>
  <c r="G988" i="15"/>
  <c r="G989" i="15"/>
  <c r="G991" i="15"/>
  <c r="G993" i="15"/>
  <c r="G994" i="15"/>
  <c r="G1000" i="15"/>
  <c r="G1001" i="15"/>
  <c r="G1005" i="15"/>
  <c r="G1007" i="15"/>
  <c r="G1008" i="15"/>
  <c r="G1009" i="15"/>
  <c r="G1010" i="15"/>
  <c r="G1012" i="15"/>
  <c r="G1013" i="15"/>
  <c r="G1015" i="15"/>
  <c r="G1017" i="15"/>
  <c r="G1018" i="15"/>
  <c r="G1019" i="15"/>
  <c r="G1022" i="15"/>
  <c r="G1024" i="15"/>
  <c r="G1025" i="15"/>
  <c r="G1026" i="15"/>
  <c r="G1027" i="15"/>
  <c r="G1028" i="15"/>
  <c r="G1029" i="15"/>
  <c r="G1030" i="15"/>
  <c r="G1031" i="15"/>
  <c r="G1032" i="15"/>
  <c r="G1033" i="15"/>
  <c r="G1035" i="15"/>
  <c r="G1038" i="15"/>
  <c r="G1040" i="15"/>
  <c r="G1041" i="15"/>
  <c r="G1043" i="15"/>
  <c r="G1044" i="15"/>
  <c r="G1045" i="15"/>
  <c r="G1046" i="15"/>
  <c r="G1047" i="15"/>
  <c r="G1048" i="15"/>
  <c r="G1049" i="15"/>
  <c r="G1051" i="15"/>
  <c r="G1052" i="15"/>
  <c r="G1053" i="15"/>
  <c r="G1055" i="15"/>
  <c r="G1056" i="15"/>
  <c r="G1058" i="15"/>
  <c r="G1059" i="15"/>
  <c r="G1063" i="15"/>
  <c r="G1064" i="15"/>
  <c r="G1065" i="15"/>
  <c r="G1066" i="15"/>
  <c r="G1067" i="15"/>
  <c r="G1069" i="15"/>
  <c r="G1072" i="15"/>
  <c r="G1076" i="15"/>
  <c r="G1096" i="15"/>
  <c r="G1097" i="15"/>
  <c r="H450" i="12"/>
  <c r="H545" i="12"/>
  <c r="H558" i="12"/>
  <c r="H564" i="12"/>
  <c r="H597" i="12"/>
  <c r="H726" i="12"/>
  <c r="H736" i="12"/>
  <c r="H738" i="12"/>
  <c r="H980" i="12"/>
  <c r="H1022" i="12"/>
  <c r="H1059" i="12"/>
  <c r="D1133" i="12" l="1"/>
  <c r="H813" i="12"/>
  <c r="H1028" i="12"/>
  <c r="H797" i="12"/>
  <c r="H456" i="12"/>
  <c r="H760" i="12"/>
  <c r="H713" i="12"/>
  <c r="H952" i="12"/>
  <c r="H790" i="12"/>
  <c r="H820" i="12"/>
  <c r="H763" i="12"/>
  <c r="H651" i="12"/>
  <c r="H571" i="12"/>
  <c r="H1019" i="12"/>
  <c r="H435" i="12"/>
  <c r="H734" i="12"/>
  <c r="H4" i="12" l="1"/>
  <c r="H9" i="12"/>
  <c r="H13" i="12"/>
  <c r="H14" i="12"/>
  <c r="H21" i="12"/>
  <c r="H22" i="12"/>
  <c r="H23" i="12"/>
  <c r="H24" i="12"/>
  <c r="H30" i="12"/>
  <c r="H34" i="12"/>
  <c r="H35" i="12"/>
  <c r="H36" i="12"/>
  <c r="H37" i="12"/>
  <c r="H39" i="12"/>
  <c r="H40" i="12"/>
  <c r="H43" i="12"/>
  <c r="H46" i="12"/>
  <c r="H50" i="12"/>
  <c r="H51" i="12"/>
  <c r="H56" i="12"/>
  <c r="H57" i="12"/>
  <c r="H61" i="12"/>
  <c r="H63" i="12"/>
  <c r="H66" i="12"/>
  <c r="H67" i="12"/>
  <c r="H68" i="12"/>
  <c r="H69" i="12"/>
  <c r="H70" i="12"/>
  <c r="H71" i="12"/>
  <c r="H73" i="12"/>
  <c r="H76" i="12"/>
  <c r="H77" i="12"/>
  <c r="H78" i="12"/>
  <c r="H80" i="12"/>
  <c r="H82" i="12"/>
  <c r="H83" i="12"/>
  <c r="H85" i="12"/>
  <c r="H87" i="12"/>
  <c r="H88" i="12"/>
  <c r="H93" i="12"/>
  <c r="H94" i="12"/>
  <c r="H95" i="12"/>
  <c r="H97" i="12"/>
  <c r="H100" i="12"/>
  <c r="H102" i="12"/>
  <c r="H104" i="12"/>
  <c r="H108" i="12"/>
  <c r="H109" i="12"/>
  <c r="H111" i="12"/>
  <c r="H115" i="12"/>
  <c r="H116" i="12"/>
  <c r="H120" i="12"/>
  <c r="H121" i="12"/>
  <c r="H122" i="12"/>
  <c r="H123" i="12"/>
  <c r="H125" i="12"/>
  <c r="H127" i="12"/>
  <c r="H129" i="12"/>
  <c r="H131" i="12"/>
  <c r="H132" i="12"/>
  <c r="H133" i="12"/>
  <c r="H134" i="12"/>
  <c r="H135" i="12"/>
  <c r="H136" i="12"/>
  <c r="H137" i="12"/>
  <c r="H138" i="12"/>
  <c r="H139" i="12"/>
  <c r="H140" i="12"/>
  <c r="H141" i="12"/>
  <c r="H143" i="12"/>
  <c r="H144" i="12"/>
  <c r="H145" i="12"/>
  <c r="H146" i="12"/>
  <c r="H147" i="12"/>
  <c r="H148" i="12"/>
  <c r="H149" i="12"/>
  <c r="H150" i="12"/>
  <c r="H151" i="12"/>
  <c r="H152" i="12"/>
  <c r="H153" i="12"/>
  <c r="H154" i="12"/>
  <c r="H155" i="12"/>
  <c r="H156" i="12"/>
  <c r="H157" i="12"/>
  <c r="H158" i="12"/>
  <c r="H160" i="12"/>
  <c r="H161" i="12"/>
  <c r="H162" i="12"/>
  <c r="H165" i="12"/>
  <c r="H166" i="12"/>
  <c r="H167" i="12"/>
  <c r="H168" i="12"/>
  <c r="H169" i="12"/>
  <c r="H171" i="12"/>
  <c r="H177" i="12"/>
  <c r="H179" i="12"/>
  <c r="H180" i="12"/>
  <c r="H181" i="12"/>
  <c r="H184" i="12"/>
  <c r="H185" i="12"/>
  <c r="H186" i="12"/>
  <c r="H190" i="12"/>
  <c r="H191" i="12"/>
  <c r="H193" i="12"/>
  <c r="H194" i="12"/>
  <c r="H195" i="12"/>
  <c r="H196" i="12"/>
  <c r="H197" i="12"/>
  <c r="H198" i="12"/>
  <c r="H201" i="12"/>
  <c r="H202" i="12"/>
  <c r="H203" i="12"/>
  <c r="H205" i="12"/>
  <c r="H206" i="12"/>
  <c r="H207" i="12"/>
  <c r="H208" i="12"/>
  <c r="H210" i="12"/>
  <c r="H211" i="12"/>
  <c r="H212" i="12"/>
  <c r="H213" i="12"/>
  <c r="H214" i="12"/>
  <c r="H215" i="12"/>
  <c r="H216" i="12"/>
  <c r="H217" i="12"/>
  <c r="H221" i="12"/>
  <c r="H226" i="12"/>
  <c r="H227" i="12"/>
  <c r="H229" i="12"/>
  <c r="H233" i="12"/>
  <c r="H234" i="12"/>
  <c r="H235" i="12"/>
  <c r="H239" i="12"/>
  <c r="H241" i="12"/>
  <c r="H242" i="12"/>
  <c r="H243" i="12"/>
  <c r="H247" i="12"/>
  <c r="H248" i="12"/>
  <c r="H250" i="12"/>
  <c r="H252" i="12"/>
  <c r="H253" i="12"/>
  <c r="H254" i="12"/>
  <c r="H255" i="12"/>
  <c r="H256" i="12"/>
  <c r="H257" i="12"/>
  <c r="H259" i="12"/>
  <c r="H260" i="12"/>
  <c r="H262" i="12"/>
  <c r="H263" i="12"/>
  <c r="H265" i="12"/>
  <c r="H266" i="12"/>
  <c r="H267" i="12"/>
  <c r="H269" i="12"/>
  <c r="H270" i="12"/>
  <c r="H273" i="12"/>
  <c r="H276" i="12"/>
  <c r="H280" i="12"/>
  <c r="H281" i="12"/>
  <c r="H282" i="12"/>
  <c r="H283" i="12"/>
  <c r="H285" i="12"/>
  <c r="H286" i="12"/>
  <c r="H288" i="12"/>
  <c r="H289" i="12"/>
  <c r="H292" i="12"/>
  <c r="H293" i="12"/>
  <c r="H294" i="12"/>
  <c r="H295" i="12"/>
  <c r="H296" i="12"/>
  <c r="H297" i="12"/>
  <c r="H298" i="12"/>
  <c r="H301" i="12"/>
  <c r="H303" i="12"/>
  <c r="H306" i="12"/>
  <c r="H308" i="12"/>
  <c r="H310" i="12"/>
  <c r="H312" i="12"/>
  <c r="H316" i="12"/>
  <c r="H317" i="12"/>
  <c r="H318" i="12"/>
  <c r="H319" i="12"/>
  <c r="H320" i="12"/>
  <c r="H321" i="12"/>
  <c r="H325" i="12"/>
  <c r="H327" i="12"/>
  <c r="H328" i="12"/>
  <c r="H329" i="12"/>
  <c r="H330" i="12"/>
  <c r="H331" i="12"/>
  <c r="H332" i="12"/>
  <c r="H334" i="12"/>
  <c r="H335" i="12"/>
  <c r="H337" i="12"/>
  <c r="H338" i="12"/>
  <c r="H339" i="12"/>
  <c r="H340" i="12"/>
  <c r="H341" i="12"/>
  <c r="H344" i="12"/>
  <c r="H346" i="12"/>
  <c r="H348" i="12"/>
  <c r="H350" i="12"/>
  <c r="H351" i="12"/>
  <c r="H352" i="12"/>
  <c r="H354" i="12"/>
  <c r="H359" i="12"/>
  <c r="H360" i="12"/>
  <c r="H361" i="12"/>
  <c r="H363" i="12"/>
  <c r="H365" i="12"/>
  <c r="H370" i="12"/>
  <c r="H372" i="12"/>
  <c r="H373" i="12"/>
  <c r="H374" i="12"/>
  <c r="H375" i="12"/>
  <c r="H377" i="12"/>
  <c r="H379" i="12"/>
  <c r="H384" i="12"/>
  <c r="H385" i="12"/>
  <c r="H386" i="12"/>
  <c r="H388" i="12"/>
  <c r="H389" i="12"/>
  <c r="H390" i="12"/>
  <c r="H391" i="12"/>
  <c r="H394" i="12"/>
  <c r="H395" i="12"/>
  <c r="H398" i="12"/>
  <c r="H402" i="12"/>
  <c r="H405" i="12"/>
  <c r="H407" i="12"/>
  <c r="H409" i="12"/>
  <c r="H411" i="12"/>
  <c r="H412" i="12"/>
  <c r="H414" i="12"/>
  <c r="H416" i="12"/>
  <c r="H420" i="12"/>
  <c r="H421" i="12"/>
  <c r="H422" i="12"/>
  <c r="H424" i="12"/>
  <c r="H425" i="12"/>
  <c r="H427" i="12"/>
  <c r="H428" i="12"/>
  <c r="H429" i="12"/>
  <c r="H430" i="12"/>
  <c r="H431" i="12"/>
  <c r="H432" i="12"/>
  <c r="H434" i="12"/>
  <c r="H436" i="12"/>
  <c r="H437" i="12"/>
  <c r="H439" i="12"/>
  <c r="H440" i="12"/>
  <c r="H441" i="12"/>
  <c r="H442" i="12"/>
  <c r="H445" i="12"/>
  <c r="H446" i="12"/>
  <c r="H447" i="12"/>
  <c r="H449" i="12"/>
  <c r="H452" i="12"/>
  <c r="H453" i="12"/>
  <c r="H455" i="12"/>
  <c r="H457" i="12"/>
  <c r="H459" i="12"/>
  <c r="H461" i="12"/>
  <c r="H464" i="12"/>
  <c r="H468" i="12"/>
  <c r="H469" i="12"/>
  <c r="H470" i="12"/>
  <c r="H471" i="12"/>
  <c r="H472" i="12"/>
  <c r="H476" i="12"/>
  <c r="H481" i="12"/>
  <c r="H482" i="12"/>
  <c r="H484" i="12"/>
  <c r="H485" i="12"/>
  <c r="H486" i="12"/>
  <c r="H487" i="12"/>
  <c r="H488" i="12"/>
  <c r="H490" i="12"/>
  <c r="H492" i="12"/>
  <c r="H493" i="12"/>
  <c r="H494" i="12"/>
  <c r="H495" i="12"/>
  <c r="H497" i="12"/>
  <c r="H500" i="12"/>
  <c r="H501" i="12"/>
  <c r="H502" i="12"/>
  <c r="H503" i="12"/>
  <c r="H504" i="12"/>
  <c r="H505" i="12"/>
  <c r="H506" i="12"/>
  <c r="H507" i="12"/>
  <c r="H508" i="12"/>
  <c r="H509" i="12"/>
  <c r="H512" i="12"/>
  <c r="H513" i="12"/>
  <c r="H514" i="12"/>
  <c r="H516" i="12"/>
  <c r="H518" i="12"/>
  <c r="H520" i="12"/>
  <c r="H522" i="12"/>
  <c r="H526" i="12"/>
  <c r="H527" i="12"/>
  <c r="H528" i="12"/>
  <c r="H531" i="12"/>
  <c r="H532" i="12"/>
  <c r="H534" i="12"/>
  <c r="H537" i="12"/>
  <c r="H538" i="12"/>
  <c r="H542" i="12"/>
  <c r="H543" i="12"/>
  <c r="H544" i="12"/>
  <c r="H547" i="12"/>
  <c r="H548" i="12"/>
  <c r="H549" i="12"/>
  <c r="H550" i="12"/>
  <c r="H551" i="12"/>
  <c r="H553" i="12"/>
  <c r="H554" i="12"/>
  <c r="H557" i="12"/>
  <c r="H559" i="12"/>
  <c r="H562" i="12"/>
  <c r="H563" i="12"/>
  <c r="H565" i="12"/>
  <c r="H566" i="12"/>
  <c r="H567" i="12"/>
  <c r="H568" i="12"/>
  <c r="H569" i="12"/>
  <c r="H570" i="12"/>
  <c r="H576" i="12"/>
  <c r="H578" i="12"/>
  <c r="H579" i="12"/>
  <c r="H580" i="12"/>
  <c r="H581" i="12"/>
  <c r="H582" i="12"/>
  <c r="H583" i="12"/>
  <c r="H584" i="12"/>
  <c r="H585" i="12"/>
  <c r="H586" i="12"/>
  <c r="H589" i="12"/>
  <c r="H590" i="12"/>
  <c r="H594" i="12"/>
  <c r="H595" i="12"/>
  <c r="H596" i="12"/>
  <c r="H599" i="12"/>
  <c r="H600" i="12"/>
  <c r="H601" i="12"/>
  <c r="H602" i="12"/>
  <c r="H605" i="12"/>
  <c r="H606" i="12"/>
  <c r="H612" i="12"/>
  <c r="H619" i="12"/>
  <c r="H620" i="12"/>
  <c r="H621" i="12"/>
  <c r="H623" i="12"/>
  <c r="H624" i="12"/>
  <c r="H626" i="12"/>
  <c r="H627" i="12"/>
  <c r="H628" i="12"/>
  <c r="H629" i="12"/>
  <c r="H632" i="12"/>
  <c r="H633" i="12"/>
  <c r="H635" i="12"/>
  <c r="H636" i="12"/>
  <c r="H637" i="12"/>
  <c r="H640" i="12"/>
  <c r="H650" i="12"/>
  <c r="H656" i="12"/>
  <c r="H658" i="12"/>
  <c r="H660" i="12"/>
  <c r="H663" i="12"/>
  <c r="H665" i="12"/>
  <c r="H667" i="12"/>
  <c r="H672" i="12"/>
  <c r="H673" i="12"/>
  <c r="H676" i="12"/>
  <c r="H680" i="12"/>
  <c r="H681" i="12"/>
  <c r="H683" i="12"/>
  <c r="H685" i="12"/>
  <c r="H688" i="12"/>
  <c r="H690" i="12"/>
  <c r="H691" i="12"/>
  <c r="H692" i="12"/>
  <c r="H693" i="12"/>
  <c r="H694" i="12"/>
  <c r="H695" i="12"/>
  <c r="H696" i="12"/>
  <c r="H700" i="12"/>
  <c r="H702" i="12"/>
  <c r="H705" i="12"/>
  <c r="H707" i="12"/>
  <c r="H708" i="12"/>
  <c r="H709" i="12"/>
  <c r="H710" i="12"/>
  <c r="H711" i="12"/>
  <c r="H712" i="12"/>
  <c r="H714" i="12"/>
  <c r="H716" i="12"/>
  <c r="H717" i="12"/>
  <c r="H718" i="12"/>
  <c r="H719" i="12"/>
  <c r="H720" i="12"/>
  <c r="H721" i="12"/>
  <c r="H723" i="12"/>
  <c r="H724" i="12"/>
  <c r="H725" i="12"/>
  <c r="H727" i="12"/>
  <c r="H728" i="12"/>
  <c r="H729" i="12"/>
  <c r="H730" i="12"/>
  <c r="H731" i="12"/>
  <c r="H732" i="12"/>
  <c r="H733" i="12"/>
  <c r="H735" i="12"/>
  <c r="H737" i="12"/>
  <c r="H739" i="12"/>
  <c r="H740" i="12"/>
  <c r="H741" i="12"/>
  <c r="H742" i="12"/>
  <c r="H743" i="12"/>
  <c r="H745" i="12"/>
  <c r="H746" i="12"/>
  <c r="H747" i="12"/>
  <c r="H748" i="12"/>
  <c r="H751" i="12"/>
  <c r="H752" i="12"/>
  <c r="H753" i="12"/>
  <c r="H754" i="12"/>
  <c r="H755" i="12"/>
  <c r="H756" i="12"/>
  <c r="H757" i="12"/>
  <c r="H758" i="12"/>
  <c r="H759" i="12"/>
  <c r="H761" i="12"/>
  <c r="H762" i="12"/>
  <c r="H764" i="12"/>
  <c r="H765" i="12"/>
  <c r="H766" i="12"/>
  <c r="H767" i="12"/>
  <c r="H768" i="12"/>
  <c r="H769" i="12"/>
  <c r="H771" i="12"/>
  <c r="H772" i="12"/>
  <c r="H773" i="12"/>
  <c r="H774" i="12"/>
  <c r="H775" i="12"/>
  <c r="H776" i="12"/>
  <c r="H777" i="12"/>
  <c r="H779" i="12"/>
  <c r="H780" i="12"/>
  <c r="H781" i="12"/>
  <c r="H783" i="12"/>
  <c r="H787" i="12"/>
  <c r="H789" i="12"/>
  <c r="H791" i="12"/>
  <c r="H792" i="12"/>
  <c r="H793" i="12"/>
  <c r="H794" i="12"/>
  <c r="H795" i="12"/>
  <c r="H796" i="12"/>
  <c r="H799" i="12"/>
  <c r="H800" i="12"/>
  <c r="H802" i="12"/>
  <c r="H803" i="12"/>
  <c r="H804" i="12"/>
  <c r="H805" i="12"/>
  <c r="H807" i="12"/>
  <c r="H808" i="12"/>
  <c r="H809" i="12"/>
  <c r="H810" i="12"/>
  <c r="H811" i="12"/>
  <c r="H812" i="12"/>
  <c r="H814" i="12"/>
  <c r="H816" i="12"/>
  <c r="H817" i="12"/>
  <c r="H818" i="12"/>
  <c r="H819" i="12"/>
  <c r="H821" i="12"/>
  <c r="H822" i="12"/>
  <c r="H823" i="12"/>
  <c r="H824" i="12"/>
  <c r="H827" i="12"/>
  <c r="H828" i="12"/>
  <c r="H829" i="12"/>
  <c r="H830" i="12"/>
  <c r="H831" i="12"/>
  <c r="H832" i="12"/>
  <c r="H833" i="12"/>
  <c r="H834" i="12"/>
  <c r="H836" i="12"/>
  <c r="H837" i="12"/>
  <c r="H838" i="12"/>
  <c r="H839" i="12"/>
  <c r="H841" i="12"/>
  <c r="H842" i="12"/>
  <c r="H844" i="12"/>
  <c r="H846" i="12"/>
  <c r="H849" i="12"/>
  <c r="H853" i="12"/>
  <c r="H856" i="12"/>
  <c r="H858" i="12"/>
  <c r="H859" i="12"/>
  <c r="H860" i="12"/>
  <c r="H862" i="12"/>
  <c r="H863" i="12"/>
  <c r="H864" i="12"/>
  <c r="H865" i="12"/>
  <c r="H866" i="12"/>
  <c r="H867" i="12"/>
  <c r="H868" i="12"/>
  <c r="H870" i="12"/>
  <c r="H871" i="12"/>
  <c r="H872" i="12"/>
  <c r="H877" i="12"/>
  <c r="H878" i="12"/>
  <c r="H880" i="12"/>
  <c r="H882" i="12"/>
  <c r="H884" i="12"/>
  <c r="H885" i="12"/>
  <c r="H889" i="12"/>
  <c r="H891" i="12"/>
  <c r="H892" i="12"/>
  <c r="H894" i="12"/>
  <c r="H895" i="12"/>
  <c r="H896" i="12"/>
  <c r="H897" i="12"/>
  <c r="H898" i="12"/>
  <c r="H899" i="12"/>
  <c r="H902" i="12"/>
  <c r="H904" i="12"/>
  <c r="H907" i="12"/>
  <c r="H908" i="12"/>
  <c r="H909" i="12"/>
  <c r="H910" i="12"/>
  <c r="H911" i="12"/>
  <c r="H914" i="12"/>
  <c r="H915" i="12"/>
  <c r="H916" i="12"/>
  <c r="H917" i="12"/>
  <c r="H918" i="12"/>
  <c r="H919" i="12"/>
  <c r="H921" i="12"/>
  <c r="H922" i="12"/>
  <c r="H923" i="12"/>
  <c r="H924" i="12"/>
  <c r="H926" i="12"/>
  <c r="H927" i="12"/>
  <c r="H930" i="12"/>
  <c r="H931" i="12"/>
  <c r="H932" i="12"/>
  <c r="H933" i="12"/>
  <c r="H935" i="12"/>
  <c r="H938" i="12"/>
  <c r="H941" i="12"/>
  <c r="H943" i="12"/>
  <c r="H945" i="12"/>
  <c r="H946" i="12"/>
  <c r="H948" i="12"/>
  <c r="H949" i="12"/>
  <c r="H950" i="12"/>
  <c r="H951" i="12"/>
  <c r="H953" i="12"/>
  <c r="H955" i="12"/>
  <c r="H957" i="12"/>
  <c r="H958" i="12"/>
  <c r="H961" i="12"/>
  <c r="H962" i="12"/>
  <c r="H963" i="12"/>
  <c r="H964" i="12"/>
  <c r="H966" i="12"/>
  <c r="H968" i="12"/>
  <c r="H969" i="12"/>
  <c r="H970" i="12"/>
  <c r="H972" i="12"/>
  <c r="H973" i="12"/>
  <c r="H974" i="12"/>
  <c r="H976" i="12"/>
  <c r="H977" i="12"/>
  <c r="H978" i="12"/>
  <c r="H979" i="12"/>
  <c r="H984" i="12"/>
  <c r="H986" i="12"/>
  <c r="H991" i="12"/>
  <c r="H994" i="12"/>
  <c r="H995" i="12"/>
  <c r="H996" i="12"/>
  <c r="H1000" i="12"/>
  <c r="H1001" i="12"/>
  <c r="H1003" i="12"/>
  <c r="H1004" i="12"/>
  <c r="H1005" i="12"/>
  <c r="H1006" i="12"/>
  <c r="H1007" i="12"/>
  <c r="H1008" i="12"/>
  <c r="H1009" i="12"/>
  <c r="H1010" i="12"/>
  <c r="H1011" i="12"/>
  <c r="H1013" i="12"/>
  <c r="H1015" i="12"/>
  <c r="H1016" i="12"/>
  <c r="H1018" i="12"/>
  <c r="H1021" i="12"/>
  <c r="H1024" i="12"/>
  <c r="H1025" i="12"/>
  <c r="H1027" i="12"/>
  <c r="H1030" i="12"/>
  <c r="H1032" i="12"/>
  <c r="H1033" i="12"/>
  <c r="H1034" i="12"/>
  <c r="H1035" i="12"/>
  <c r="H1037" i="12"/>
  <c r="H1038" i="12"/>
  <c r="H1040" i="12"/>
  <c r="H1042" i="12"/>
  <c r="H1043" i="12"/>
  <c r="H1044" i="12"/>
  <c r="H1047" i="12"/>
  <c r="H1049" i="12"/>
  <c r="H1050" i="12"/>
  <c r="H1051" i="12"/>
  <c r="H1052" i="12"/>
  <c r="H1053" i="12"/>
  <c r="H1054" i="12"/>
  <c r="H1055" i="12"/>
  <c r="H1056" i="12"/>
  <c r="H1057" i="12"/>
  <c r="H1058" i="12"/>
  <c r="H1061" i="12"/>
  <c r="H1064" i="12"/>
  <c r="H1066" i="12"/>
  <c r="H1067" i="12"/>
  <c r="H1069" i="12"/>
  <c r="H1070" i="12"/>
  <c r="H1071" i="12"/>
  <c r="H1072" i="12"/>
  <c r="H1073" i="12"/>
  <c r="H1074" i="12"/>
  <c r="H1075" i="12"/>
  <c r="H1077" i="12"/>
  <c r="H1078" i="12"/>
  <c r="H1079" i="12"/>
  <c r="H1081" i="12"/>
  <c r="H1082" i="12"/>
  <c r="H1084" i="12"/>
  <c r="H1085" i="12"/>
  <c r="H1089" i="12"/>
  <c r="H1090" i="12"/>
  <c r="H1091" i="12"/>
  <c r="H1092" i="12"/>
  <c r="H1093" i="12"/>
  <c r="H1095" i="12"/>
  <c r="H1098" i="12"/>
  <c r="H1102" i="12"/>
  <c r="H1122" i="12"/>
  <c r="H1123" i="12"/>
  <c r="H3" i="12"/>
  <c r="B11" i="11" l="1"/>
  <c r="B13" i="11" l="1"/>
  <c r="B12" i="11"/>
  <c r="B14" i="11" s="1"/>
  <c r="B16" i="11" l="1"/>
  <c r="D1107" i="13" l="1"/>
  <c r="J3" i="13" l="1"/>
  <c r="J1099" i="13" s="1"/>
  <c r="F3" i="17" l="1"/>
  <c r="B3" i="11"/>
  <c r="N731" i="13"/>
  <c r="N1076" i="13"/>
  <c r="N1048" i="13"/>
  <c r="N1031" i="13"/>
  <c r="N1022" i="13"/>
  <c r="N1009" i="13"/>
  <c r="N996" i="13"/>
  <c r="N989" i="13"/>
  <c r="N985" i="13"/>
  <c r="N981" i="13"/>
  <c r="N962" i="13"/>
  <c r="N955" i="13"/>
  <c r="N949" i="13"/>
  <c r="N943" i="13"/>
  <c r="N937" i="13"/>
  <c r="N931" i="13"/>
  <c r="N926" i="13"/>
  <c r="N918" i="13"/>
  <c r="N911" i="13"/>
  <c r="N904" i="13"/>
  <c r="N899" i="13"/>
  <c r="N895" i="13"/>
  <c r="N889" i="13"/>
  <c r="N882" i="13"/>
  <c r="N876" i="13"/>
  <c r="N871" i="13"/>
  <c r="N862" i="13"/>
  <c r="N852" i="13"/>
  <c r="N847" i="13"/>
  <c r="N843" i="13"/>
  <c r="N838" i="13"/>
  <c r="N826" i="13"/>
  <c r="N819" i="13"/>
  <c r="N814" i="13"/>
  <c r="N810" i="13"/>
  <c r="N804" i="13"/>
  <c r="N800" i="13"/>
  <c r="N795" i="13"/>
  <c r="N791" i="13"/>
  <c r="N786" i="13"/>
  <c r="N781" i="13"/>
  <c r="N776" i="13"/>
  <c r="N763" i="13"/>
  <c r="N758" i="13"/>
  <c r="N753" i="13"/>
  <c r="N749" i="13"/>
  <c r="N745" i="13"/>
  <c r="N741" i="13"/>
  <c r="N737" i="13"/>
  <c r="N726" i="13"/>
  <c r="N722" i="13"/>
  <c r="N718" i="13"/>
  <c r="N714" i="13"/>
  <c r="N709" i="13"/>
  <c r="N704" i="13"/>
  <c r="N700" i="13"/>
  <c r="N693" i="13"/>
  <c r="N685" i="13"/>
  <c r="N681" i="13"/>
  <c r="N672" i="13"/>
  <c r="N663" i="13"/>
  <c r="N651" i="13"/>
  <c r="N632" i="13"/>
  <c r="N625" i="13"/>
  <c r="N619" i="13"/>
  <c r="N613" i="13"/>
  <c r="N598" i="13"/>
  <c r="N592" i="13"/>
  <c r="N587" i="13"/>
  <c r="N578" i="13"/>
  <c r="N574" i="13"/>
  <c r="N569" i="13"/>
  <c r="N561" i="13"/>
  <c r="N557" i="13"/>
  <c r="N549" i="13"/>
  <c r="N544" i="13"/>
  <c r="N539" i="13"/>
  <c r="N529" i="13"/>
  <c r="N523" i="13"/>
  <c r="N513" i="13"/>
  <c r="N506" i="13"/>
  <c r="N502" i="13"/>
  <c r="N498" i="13"/>
  <c r="N491" i="13"/>
  <c r="N485" i="13"/>
  <c r="N481" i="13"/>
  <c r="N469" i="13"/>
  <c r="N465" i="13"/>
  <c r="N454" i="13"/>
  <c r="N448" i="13"/>
  <c r="N441" i="13"/>
  <c r="N436" i="13"/>
  <c r="N431" i="13"/>
  <c r="N427" i="13"/>
  <c r="N421" i="13"/>
  <c r="N412" i="13"/>
  <c r="N405" i="13"/>
  <c r="N394" i="13"/>
  <c r="N388" i="13"/>
  <c r="N379" i="13"/>
  <c r="N373" i="13"/>
  <c r="N363" i="13"/>
  <c r="N354" i="13"/>
  <c r="N348" i="13"/>
  <c r="N340" i="13"/>
  <c r="N335" i="13"/>
  <c r="N330" i="13"/>
  <c r="N325" i="13"/>
  <c r="N318" i="13"/>
  <c r="N310" i="13"/>
  <c r="N301" i="13"/>
  <c r="N295" i="13"/>
  <c r="N289" i="13"/>
  <c r="N283" i="13"/>
  <c r="N276" i="13"/>
  <c r="N267" i="13"/>
  <c r="N262" i="13"/>
  <c r="N256" i="13"/>
  <c r="N252" i="13"/>
  <c r="N243" i="13"/>
  <c r="N235" i="13"/>
  <c r="N227" i="13"/>
  <c r="N216" i="13"/>
  <c r="N211" i="13"/>
  <c r="N206" i="13"/>
  <c r="N201" i="13"/>
  <c r="N195" i="13"/>
  <c r="N190" i="13"/>
  <c r="N181" i="13"/>
  <c r="N171" i="13"/>
  <c r="N166" i="13"/>
  <c r="N160" i="13"/>
  <c r="N155" i="13"/>
  <c r="N150" i="13"/>
  <c r="N146" i="13"/>
  <c r="N141" i="13"/>
  <c r="N136" i="13"/>
  <c r="N132" i="13"/>
  <c r="N125" i="13"/>
  <c r="N120" i="13"/>
  <c r="N109" i="13"/>
  <c r="N100" i="13"/>
  <c r="N93" i="13"/>
  <c r="N83" i="13"/>
  <c r="N77" i="13"/>
  <c r="N70" i="13"/>
  <c r="N66" i="13"/>
  <c r="N56" i="13"/>
  <c r="N43" i="13"/>
  <c r="N36" i="13"/>
  <c r="N24" i="13"/>
  <c r="N14" i="13"/>
  <c r="N214" i="13"/>
  <c r="N1072" i="13"/>
  <c r="N1065" i="13"/>
  <c r="N1058" i="13"/>
  <c r="N1052" i="13"/>
  <c r="N1047" i="13"/>
  <c r="N1043" i="13"/>
  <c r="N1035" i="13"/>
  <c r="N1030" i="13"/>
  <c r="N1026" i="13"/>
  <c r="N1019" i="13"/>
  <c r="N1013" i="13"/>
  <c r="N1008" i="13"/>
  <c r="N1001" i="13"/>
  <c r="N994" i="13"/>
  <c r="N988" i="13"/>
  <c r="N984" i="13"/>
  <c r="N979" i="13"/>
  <c r="N972" i="13"/>
  <c r="N958" i="13"/>
  <c r="N953" i="13"/>
  <c r="N948" i="13"/>
  <c r="N942" i="13"/>
  <c r="N936" i="13"/>
  <c r="N930" i="13"/>
  <c r="N925" i="13"/>
  <c r="N915" i="13"/>
  <c r="N910" i="13"/>
  <c r="N903" i="13"/>
  <c r="N898" i="13"/>
  <c r="N894" i="13"/>
  <c r="N888" i="13"/>
  <c r="N879" i="13"/>
  <c r="N875" i="13"/>
  <c r="N869" i="13"/>
  <c r="N860" i="13"/>
  <c r="N851" i="13"/>
  <c r="N846" i="13"/>
  <c r="N842" i="13"/>
  <c r="N836" i="13"/>
  <c r="N824" i="13"/>
  <c r="N818" i="13"/>
  <c r="N813" i="13"/>
  <c r="N809" i="13"/>
  <c r="N803" i="13"/>
  <c r="N799" i="13"/>
  <c r="N794" i="13"/>
  <c r="N790" i="13"/>
  <c r="N785" i="13"/>
  <c r="N779" i="13"/>
  <c r="N775" i="13"/>
  <c r="N767" i="13"/>
  <c r="N761" i="13"/>
  <c r="N757" i="13"/>
  <c r="N752" i="13"/>
  <c r="N748" i="13"/>
  <c r="N744" i="13"/>
  <c r="N740" i="13"/>
  <c r="N734" i="13"/>
  <c r="N729" i="13"/>
  <c r="N725" i="13"/>
  <c r="N721" i="13"/>
  <c r="N717" i="13"/>
  <c r="N713" i="13"/>
  <c r="N708" i="13"/>
  <c r="N703" i="13"/>
  <c r="N699" i="13"/>
  <c r="N691" i="13"/>
  <c r="N684" i="13"/>
  <c r="N679" i="13"/>
  <c r="N671" i="13"/>
  <c r="N658" i="13"/>
  <c r="N649" i="13"/>
  <c r="N629" i="13"/>
  <c r="N624" i="13"/>
  <c r="N618" i="13"/>
  <c r="N612" i="13"/>
  <c r="N597" i="13"/>
  <c r="N591" i="13"/>
  <c r="N583" i="13"/>
  <c r="N577" i="13"/>
  <c r="N573" i="13"/>
  <c r="N564" i="13"/>
  <c r="N560" i="13"/>
  <c r="N554" i="13"/>
  <c r="N547" i="13"/>
  <c r="N543" i="13"/>
  <c r="N535" i="13"/>
  <c r="N528" i="13"/>
  <c r="N519" i="13"/>
  <c r="N511" i="13"/>
  <c r="N505" i="13"/>
  <c r="N501" i="13"/>
  <c r="N497" i="13"/>
  <c r="N490" i="13"/>
  <c r="N484" i="13"/>
  <c r="N479" i="13"/>
  <c r="N468" i="13"/>
  <c r="N461" i="13"/>
  <c r="N453" i="13"/>
  <c r="N446" i="13"/>
  <c r="N440" i="13"/>
  <c r="N435" i="13"/>
  <c r="N430" i="13"/>
  <c r="N425" i="13"/>
  <c r="N420" i="13"/>
  <c r="N411" i="13"/>
  <c r="N402" i="13"/>
  <c r="N391" i="13"/>
  <c r="N386" i="13"/>
  <c r="N377" i="13"/>
  <c r="N372" i="13"/>
  <c r="N361" i="13"/>
  <c r="N352" i="13"/>
  <c r="N346" i="13"/>
  <c r="N339" i="13"/>
  <c r="N334" i="13"/>
  <c r="N329" i="13"/>
  <c r="N321" i="13"/>
  <c r="N317" i="13"/>
  <c r="N308" i="13"/>
  <c r="N298" i="13"/>
  <c r="N294" i="13"/>
  <c r="N288" i="13"/>
  <c r="N282" i="13"/>
  <c r="N273" i="13"/>
  <c r="N266" i="13"/>
  <c r="N260" i="13"/>
  <c r="N255" i="13"/>
  <c r="N250" i="13"/>
  <c r="N242" i="13"/>
  <c r="N234" i="13"/>
  <c r="N226" i="13"/>
  <c r="N215" i="13"/>
  <c r="N210" i="13"/>
  <c r="N205" i="13"/>
  <c r="N198" i="13"/>
  <c r="N194" i="13"/>
  <c r="N186" i="13"/>
  <c r="N180" i="13"/>
  <c r="N169" i="13"/>
  <c r="N165" i="13"/>
  <c r="N158" i="13"/>
  <c r="N154" i="13"/>
  <c r="N149" i="13"/>
  <c r="N145" i="13"/>
  <c r="N140" i="13"/>
  <c r="N135" i="13"/>
  <c r="N131" i="13"/>
  <c r="N123" i="13"/>
  <c r="N116" i="13"/>
  <c r="N108" i="13"/>
  <c r="N97" i="13"/>
  <c r="N88" i="13"/>
  <c r="N82" i="13"/>
  <c r="N76" i="13"/>
  <c r="N69" i="13"/>
  <c r="N63" i="13"/>
  <c r="N51" i="13"/>
  <c r="N40" i="13"/>
  <c r="N35" i="13"/>
  <c r="N23" i="13"/>
  <c r="N13" i="13"/>
  <c r="N1066" i="13"/>
  <c r="N1059" i="13"/>
  <c r="N1053" i="13"/>
  <c r="N1044" i="13"/>
  <c r="N1038" i="13"/>
  <c r="N1027" i="13"/>
  <c r="N1015" i="13"/>
  <c r="N1003" i="13"/>
  <c r="N973" i="13"/>
  <c r="N771" i="13"/>
  <c r="N3" i="13"/>
  <c r="N152" i="13"/>
  <c r="N1097" i="13"/>
  <c r="N1069" i="13"/>
  <c r="N1064" i="13"/>
  <c r="N1056" i="13"/>
  <c r="N1051" i="13"/>
  <c r="N1046" i="13"/>
  <c r="N1041" i="13"/>
  <c r="N1033" i="13"/>
  <c r="N1029" i="13"/>
  <c r="N1025" i="13"/>
  <c r="N1018" i="13"/>
  <c r="N1012" i="13"/>
  <c r="N1007" i="13"/>
  <c r="N1000" i="13"/>
  <c r="N993" i="13"/>
  <c r="N987" i="13"/>
  <c r="N983" i="13"/>
  <c r="N978" i="13"/>
  <c r="N969" i="13"/>
  <c r="N957" i="13"/>
  <c r="N952" i="13"/>
  <c r="N947" i="13"/>
  <c r="N941" i="13"/>
  <c r="N934" i="13"/>
  <c r="N929" i="13"/>
  <c r="N923" i="13"/>
  <c r="N913" i="13"/>
  <c r="N907" i="13"/>
  <c r="N902" i="13"/>
  <c r="N897" i="13"/>
  <c r="N891" i="13"/>
  <c r="N887" i="13"/>
  <c r="N878" i="13"/>
  <c r="N874" i="13"/>
  <c r="N865" i="13"/>
  <c r="N858" i="13"/>
  <c r="N850" i="13"/>
  <c r="N845" i="13"/>
  <c r="N840" i="13"/>
  <c r="N833" i="13"/>
  <c r="N822" i="13"/>
  <c r="N817" i="13"/>
  <c r="N812" i="13"/>
  <c r="N808" i="13"/>
  <c r="N802" i="13"/>
  <c r="N798" i="13"/>
  <c r="N793" i="13"/>
  <c r="N789" i="13"/>
  <c r="N784" i="13"/>
  <c r="N778" i="13"/>
  <c r="N774" i="13"/>
  <c r="N765" i="13"/>
  <c r="N760" i="13"/>
  <c r="N756" i="13"/>
  <c r="N751" i="13"/>
  <c r="N747" i="13"/>
  <c r="N743" i="13"/>
  <c r="N739" i="13"/>
  <c r="N733" i="13"/>
  <c r="N728" i="13"/>
  <c r="N724" i="13"/>
  <c r="N720" i="13"/>
  <c r="N716" i="13"/>
  <c r="N711" i="13"/>
  <c r="N707" i="13"/>
  <c r="N702" i="13"/>
  <c r="N698" i="13"/>
  <c r="N687" i="13"/>
  <c r="N683" i="13"/>
  <c r="N676" i="13"/>
  <c r="N667" i="13"/>
  <c r="N656" i="13"/>
  <c r="N647" i="13"/>
  <c r="N628" i="13"/>
  <c r="N621" i="13"/>
  <c r="N616" i="13"/>
  <c r="N611" i="13"/>
  <c r="N594" i="13"/>
  <c r="N589" i="13"/>
  <c r="N582" i="13"/>
  <c r="N576" i="13"/>
  <c r="N572" i="13"/>
  <c r="N563" i="13"/>
  <c r="N559" i="13"/>
  <c r="N553" i="13"/>
  <c r="N546" i="13"/>
  <c r="N541" i="13"/>
  <c r="N534" i="13"/>
  <c r="N525" i="13"/>
  <c r="N517" i="13"/>
  <c r="N510" i="13"/>
  <c r="N504" i="13"/>
  <c r="N500" i="13"/>
  <c r="N494" i="13"/>
  <c r="N489" i="13"/>
  <c r="N483" i="13"/>
  <c r="N478" i="13"/>
  <c r="N467" i="13"/>
  <c r="N458" i="13"/>
  <c r="N451" i="13"/>
  <c r="N445" i="13"/>
  <c r="N439" i="13"/>
  <c r="N434" i="13"/>
  <c r="N429" i="13"/>
  <c r="N424" i="13"/>
  <c r="N416" i="13"/>
  <c r="N409" i="13"/>
  <c r="N398" i="13"/>
  <c r="N390" i="13"/>
  <c r="N385" i="13"/>
  <c r="N375" i="13"/>
  <c r="N370" i="13"/>
  <c r="N360" i="13"/>
  <c r="N351" i="13"/>
  <c r="N344" i="13"/>
  <c r="N338" i="13"/>
  <c r="N332" i="13"/>
  <c r="N328" i="13"/>
  <c r="N320" i="13"/>
  <c r="N316" i="13"/>
  <c r="N306" i="13"/>
  <c r="N297" i="13"/>
  <c r="N293" i="13"/>
  <c r="N286" i="13"/>
  <c r="N281" i="13"/>
  <c r="N270" i="13"/>
  <c r="N265" i="13"/>
  <c r="N259" i="13"/>
  <c r="N254" i="13"/>
  <c r="N248" i="13"/>
  <c r="N241" i="13"/>
  <c r="N233" i="13"/>
  <c r="N221" i="13"/>
  <c r="N213" i="13"/>
  <c r="N208" i="13"/>
  <c r="N203" i="13"/>
  <c r="N197" i="13"/>
  <c r="N193" i="13"/>
  <c r="N185" i="13"/>
  <c r="N179" i="13"/>
  <c r="N168" i="13"/>
  <c r="N162" i="13"/>
  <c r="N157" i="13"/>
  <c r="N153" i="13"/>
  <c r="N148" i="13"/>
  <c r="N144" i="13"/>
  <c r="N138" i="13"/>
  <c r="N134" i="13"/>
  <c r="N129" i="13"/>
  <c r="N122" i="13"/>
  <c r="N115" i="13"/>
  <c r="N104" i="13"/>
  <c r="N95" i="13"/>
  <c r="N87" i="13"/>
  <c r="N80" i="13"/>
  <c r="N73" i="13"/>
  <c r="N68" i="13"/>
  <c r="N61" i="13"/>
  <c r="N50" i="13"/>
  <c r="N39" i="13"/>
  <c r="N34" i="13"/>
  <c r="N22" i="13"/>
  <c r="N9" i="13"/>
  <c r="N139" i="13"/>
  <c r="N1096" i="13"/>
  <c r="N1067" i="13"/>
  <c r="N1063" i="13"/>
  <c r="N1055" i="13"/>
  <c r="N1049" i="13"/>
  <c r="N1045" i="13"/>
  <c r="N1040" i="13"/>
  <c r="N1032" i="13"/>
  <c r="N1028" i="13"/>
  <c r="N1024" i="13"/>
  <c r="N1017" i="13"/>
  <c r="N1010" i="13"/>
  <c r="N1005" i="13"/>
  <c r="N998" i="13"/>
  <c r="N991" i="13"/>
  <c r="N986" i="13"/>
  <c r="N982" i="13"/>
  <c r="N974" i="13"/>
  <c r="N964" i="13"/>
  <c r="N956" i="13"/>
  <c r="N951" i="13"/>
  <c r="N945" i="13"/>
  <c r="N940" i="13"/>
  <c r="N932" i="13"/>
  <c r="N928" i="13"/>
  <c r="N921" i="13"/>
  <c r="N912" i="13"/>
  <c r="N906" i="13"/>
  <c r="N901" i="13"/>
  <c r="N896" i="13"/>
  <c r="N890" i="13"/>
  <c r="N884" i="13"/>
  <c r="N877" i="13"/>
  <c r="N872" i="13"/>
  <c r="N864" i="13"/>
  <c r="N857" i="13"/>
  <c r="N848" i="13"/>
  <c r="N844" i="13"/>
  <c r="N839" i="13"/>
  <c r="N829" i="13"/>
  <c r="N821" i="13"/>
  <c r="N816" i="13"/>
  <c r="N811" i="13"/>
  <c r="N807" i="13"/>
  <c r="N801" i="13"/>
  <c r="N797" i="13"/>
  <c r="N792" i="13"/>
  <c r="N787" i="13"/>
  <c r="N782" i="13"/>
  <c r="N777" i="13"/>
  <c r="N773" i="13"/>
  <c r="N764" i="13"/>
  <c r="N759" i="13"/>
  <c r="N755" i="13"/>
  <c r="N750" i="13"/>
  <c r="N746" i="13"/>
  <c r="N742" i="13"/>
  <c r="N738" i="13"/>
  <c r="N732" i="13"/>
  <c r="N727" i="13"/>
  <c r="N723" i="13"/>
  <c r="N719" i="13"/>
  <c r="N715" i="13"/>
  <c r="N710" i="13"/>
  <c r="N706" i="13"/>
  <c r="N701" i="13"/>
  <c r="N696" i="13"/>
  <c r="N686" i="13"/>
  <c r="N682" i="13"/>
  <c r="N674" i="13"/>
  <c r="N664" i="13"/>
  <c r="N654" i="13"/>
  <c r="N642" i="13"/>
  <c r="N627" i="13"/>
  <c r="N620" i="13"/>
  <c r="N615" i="13"/>
  <c r="N604" i="13"/>
  <c r="N593" i="13"/>
  <c r="N588" i="13"/>
  <c r="N579" i="13"/>
  <c r="N575" i="13"/>
  <c r="N571" i="13"/>
  <c r="N562" i="13"/>
  <c r="N558" i="13"/>
  <c r="N550" i="13"/>
  <c r="N545" i="13"/>
  <c r="N540" i="13"/>
  <c r="N531" i="13"/>
  <c r="N524" i="13"/>
  <c r="N515" i="13"/>
  <c r="N509" i="13"/>
  <c r="N503" i="13"/>
  <c r="N499" i="13"/>
  <c r="N492" i="13"/>
  <c r="N487" i="13"/>
  <c r="N482" i="13"/>
  <c r="N473" i="13"/>
  <c r="N466" i="13"/>
  <c r="N456" i="13"/>
  <c r="N450" i="13"/>
  <c r="N444" i="13"/>
  <c r="N438" i="13"/>
  <c r="N432" i="13"/>
  <c r="N428" i="13"/>
  <c r="N422" i="13"/>
  <c r="N414" i="13"/>
  <c r="N407" i="13"/>
  <c r="N395" i="13"/>
  <c r="N389" i="13"/>
  <c r="N384" i="13"/>
  <c r="N374" i="13"/>
  <c r="N365" i="13"/>
  <c r="N359" i="13"/>
  <c r="N350" i="13"/>
  <c r="N341" i="13"/>
  <c r="N337" i="13"/>
  <c r="N331" i="13"/>
  <c r="N327" i="13"/>
  <c r="N319" i="13"/>
  <c r="N312" i="13"/>
  <c r="N303" i="13"/>
  <c r="N296" i="13"/>
  <c r="N292" i="13"/>
  <c r="N285" i="13"/>
  <c r="N280" i="13"/>
  <c r="N269" i="13"/>
  <c r="N263" i="13"/>
  <c r="N257" i="13"/>
  <c r="N253" i="13"/>
  <c r="N247" i="13"/>
  <c r="N239" i="13"/>
  <c r="N229" i="13"/>
  <c r="N217" i="13"/>
  <c r="N212" i="13"/>
  <c r="N207" i="13"/>
  <c r="N202" i="13"/>
  <c r="N196" i="13"/>
  <c r="N191" i="13"/>
  <c r="N184" i="13"/>
  <c r="N177" i="13"/>
  <c r="N167" i="13"/>
  <c r="N161" i="13"/>
  <c r="N156" i="13"/>
  <c r="N151" i="13"/>
  <c r="N147" i="13"/>
  <c r="N143" i="13"/>
  <c r="N137" i="13"/>
  <c r="N133" i="13"/>
  <c r="N127" i="13"/>
  <c r="N121" i="13"/>
  <c r="N111" i="13"/>
  <c r="N102" i="13"/>
  <c r="N94" i="13"/>
  <c r="N85" i="13"/>
  <c r="N78" i="13"/>
  <c r="N71" i="13"/>
  <c r="N67" i="13"/>
  <c r="N57" i="13"/>
  <c r="N46" i="13"/>
  <c r="N37" i="13"/>
  <c r="N30" i="13"/>
  <c r="N21" i="13"/>
  <c r="N4" i="13"/>
  <c r="G3" i="17" l="1"/>
  <c r="G1099" i="17" l="1"/>
  <c r="G557" i="15"/>
  <c r="G747" i="15"/>
  <c r="D1103" i="15" l="1"/>
  <c r="G998" i="15"/>
  <c r="G709" i="15"/>
  <c r="G779" i="15"/>
  <c r="G1003" i="15"/>
  <c r="G931" i="15"/>
  <c r="G773" i="15"/>
  <c r="G718" i="15"/>
  <c r="G558" i="15"/>
  <c r="G794" i="15"/>
  <c r="G724" i="15"/>
  <c r="G541" i="15"/>
  <c r="G996" i="15"/>
  <c r="G723" i="15"/>
  <c r="G800" i="15"/>
  <c r="G715" i="15"/>
  <c r="D1107" i="15"/>
  <c r="B17" i="11" l="1"/>
  <c r="D1103" i="13"/>
  <c r="B18" i="11" l="1"/>
  <c r="D1128" i="12"/>
  <c r="D1130" i="12" s="1"/>
  <c r="D1131" i="12" s="1"/>
  <c r="D1132" i="12" s="1"/>
  <c r="D1134" i="12" s="1"/>
  <c r="B7" i="11"/>
  <c r="B23" i="11"/>
  <c r="I313" i="12" l="1"/>
  <c r="J313" i="12" s="1"/>
  <c r="K313" i="12" s="1"/>
  <c r="I20" i="12"/>
  <c r="J20" i="12" s="1"/>
  <c r="K20" i="12" s="1"/>
  <c r="I315" i="12"/>
  <c r="J315" i="12" s="1"/>
  <c r="K315" i="12" s="1"/>
  <c r="I892" i="12"/>
  <c r="J892" i="12" s="1"/>
  <c r="K892" i="12" s="1"/>
  <c r="I602" i="12"/>
  <c r="J602" i="12" s="1"/>
  <c r="K602" i="12" s="1"/>
  <c r="I807" i="12"/>
  <c r="J807" i="12" s="1"/>
  <c r="K807" i="12" s="1"/>
  <c r="I762" i="12"/>
  <c r="J762" i="12" s="1"/>
  <c r="K762" i="12" s="1"/>
  <c r="I509" i="12"/>
  <c r="J509" i="12" s="1"/>
  <c r="K509" i="12" s="1"/>
  <c r="I716" i="12"/>
  <c r="J716" i="12" s="1"/>
  <c r="K716" i="12" s="1"/>
  <c r="I962" i="12"/>
  <c r="J962" i="12" s="1"/>
  <c r="K962" i="12" s="1"/>
  <c r="I594" i="12"/>
  <c r="J594" i="12" s="1"/>
  <c r="K594" i="12" s="1"/>
  <c r="I141" i="12"/>
  <c r="J141" i="12" s="1"/>
  <c r="K141" i="12" s="1"/>
  <c r="I316" i="12"/>
  <c r="J316" i="12" s="1"/>
  <c r="K316" i="12" s="1"/>
  <c r="I980" i="12"/>
  <c r="J980" i="12" s="1"/>
  <c r="K980" i="12" s="1"/>
  <c r="I812" i="12"/>
  <c r="J812" i="12" s="1"/>
  <c r="K812" i="12" s="1"/>
  <c r="I943" i="12"/>
  <c r="J943" i="12" s="1"/>
  <c r="K943" i="12" s="1"/>
  <c r="I243" i="12"/>
  <c r="J243" i="12" s="1"/>
  <c r="K243" i="12" s="1"/>
  <c r="I629" i="12"/>
  <c r="J629" i="12" s="1"/>
  <c r="K629" i="12" s="1"/>
  <c r="I389" i="12"/>
  <c r="J389" i="12" s="1"/>
  <c r="K389" i="12" s="1"/>
  <c r="I13" i="12"/>
  <c r="J13" i="12" s="1"/>
  <c r="K13" i="12" s="1"/>
  <c r="I67" i="12"/>
  <c r="J67" i="12" s="1"/>
  <c r="K67" i="12" s="1"/>
  <c r="I849" i="12"/>
  <c r="J849" i="12" s="1"/>
  <c r="K849" i="12" s="1"/>
  <c r="I974" i="12"/>
  <c r="J974" i="12" s="1"/>
  <c r="K974" i="12" s="1"/>
  <c r="I870" i="12"/>
  <c r="J870" i="12" s="1"/>
  <c r="K870" i="12" s="1"/>
  <c r="I690" i="12"/>
  <c r="J690" i="12" s="1"/>
  <c r="K690" i="12" s="1"/>
  <c r="I880" i="12"/>
  <c r="J880" i="12" s="1"/>
  <c r="K880" i="12" s="1"/>
  <c r="I203" i="12"/>
  <c r="J203" i="12" s="1"/>
  <c r="K203" i="12" s="1"/>
  <c r="I43" i="12"/>
  <c r="J43" i="12" s="1"/>
  <c r="K43" i="12" s="1"/>
  <c r="I1084" i="12"/>
  <c r="J1084" i="12" s="1"/>
  <c r="K1084" i="12" s="1"/>
  <c r="I1001" i="12"/>
  <c r="J1001" i="12" s="1"/>
  <c r="K1001" i="12" s="1"/>
  <c r="I871" i="12"/>
  <c r="J871" i="12" s="1"/>
  <c r="K871" i="12" s="1"/>
  <c r="I667" i="12"/>
  <c r="J667" i="12" s="1"/>
  <c r="K667" i="12" s="1"/>
  <c r="I57" i="12"/>
  <c r="J57" i="12" s="1"/>
  <c r="K57" i="12" s="1"/>
  <c r="I185" i="12"/>
  <c r="J185" i="12" s="1"/>
  <c r="K185" i="12" s="1"/>
  <c r="I36" i="12"/>
  <c r="J36" i="12" s="1"/>
  <c r="K36" i="12" s="1"/>
  <c r="I171" i="12"/>
  <c r="J171" i="12" s="1"/>
  <c r="K171" i="12" s="1"/>
  <c r="I597" i="12"/>
  <c r="J597" i="12" s="1"/>
  <c r="K597" i="12" s="1"/>
  <c r="I1052" i="12"/>
  <c r="J1052" i="12" s="1"/>
  <c r="K1052" i="12" s="1"/>
  <c r="I580" i="12"/>
  <c r="J580" i="12" s="1"/>
  <c r="K580" i="12" s="1"/>
  <c r="I35" i="12"/>
  <c r="J35" i="12" s="1"/>
  <c r="K35" i="12" s="1"/>
  <c r="I794" i="12"/>
  <c r="J794" i="12" s="1"/>
  <c r="K794" i="12" s="1"/>
  <c r="I190" i="12"/>
  <c r="J190" i="12" s="1"/>
  <c r="K190" i="12" s="1"/>
  <c r="I737" i="12"/>
  <c r="J737" i="12" s="1"/>
  <c r="K737" i="12" s="1"/>
  <c r="I877" i="12"/>
  <c r="J877" i="12" s="1"/>
  <c r="K877" i="12" s="1"/>
  <c r="I1061" i="12"/>
  <c r="J1061" i="12" s="1"/>
  <c r="K1061" i="12" s="1"/>
  <c r="I500" i="12"/>
  <c r="J500" i="12" s="1"/>
  <c r="K500" i="12" s="1"/>
  <c r="I365" i="12"/>
  <c r="J365" i="12" s="1"/>
  <c r="K365" i="12" s="1"/>
  <c r="I805" i="12"/>
  <c r="J805" i="12" s="1"/>
  <c r="K805" i="12" s="1"/>
  <c r="I915" i="12"/>
  <c r="J915" i="12" s="1"/>
  <c r="K915" i="12" s="1"/>
  <c r="I562" i="12"/>
  <c r="J562" i="12" s="1"/>
  <c r="K562" i="12" s="1"/>
  <c r="I248" i="12"/>
  <c r="J248" i="12" s="1"/>
  <c r="K248" i="12" s="1"/>
  <c r="I636" i="12"/>
  <c r="J636" i="12" s="1"/>
  <c r="K636" i="12" s="1"/>
  <c r="I910" i="12"/>
  <c r="J910" i="12" s="1"/>
  <c r="K910" i="12" s="1"/>
  <c r="I753" i="12"/>
  <c r="J753" i="12" s="1"/>
  <c r="K753" i="12" s="1"/>
  <c r="I833" i="12"/>
  <c r="J833" i="12" s="1"/>
  <c r="K833" i="12" s="1"/>
  <c r="I564" i="12"/>
  <c r="J564" i="12" s="1"/>
  <c r="K564" i="12" s="1"/>
  <c r="I354" i="12"/>
  <c r="J354" i="12" s="1"/>
  <c r="K354" i="12" s="1"/>
  <c r="I754" i="12"/>
  <c r="J754" i="12" s="1"/>
  <c r="K754" i="12" s="1"/>
  <c r="I446" i="12"/>
  <c r="J446" i="12" s="1"/>
  <c r="K446" i="12" s="1"/>
  <c r="I1042" i="12"/>
  <c r="J1042" i="12" s="1"/>
  <c r="K1042" i="12" s="1"/>
  <c r="I472" i="12"/>
  <c r="J472" i="12" s="1"/>
  <c r="K472" i="12" s="1"/>
  <c r="I773" i="12"/>
  <c r="J773" i="12" s="1"/>
  <c r="K773" i="12" s="1"/>
  <c r="I288" i="12"/>
  <c r="J288" i="12" s="1"/>
  <c r="K288" i="12" s="1"/>
  <c r="I339" i="12"/>
  <c r="J339" i="12" s="1"/>
  <c r="K339" i="12" s="1"/>
  <c r="I818" i="12"/>
  <c r="J818" i="12" s="1"/>
  <c r="K818" i="12" s="1"/>
  <c r="I37" i="12"/>
  <c r="J37" i="12" s="1"/>
  <c r="K37" i="12" s="1"/>
  <c r="I746" i="12"/>
  <c r="J746" i="12" s="1"/>
  <c r="K746" i="12" s="1"/>
  <c r="I735" i="12"/>
  <c r="J735" i="12" s="1"/>
  <c r="K735" i="12" s="1"/>
  <c r="I146" i="12"/>
  <c r="J146" i="12" s="1"/>
  <c r="K146" i="12" s="1"/>
  <c r="I470" i="12"/>
  <c r="J470" i="12" s="1"/>
  <c r="K470" i="12" s="1"/>
  <c r="I205" i="12"/>
  <c r="J205" i="12" s="1"/>
  <c r="K205" i="12" s="1"/>
  <c r="I1102" i="12"/>
  <c r="J1102" i="12" s="1"/>
  <c r="K1102" i="12" s="1"/>
  <c r="I226" i="12"/>
  <c r="J226" i="12" s="1"/>
  <c r="K226" i="12" s="1"/>
  <c r="I1007" i="12"/>
  <c r="J1007" i="12" s="1"/>
  <c r="K1007" i="12" s="1"/>
  <c r="I759" i="12"/>
  <c r="J759" i="12" s="1"/>
  <c r="K759" i="12" s="1"/>
  <c r="I872" i="12"/>
  <c r="J872" i="12" s="1"/>
  <c r="K872" i="12" s="1"/>
  <c r="I1058" i="12"/>
  <c r="J1058" i="12" s="1"/>
  <c r="K1058" i="12" s="1"/>
  <c r="I1016" i="12"/>
  <c r="J1016" i="12" s="1"/>
  <c r="K1016" i="12" s="1"/>
  <c r="I492" i="12"/>
  <c r="J492" i="12" s="1"/>
  <c r="K492" i="12" s="1"/>
  <c r="I265" i="12"/>
  <c r="J265" i="12" s="1"/>
  <c r="K265" i="12" s="1"/>
  <c r="I61" i="12"/>
  <c r="J61" i="12" s="1"/>
  <c r="K61" i="12" s="1"/>
  <c r="I1050" i="12"/>
  <c r="J1050" i="12" s="1"/>
  <c r="K1050" i="12" s="1"/>
  <c r="I955" i="12"/>
  <c r="J955" i="12" s="1"/>
  <c r="K955" i="12" s="1"/>
  <c r="I558" i="12"/>
  <c r="J558" i="12" s="1"/>
  <c r="K558" i="12" s="1"/>
  <c r="I210" i="12"/>
  <c r="J210" i="12" s="1"/>
  <c r="K210" i="12" s="1"/>
  <c r="I134" i="12"/>
  <c r="J134" i="12" s="1"/>
  <c r="K134" i="12" s="1"/>
  <c r="I948" i="12"/>
  <c r="J948" i="12" s="1"/>
  <c r="K948" i="12" s="1"/>
  <c r="I266" i="12"/>
  <c r="J266" i="12" s="1"/>
  <c r="K266" i="12" s="1"/>
  <c r="I115" i="12"/>
  <c r="J115" i="12" s="1"/>
  <c r="K115" i="12" s="1"/>
  <c r="I120" i="12"/>
  <c r="J120" i="12" s="1"/>
  <c r="K120" i="12" s="1"/>
  <c r="I1095" i="12"/>
  <c r="J1095" i="12" s="1"/>
  <c r="K1095" i="12" s="1"/>
  <c r="I1090" i="12"/>
  <c r="J1090" i="12" s="1"/>
  <c r="K1090" i="12" s="1"/>
  <c r="I767" i="12"/>
  <c r="J767" i="12" s="1"/>
  <c r="K767" i="12" s="1"/>
  <c r="I102" i="12"/>
  <c r="J102" i="12" s="1"/>
  <c r="K102" i="12" s="1"/>
  <c r="I685" i="12"/>
  <c r="J685" i="12" s="1"/>
  <c r="K685" i="12" s="1"/>
  <c r="I109" i="12"/>
  <c r="J109" i="12" s="1"/>
  <c r="K109" i="12" s="1"/>
  <c r="I233" i="12"/>
  <c r="J233" i="12" s="1"/>
  <c r="K233" i="12" s="1"/>
  <c r="I790" i="12"/>
  <c r="J790" i="12" s="1"/>
  <c r="K790" i="12" s="1"/>
  <c r="I308" i="12"/>
  <c r="J308" i="12" s="1"/>
  <c r="K308" i="12" s="1"/>
  <c r="I153" i="12"/>
  <c r="J153" i="12" s="1"/>
  <c r="K153" i="12" s="1"/>
  <c r="I1089" i="12"/>
  <c r="J1089" i="12" s="1"/>
  <c r="K1089" i="12" s="1"/>
  <c r="I391" i="12"/>
  <c r="J391" i="12" s="1"/>
  <c r="K391" i="12" s="1"/>
  <c r="I621" i="12"/>
  <c r="J621" i="12" s="1"/>
  <c r="K621" i="12" s="1"/>
  <c r="I969" i="12"/>
  <c r="J969" i="12" s="1"/>
  <c r="K969" i="12" s="1"/>
  <c r="I766" i="12"/>
  <c r="J766" i="12" s="1"/>
  <c r="K766" i="12" s="1"/>
  <c r="I811" i="12"/>
  <c r="J811" i="12" s="1"/>
  <c r="K811" i="12" s="1"/>
  <c r="I250" i="12"/>
  <c r="J250" i="12" s="1"/>
  <c r="K250" i="12" s="1"/>
  <c r="I501" i="12"/>
  <c r="J501" i="12" s="1"/>
  <c r="K501" i="12" s="1"/>
  <c r="I708" i="12"/>
  <c r="J708" i="12" s="1"/>
  <c r="K708" i="12" s="1"/>
  <c r="I789" i="12"/>
  <c r="J789" i="12" s="1"/>
  <c r="K789" i="12" s="1"/>
  <c r="I568" i="12"/>
  <c r="J568" i="12" s="1"/>
  <c r="K568" i="12" s="1"/>
  <c r="I338" i="12"/>
  <c r="J338" i="12" s="1"/>
  <c r="K338" i="12" s="1"/>
  <c r="I567" i="12"/>
  <c r="J567" i="12" s="1"/>
  <c r="K567" i="12" s="1"/>
  <c r="I620" i="12"/>
  <c r="J620" i="12" s="1"/>
  <c r="K620" i="12" s="1"/>
  <c r="I771" i="12"/>
  <c r="J771" i="12" s="1"/>
  <c r="K771" i="12" s="1"/>
  <c r="I856" i="12"/>
  <c r="J856" i="12" s="1"/>
  <c r="K856" i="12" s="1"/>
  <c r="I796" i="12"/>
  <c r="J796" i="12" s="1"/>
  <c r="K796" i="12" s="1"/>
  <c r="I632" i="12"/>
  <c r="J632" i="12" s="1"/>
  <c r="K632" i="12" s="1"/>
  <c r="I692" i="12"/>
  <c r="J692" i="12" s="1"/>
  <c r="K692" i="12" s="1"/>
  <c r="I502" i="12"/>
  <c r="J502" i="12" s="1"/>
  <c r="K502" i="12" s="1"/>
  <c r="I136" i="12"/>
  <c r="J136" i="12" s="1"/>
  <c r="K136" i="12" s="1"/>
  <c r="I951" i="12"/>
  <c r="J951" i="12" s="1"/>
  <c r="K951" i="12" s="1"/>
  <c r="I1043" i="12"/>
  <c r="J1043" i="12" s="1"/>
  <c r="K1043" i="12" s="1"/>
  <c r="I717" i="12"/>
  <c r="J717" i="12" s="1"/>
  <c r="K717" i="12" s="1"/>
  <c r="I1024" i="12"/>
  <c r="J1024" i="12" s="1"/>
  <c r="K1024" i="12" s="1"/>
  <c r="I229" i="12"/>
  <c r="J229" i="12" s="1"/>
  <c r="K229" i="12" s="1"/>
  <c r="I963" i="12"/>
  <c r="J963" i="12" s="1"/>
  <c r="K963" i="12" s="1"/>
  <c r="I797" i="12"/>
  <c r="J797" i="12" s="1"/>
  <c r="K797" i="12" s="1"/>
  <c r="I434" i="12"/>
  <c r="J434" i="12" s="1"/>
  <c r="K434" i="12" s="1"/>
  <c r="I549" i="12"/>
  <c r="J549" i="12" s="1"/>
  <c r="K549" i="12" s="1"/>
  <c r="I242" i="12"/>
  <c r="J242" i="12" s="1"/>
  <c r="K242" i="12" s="1"/>
  <c r="I865" i="12"/>
  <c r="J865" i="12" s="1"/>
  <c r="K865" i="12" s="1"/>
  <c r="I705" i="12"/>
  <c r="J705" i="12" s="1"/>
  <c r="K705" i="12" s="1"/>
  <c r="I809" i="12"/>
  <c r="J809" i="12" s="1"/>
  <c r="K809" i="12" s="1"/>
  <c r="I946" i="12"/>
  <c r="J946" i="12" s="1"/>
  <c r="K946" i="12" s="1"/>
  <c r="I542" i="12"/>
  <c r="J542" i="12" s="1"/>
  <c r="K542" i="12" s="1"/>
  <c r="I576" i="12"/>
  <c r="J576" i="12" s="1"/>
  <c r="K576" i="12" s="1"/>
  <c r="I420" i="12"/>
  <c r="J420" i="12" s="1"/>
  <c r="K420" i="12" s="1"/>
  <c r="I909" i="12"/>
  <c r="J909" i="12" s="1"/>
  <c r="K909" i="12" s="1"/>
  <c r="I504" i="12"/>
  <c r="J504" i="12" s="1"/>
  <c r="K504" i="12" s="1"/>
  <c r="I902" i="12"/>
  <c r="J902" i="12" s="1"/>
  <c r="K902" i="12" s="1"/>
  <c r="I468" i="12"/>
  <c r="J468" i="12" s="1"/>
  <c r="K468" i="12" s="1"/>
  <c r="I321" i="12"/>
  <c r="J321" i="12" s="1"/>
  <c r="K321" i="12" s="1"/>
  <c r="I493" i="12"/>
  <c r="J493" i="12" s="1"/>
  <c r="K493" i="12" s="1"/>
  <c r="I781" i="12"/>
  <c r="J781" i="12" s="1"/>
  <c r="K781" i="12" s="1"/>
  <c r="I1053" i="12"/>
  <c r="J1053" i="12" s="1"/>
  <c r="K1053" i="12" s="1"/>
  <c r="I83" i="12"/>
  <c r="J83" i="12" s="1"/>
  <c r="K83" i="12" s="1"/>
  <c r="I531" i="12"/>
  <c r="J531" i="12" s="1"/>
  <c r="K531" i="12" s="1"/>
  <c r="I351" i="12"/>
  <c r="J351" i="12" s="1"/>
  <c r="K351" i="12" s="1"/>
  <c r="I637" i="12"/>
  <c r="J637" i="12" s="1"/>
  <c r="K637" i="12" s="1"/>
  <c r="I711" i="12"/>
  <c r="J711" i="12" s="1"/>
  <c r="K711" i="12" s="1"/>
  <c r="I494" i="12"/>
  <c r="J494" i="12" s="1"/>
  <c r="K494" i="12" s="1"/>
  <c r="I844" i="12"/>
  <c r="J844" i="12" s="1"/>
  <c r="K844" i="12" s="1"/>
  <c r="I733" i="12"/>
  <c r="J733" i="12" s="1"/>
  <c r="K733" i="12" s="1"/>
  <c r="I359" i="12"/>
  <c r="J359" i="12" s="1"/>
  <c r="K359" i="12" s="1"/>
  <c r="I1011" i="12"/>
  <c r="J1011" i="12" s="1"/>
  <c r="K1011" i="12" s="1"/>
  <c r="I239" i="12"/>
  <c r="J239" i="12" s="1"/>
  <c r="K239" i="12" s="1"/>
  <c r="I729" i="12"/>
  <c r="J729" i="12" s="1"/>
  <c r="K729" i="12" s="1"/>
  <c r="I864" i="12"/>
  <c r="J864" i="12" s="1"/>
  <c r="K864" i="12" s="1"/>
  <c r="I1035" i="12"/>
  <c r="J1035" i="12" s="1"/>
  <c r="K1035" i="12" s="1"/>
  <c r="I405" i="12"/>
  <c r="J405" i="12" s="1"/>
  <c r="K405" i="12" s="1"/>
  <c r="I1079" i="12"/>
  <c r="J1079" i="12" s="1"/>
  <c r="K1079" i="12" s="1"/>
  <c r="I528" i="12"/>
  <c r="J528" i="12" s="1"/>
  <c r="K528" i="12" s="1"/>
  <c r="I727" i="12"/>
  <c r="J727" i="12" s="1"/>
  <c r="K727" i="12" s="1"/>
  <c r="I961" i="12"/>
  <c r="J961" i="12" s="1"/>
  <c r="K961" i="12" s="1"/>
  <c r="I464" i="12"/>
  <c r="J464" i="12" s="1"/>
  <c r="K464" i="12" s="1"/>
  <c r="I221" i="12"/>
  <c r="J221" i="12" s="1"/>
  <c r="K221" i="12" s="1"/>
  <c r="I429" i="12"/>
  <c r="J429" i="12" s="1"/>
  <c r="K429" i="12" s="1"/>
  <c r="I764" i="12"/>
  <c r="J764" i="12" s="1"/>
  <c r="K764" i="12" s="1"/>
  <c r="I586" i="12"/>
  <c r="J586" i="12" s="1"/>
  <c r="K586" i="12" s="1"/>
  <c r="I131" i="12"/>
  <c r="J131" i="12" s="1"/>
  <c r="K131" i="12" s="1"/>
  <c r="I1071" i="12"/>
  <c r="J1071" i="12" s="1"/>
  <c r="K1071" i="12" s="1"/>
  <c r="I901" i="12"/>
  <c r="J901" i="12" s="1"/>
  <c r="K901" i="12" s="1"/>
  <c r="I642" i="12"/>
  <c r="J642" i="12" s="1"/>
  <c r="K642" i="12" s="1"/>
  <c r="I981" i="12"/>
  <c r="J981" i="12" s="1"/>
  <c r="K981" i="12" s="1"/>
  <c r="I280" i="12"/>
  <c r="J280" i="12" s="1"/>
  <c r="K280" i="12" s="1"/>
  <c r="I979" i="12"/>
  <c r="J979" i="12" s="1"/>
  <c r="K979" i="12" s="1"/>
  <c r="I719" i="12"/>
  <c r="J719" i="12" s="1"/>
  <c r="K719" i="12" s="1"/>
  <c r="I575" i="12"/>
  <c r="J575" i="12" s="1"/>
  <c r="K575" i="12" s="1"/>
  <c r="I328" i="12"/>
  <c r="J328" i="12" s="1"/>
  <c r="K328" i="12" s="1"/>
  <c r="I730" i="12"/>
  <c r="J730" i="12" s="1"/>
  <c r="K730" i="12" s="1"/>
  <c r="I196" i="12"/>
  <c r="J196" i="12" s="1"/>
  <c r="K196" i="12" s="1"/>
  <c r="I1081" i="12"/>
  <c r="J1081" i="12" s="1"/>
  <c r="K1081" i="12" s="1"/>
  <c r="I896" i="12"/>
  <c r="J896" i="12" s="1"/>
  <c r="K896" i="12" s="1"/>
  <c r="I138" i="12"/>
  <c r="J138" i="12" s="1"/>
  <c r="K138" i="12" s="1"/>
  <c r="I14" i="12"/>
  <c r="J14" i="12" s="1"/>
  <c r="K14" i="12" s="1"/>
  <c r="I1070" i="12"/>
  <c r="J1070" i="12" s="1"/>
  <c r="K1070" i="12" s="1"/>
  <c r="I1027" i="12"/>
  <c r="J1027" i="12" s="1"/>
  <c r="K1027" i="12" s="1"/>
  <c r="I384" i="12"/>
  <c r="J384" i="12" s="1"/>
  <c r="K384" i="12" s="1"/>
  <c r="I957" i="12"/>
  <c r="J957" i="12" s="1"/>
  <c r="K957" i="12" s="1"/>
  <c r="I532" i="12"/>
  <c r="J532" i="12" s="1"/>
  <c r="K532" i="12" s="1"/>
  <c r="I846" i="12"/>
  <c r="J846" i="12" s="1"/>
  <c r="K846" i="12" s="1"/>
  <c r="I459" i="12"/>
  <c r="J459" i="12" s="1"/>
  <c r="K459" i="12" s="1"/>
  <c r="I335" i="12"/>
  <c r="J335" i="12" s="1"/>
  <c r="K335" i="12" s="1"/>
  <c r="I77" i="12"/>
  <c r="J77" i="12" s="1"/>
  <c r="K77" i="12" s="1"/>
  <c r="I1092" i="12"/>
  <c r="J1092" i="12" s="1"/>
  <c r="K1092" i="12" s="1"/>
  <c r="I270" i="12"/>
  <c r="J270" i="12" s="1"/>
  <c r="K270" i="12" s="1"/>
  <c r="I882" i="12"/>
  <c r="J882" i="12" s="1"/>
  <c r="K882" i="12" s="1"/>
  <c r="I303" i="12"/>
  <c r="J303" i="12" s="1"/>
  <c r="K303" i="12" s="1"/>
  <c r="I172" i="12"/>
  <c r="J172" i="12" s="1"/>
  <c r="K172" i="12" s="1"/>
  <c r="I1107" i="12"/>
  <c r="J1107" i="12" s="1"/>
  <c r="K1107" i="12" s="1"/>
  <c r="I751" i="12"/>
  <c r="J751" i="12" s="1"/>
  <c r="K751" i="12" s="1"/>
  <c r="I859" i="12"/>
  <c r="J859" i="12" s="1"/>
  <c r="K859" i="12" s="1"/>
  <c r="I522" i="12"/>
  <c r="J522" i="12" s="1"/>
  <c r="K522" i="12" s="1"/>
  <c r="I70" i="12"/>
  <c r="J70" i="12" s="1"/>
  <c r="K70" i="12" s="1"/>
  <c r="I1080" i="12"/>
  <c r="J1080" i="12" s="1"/>
  <c r="K1080" i="12" s="1"/>
  <c r="I1026" i="12"/>
  <c r="J1026" i="12" s="1"/>
  <c r="K1026" i="12" s="1"/>
  <c r="I497" i="12"/>
  <c r="J497" i="12" s="1"/>
  <c r="K497" i="12" s="1"/>
  <c r="I66" i="12"/>
  <c r="J66" i="12" s="1"/>
  <c r="K66" i="12" s="1"/>
  <c r="I1064" i="12"/>
  <c r="J1064" i="12" s="1"/>
  <c r="K1064" i="12" s="1"/>
  <c r="I1085" i="12"/>
  <c r="J1085" i="12" s="1"/>
  <c r="K1085" i="12" s="1"/>
  <c r="I650" i="12"/>
  <c r="J650" i="12" s="1"/>
  <c r="K650" i="12" s="1"/>
  <c r="I1034" i="12"/>
  <c r="J1034" i="12" s="1"/>
  <c r="K1034" i="12" s="1"/>
  <c r="I111" i="12"/>
  <c r="J111" i="12" s="1"/>
  <c r="K111" i="12" s="1"/>
  <c r="I626" i="12"/>
  <c r="J626" i="12" s="1"/>
  <c r="K626" i="12" s="1"/>
  <c r="I688" i="12"/>
  <c r="J688" i="12" s="1"/>
  <c r="K688" i="12" s="1"/>
  <c r="I495" i="12"/>
  <c r="J495" i="12" s="1"/>
  <c r="K495" i="12" s="1"/>
  <c r="I132" i="12"/>
  <c r="J132" i="12" s="1"/>
  <c r="K132" i="12" s="1"/>
  <c r="I772" i="12"/>
  <c r="J772" i="12" s="1"/>
  <c r="K772" i="12" s="1"/>
  <c r="I337" i="12"/>
  <c r="J337" i="12" s="1"/>
  <c r="K337" i="12" s="1"/>
  <c r="I958" i="12"/>
  <c r="J958" i="12" s="1"/>
  <c r="K958" i="12" s="1"/>
  <c r="I534" i="12"/>
  <c r="J534" i="12" s="1"/>
  <c r="K534" i="12" s="1"/>
  <c r="I1098" i="12"/>
  <c r="J1098" i="12" s="1"/>
  <c r="K1098" i="12" s="1"/>
  <c r="I808" i="12"/>
  <c r="J808" i="12" s="1"/>
  <c r="K808" i="12" s="1"/>
  <c r="I332" i="12"/>
  <c r="J332" i="12" s="1"/>
  <c r="K332" i="12" s="1"/>
  <c r="I891" i="12"/>
  <c r="J891" i="12" s="1"/>
  <c r="K891" i="12" s="1"/>
  <c r="I605" i="12"/>
  <c r="J605" i="12" s="1"/>
  <c r="K605" i="12" s="1"/>
  <c r="I202" i="12"/>
  <c r="J202" i="12" s="1"/>
  <c r="K202" i="12" s="1"/>
  <c r="I206" i="12"/>
  <c r="J206" i="12" s="1"/>
  <c r="K206" i="12" s="1"/>
  <c r="I180" i="12"/>
  <c r="J180" i="12" s="1"/>
  <c r="K180" i="12" s="1"/>
  <c r="I482" i="12"/>
  <c r="J482" i="12" s="1"/>
  <c r="K482" i="12" s="1"/>
  <c r="I860" i="12"/>
  <c r="J860" i="12" s="1"/>
  <c r="K860" i="12" s="1"/>
  <c r="I24" i="12"/>
  <c r="J24" i="12" s="1"/>
  <c r="K24" i="12" s="1"/>
  <c r="I149" i="12"/>
  <c r="J149" i="12" s="1"/>
  <c r="K149" i="12" s="1"/>
  <c r="I276" i="12"/>
  <c r="J276" i="12" s="1"/>
  <c r="K276" i="12" s="1"/>
  <c r="I253" i="12"/>
  <c r="J253" i="12" s="1"/>
  <c r="K253" i="12" s="1"/>
  <c r="I533" i="12"/>
  <c r="J533" i="12" s="1"/>
  <c r="K533" i="12" s="1"/>
  <c r="I223" i="12"/>
  <c r="J223" i="12" s="1"/>
  <c r="K223" i="12" s="1"/>
  <c r="I311" i="12"/>
  <c r="J311" i="12" s="1"/>
  <c r="K311" i="12" s="1"/>
  <c r="I249" i="12"/>
  <c r="J249" i="12" s="1"/>
  <c r="K249" i="12" s="1"/>
  <c r="I76" i="12"/>
  <c r="J76" i="12" s="1"/>
  <c r="K76" i="12" s="1"/>
  <c r="I942" i="12"/>
  <c r="J942" i="12" s="1"/>
  <c r="K942" i="12" s="1"/>
  <c r="I888" i="12"/>
  <c r="J888" i="12" s="1"/>
  <c r="K888" i="12" s="1"/>
  <c r="I399" i="12"/>
  <c r="J399" i="12" s="1"/>
  <c r="K399" i="12" s="1"/>
  <c r="I643" i="12"/>
  <c r="J643" i="12" s="1"/>
  <c r="K643" i="12" s="1"/>
  <c r="I302" i="12"/>
  <c r="J302" i="12" s="1"/>
  <c r="K302" i="12" s="1"/>
  <c r="I608" i="12"/>
  <c r="J608" i="12" s="1"/>
  <c r="K608" i="12" s="1"/>
  <c r="I25" i="12"/>
  <c r="J25" i="12" s="1"/>
  <c r="K25" i="12" s="1"/>
  <c r="I114" i="12"/>
  <c r="J114" i="12" s="1"/>
  <c r="K114" i="12" s="1"/>
  <c r="I275" i="12"/>
  <c r="J275" i="12" s="1"/>
  <c r="K275" i="12" s="1"/>
  <c r="I349" i="12"/>
  <c r="J349" i="12" s="1"/>
  <c r="K349" i="12" s="1"/>
  <c r="I41" i="12"/>
  <c r="J41" i="12" s="1"/>
  <c r="K41" i="12" s="1"/>
  <c r="I91" i="12"/>
  <c r="J91" i="12" s="1"/>
  <c r="K91" i="12" s="1"/>
  <c r="I173" i="12"/>
  <c r="J173" i="12" s="1"/>
  <c r="K173" i="12" s="1"/>
  <c r="I225" i="12"/>
  <c r="J225" i="12" s="1"/>
  <c r="K225" i="12" s="1"/>
  <c r="I277" i="12"/>
  <c r="J277" i="12" s="1"/>
  <c r="K277" i="12" s="1"/>
  <c r="I333" i="12"/>
  <c r="J333" i="12" s="1"/>
  <c r="K333" i="12" s="1"/>
  <c r="I378" i="12"/>
  <c r="J378" i="12" s="1"/>
  <c r="K378" i="12" s="1"/>
  <c r="I408" i="12"/>
  <c r="J408" i="12" s="1"/>
  <c r="K408" i="12" s="1"/>
  <c r="I458" i="12"/>
  <c r="J458" i="12" s="1"/>
  <c r="K458" i="12" s="1"/>
  <c r="I491" i="12"/>
  <c r="J491" i="12" s="1"/>
  <c r="K491" i="12" s="1"/>
  <c r="I535" i="12"/>
  <c r="J535" i="12" s="1"/>
  <c r="K535" i="12" s="1"/>
  <c r="I587" i="12"/>
  <c r="J587" i="12" s="1"/>
  <c r="K587" i="12" s="1"/>
  <c r="I616" i="12"/>
  <c r="J616" i="12" s="1"/>
  <c r="K616" i="12" s="1"/>
  <c r="I647" i="12"/>
  <c r="J647" i="12" s="1"/>
  <c r="K647" i="12" s="1"/>
  <c r="I671" i="12"/>
  <c r="J671" i="12" s="1"/>
  <c r="K671" i="12" s="1"/>
  <c r="I704" i="12"/>
  <c r="J704" i="12" s="1"/>
  <c r="K704" i="12" s="1"/>
  <c r="I806" i="12"/>
  <c r="J806" i="12" s="1"/>
  <c r="K806" i="12" s="1"/>
  <c r="I861" i="12"/>
  <c r="J861" i="12" s="1"/>
  <c r="K861" i="12" s="1"/>
  <c r="I903" i="12"/>
  <c r="J903" i="12" s="1"/>
  <c r="K903" i="12" s="1"/>
  <c r="I947" i="12"/>
  <c r="J947" i="12" s="1"/>
  <c r="K947" i="12" s="1"/>
  <c r="I990" i="12"/>
  <c r="J990" i="12" s="1"/>
  <c r="K990" i="12" s="1"/>
  <c r="I1039" i="12"/>
  <c r="J1039" i="12" s="1"/>
  <c r="K1039" i="12" s="1"/>
  <c r="I1094" i="12"/>
  <c r="J1094" i="12" s="1"/>
  <c r="K1094" i="12" s="1"/>
  <c r="I1113" i="12"/>
  <c r="J1113" i="12" s="1"/>
  <c r="K1113" i="12" s="1"/>
  <c r="I12" i="12"/>
  <c r="J12" i="12" s="1"/>
  <c r="K12" i="12" s="1"/>
  <c r="I49" i="12"/>
  <c r="J49" i="12" s="1"/>
  <c r="K49" i="12" s="1"/>
  <c r="I96" i="12"/>
  <c r="J96" i="12" s="1"/>
  <c r="K96" i="12" s="1"/>
  <c r="I163" i="12"/>
  <c r="J163" i="12" s="1"/>
  <c r="K163" i="12" s="1"/>
  <c r="I220" i="12"/>
  <c r="J220" i="12" s="1"/>
  <c r="K220" i="12" s="1"/>
  <c r="I271" i="12"/>
  <c r="J271" i="12" s="1"/>
  <c r="K271" i="12" s="1"/>
  <c r="I322" i="12"/>
  <c r="J322" i="12" s="1"/>
  <c r="K322" i="12" s="1"/>
  <c r="I369" i="12"/>
  <c r="J369" i="12" s="1"/>
  <c r="K369" i="12" s="1"/>
  <c r="I403" i="12"/>
  <c r="J403" i="12" s="1"/>
  <c r="K403" i="12" s="1"/>
  <c r="I448" i="12"/>
  <c r="J448" i="12" s="1"/>
  <c r="K448" i="12" s="1"/>
  <c r="I480" i="12"/>
  <c r="J480" i="12" s="1"/>
  <c r="K480" i="12" s="1"/>
  <c r="I529" i="12"/>
  <c r="J529" i="12" s="1"/>
  <c r="K529" i="12" s="1"/>
  <c r="I574" i="12"/>
  <c r="J574" i="12" s="1"/>
  <c r="K574" i="12" s="1"/>
  <c r="I613" i="12"/>
  <c r="J613" i="12" s="1"/>
  <c r="K613" i="12" s="1"/>
  <c r="I644" i="12"/>
  <c r="J644" i="12" s="1"/>
  <c r="K644" i="12" s="1"/>
  <c r="I668" i="12"/>
  <c r="J668" i="12" s="1"/>
  <c r="K668" i="12" s="1"/>
  <c r="I699" i="12"/>
  <c r="J699" i="12" s="1"/>
  <c r="K699" i="12" s="1"/>
  <c r="I788" i="12"/>
  <c r="J788" i="12" s="1"/>
  <c r="K788" i="12" s="1"/>
  <c r="I854" i="12"/>
  <c r="J854" i="12" s="1"/>
  <c r="K854" i="12" s="1"/>
  <c r="I893" i="12"/>
  <c r="J893" i="12" s="1"/>
  <c r="K893" i="12" s="1"/>
  <c r="I940" i="12"/>
  <c r="J940" i="12" s="1"/>
  <c r="K940" i="12" s="1"/>
  <c r="I987" i="12"/>
  <c r="J987" i="12" s="1"/>
  <c r="K987" i="12" s="1"/>
  <c r="I1029" i="12"/>
  <c r="J1029" i="12" s="1"/>
  <c r="K1029" i="12" s="1"/>
  <c r="I1086" i="12"/>
  <c r="J1086" i="12" s="1"/>
  <c r="K1086" i="12" s="1"/>
  <c r="I1110" i="12"/>
  <c r="J1110" i="12" s="1"/>
  <c r="K1110" i="12" s="1"/>
  <c r="I26" i="12"/>
  <c r="J26" i="12" s="1"/>
  <c r="K26" i="12" s="1"/>
  <c r="I106" i="12"/>
  <c r="J106" i="12" s="1"/>
  <c r="K106" i="12" s="1"/>
  <c r="I231" i="12"/>
  <c r="J231" i="12" s="1"/>
  <c r="K231" i="12" s="1"/>
  <c r="I343" i="12"/>
  <c r="J343" i="12" s="1"/>
  <c r="K343" i="12" s="1"/>
  <c r="I413" i="12"/>
  <c r="J413" i="12" s="1"/>
  <c r="K413" i="12" s="1"/>
  <c r="I498" i="12"/>
  <c r="J498" i="12" s="1"/>
  <c r="K498" i="12" s="1"/>
  <c r="I591" i="12"/>
  <c r="J591" i="12" s="1"/>
  <c r="K591" i="12" s="1"/>
  <c r="I649" i="12"/>
  <c r="J649" i="12" s="1"/>
  <c r="K649" i="12" s="1"/>
  <c r="I715" i="12"/>
  <c r="J715" i="12" s="1"/>
  <c r="K715" i="12" s="1"/>
  <c r="I873" i="12"/>
  <c r="J873" i="12" s="1"/>
  <c r="K873" i="12" s="1"/>
  <c r="I956" i="12"/>
  <c r="J956" i="12" s="1"/>
  <c r="K956" i="12" s="1"/>
  <c r="I1045" i="12"/>
  <c r="J1045" i="12" s="1"/>
  <c r="K1045" i="12" s="1"/>
  <c r="I1115" i="12"/>
  <c r="J1115" i="12" s="1"/>
  <c r="K1115" i="12" s="1"/>
  <c r="I188" i="12"/>
  <c r="J188" i="12" s="1"/>
  <c r="K188" i="12" s="1"/>
  <c r="I392" i="12"/>
  <c r="J392" i="12" s="1"/>
  <c r="K392" i="12" s="1"/>
  <c r="I552" i="12"/>
  <c r="J552" i="12" s="1"/>
  <c r="K552" i="12" s="1"/>
  <c r="I682" i="12"/>
  <c r="J682" i="12" s="1"/>
  <c r="K682" i="12" s="1"/>
  <c r="I925" i="12"/>
  <c r="J925" i="12" s="1"/>
  <c r="K925" i="12" s="1"/>
  <c r="I1103" i="12"/>
  <c r="J1103" i="12" s="1"/>
  <c r="K1103" i="12" s="1"/>
  <c r="I118" i="12"/>
  <c r="J118" i="12" s="1"/>
  <c r="K118" i="12" s="1"/>
  <c r="I356" i="12"/>
  <c r="J356" i="12" s="1"/>
  <c r="K356" i="12" s="1"/>
  <c r="I517" i="12"/>
  <c r="J517" i="12" s="1"/>
  <c r="K517" i="12" s="1"/>
  <c r="I657" i="12"/>
  <c r="J657" i="12" s="1"/>
  <c r="K657" i="12" s="1"/>
  <c r="I881" i="12"/>
  <c r="J881" i="12" s="1"/>
  <c r="K881" i="12" s="1"/>
  <c r="I1063" i="12"/>
  <c r="J1063" i="12" s="1"/>
  <c r="K1063" i="12" s="1"/>
  <c r="I27" i="12"/>
  <c r="J27" i="12" s="1"/>
  <c r="K27" i="12" s="1"/>
  <c r="I110" i="12"/>
  <c r="J110" i="12" s="1"/>
  <c r="K110" i="12" s="1"/>
  <c r="I232" i="12"/>
  <c r="J232" i="12" s="1"/>
  <c r="K232" i="12" s="1"/>
  <c r="I345" i="12"/>
  <c r="J345" i="12" s="1"/>
  <c r="K345" i="12" s="1"/>
  <c r="I415" i="12"/>
  <c r="J415" i="12" s="1"/>
  <c r="K415" i="12" s="1"/>
  <c r="I499" i="12"/>
  <c r="J499" i="12" s="1"/>
  <c r="K499" i="12" s="1"/>
  <c r="I592" i="12"/>
  <c r="J592" i="12" s="1"/>
  <c r="K592" i="12" s="1"/>
  <c r="I652" i="12"/>
  <c r="J652" i="12" s="1"/>
  <c r="K652" i="12" s="1"/>
  <c r="I228" i="12"/>
  <c r="J228" i="12" s="1"/>
  <c r="K228" i="12" s="1"/>
  <c r="I314" i="12"/>
  <c r="J314" i="12" s="1"/>
  <c r="K314" i="12" s="1"/>
  <c r="I11" i="12"/>
  <c r="J11" i="12" s="1"/>
  <c r="K11" i="12" s="1"/>
  <c r="I55" i="12"/>
  <c r="J55" i="12" s="1"/>
  <c r="K55" i="12" s="1"/>
  <c r="I119" i="12"/>
  <c r="J119" i="12" s="1"/>
  <c r="K119" i="12" s="1"/>
  <c r="I199" i="12"/>
  <c r="J199" i="12" s="1"/>
  <c r="K199" i="12" s="1"/>
  <c r="I246" i="12"/>
  <c r="J246" i="12" s="1"/>
  <c r="K246" i="12" s="1"/>
  <c r="I304" i="12"/>
  <c r="J304" i="12" s="1"/>
  <c r="K304" i="12" s="1"/>
  <c r="I358" i="12"/>
  <c r="J358" i="12" s="1"/>
  <c r="K358" i="12" s="1"/>
  <c r="I396" i="12"/>
  <c r="J396" i="12" s="1"/>
  <c r="K396" i="12" s="1"/>
  <c r="I426" i="12"/>
  <c r="J426" i="12" s="1"/>
  <c r="K426" i="12" s="1"/>
  <c r="I474" i="12"/>
  <c r="J474" i="12" s="1"/>
  <c r="K474" i="12" s="1"/>
  <c r="I519" i="12"/>
  <c r="J519" i="12" s="1"/>
  <c r="K519" i="12" s="1"/>
  <c r="I556" i="12"/>
  <c r="J556" i="12" s="1"/>
  <c r="K556" i="12" s="1"/>
  <c r="I607" i="12"/>
  <c r="J607" i="12" s="1"/>
  <c r="K607" i="12" s="1"/>
  <c r="I638" i="12"/>
  <c r="J638" i="12" s="1"/>
  <c r="K638" i="12" s="1"/>
  <c r="I659" i="12"/>
  <c r="J659" i="12" s="1"/>
  <c r="K659" i="12" s="1"/>
  <c r="I686" i="12"/>
  <c r="J686" i="12" s="1"/>
  <c r="K686" i="12" s="1"/>
  <c r="I778" i="12"/>
  <c r="J778" i="12" s="1"/>
  <c r="K778" i="12" s="1"/>
  <c r="I847" i="12"/>
  <c r="J847" i="12" s="1"/>
  <c r="K847" i="12" s="1"/>
  <c r="I883" i="12"/>
  <c r="J883" i="12" s="1"/>
  <c r="K883" i="12" s="1"/>
  <c r="I929" i="12"/>
  <c r="J929" i="12" s="1"/>
  <c r="K929" i="12" s="1"/>
  <c r="I975" i="12"/>
  <c r="J975" i="12" s="1"/>
  <c r="K975" i="12" s="1"/>
  <c r="I1014" i="12"/>
  <c r="J1014" i="12" s="1"/>
  <c r="K1014" i="12" s="1"/>
  <c r="I1065" i="12"/>
  <c r="J1065" i="12" s="1"/>
  <c r="K1065" i="12" s="1"/>
  <c r="I1105" i="12"/>
  <c r="J1105" i="12" s="1"/>
  <c r="K1105" i="12" s="1"/>
  <c r="I1121" i="12"/>
  <c r="J1121" i="12" s="1"/>
  <c r="K1121" i="12" s="1"/>
  <c r="I31" i="12"/>
  <c r="J31" i="12" s="1"/>
  <c r="K31" i="12" s="1"/>
  <c r="I72" i="12"/>
  <c r="J72" i="12" s="1"/>
  <c r="K72" i="12" s="1"/>
  <c r="I113" i="12"/>
  <c r="J113" i="12" s="1"/>
  <c r="K113" i="12" s="1"/>
  <c r="I187" i="12"/>
  <c r="J187" i="12" s="1"/>
  <c r="K187" i="12" s="1"/>
  <c r="I238" i="12"/>
  <c r="J238" i="12" s="1"/>
  <c r="K238" i="12" s="1"/>
  <c r="I291" i="12"/>
  <c r="J291" i="12" s="1"/>
  <c r="K291" i="12" s="1"/>
  <c r="I353" i="12"/>
  <c r="J353" i="12" s="1"/>
  <c r="K353" i="12" s="1"/>
  <c r="I387" i="12"/>
  <c r="J387" i="12" s="1"/>
  <c r="K387" i="12" s="1"/>
  <c r="I418" i="12"/>
  <c r="J418" i="12" s="1"/>
  <c r="K418" i="12" s="1"/>
  <c r="I466" i="12"/>
  <c r="J466" i="12" s="1"/>
  <c r="K466" i="12" s="1"/>
  <c r="I511" i="12"/>
  <c r="J511" i="12" s="1"/>
  <c r="K511" i="12" s="1"/>
  <c r="I546" i="12"/>
  <c r="J546" i="12" s="1"/>
  <c r="K546" i="12" s="1"/>
  <c r="I598" i="12"/>
  <c r="J598" i="12" s="1"/>
  <c r="K598" i="12" s="1"/>
  <c r="I630" i="12"/>
  <c r="J630" i="12" s="1"/>
  <c r="K630" i="12" s="1"/>
  <c r="I654" i="12"/>
  <c r="J654" i="12" s="1"/>
  <c r="K654" i="12" s="1"/>
  <c r="I679" i="12"/>
  <c r="J679" i="12" s="1"/>
  <c r="K679" i="12" s="1"/>
  <c r="I749" i="12"/>
  <c r="J749" i="12" s="1"/>
  <c r="K749" i="12" s="1"/>
  <c r="I840" i="12"/>
  <c r="J840" i="12" s="1"/>
  <c r="K840" i="12" s="1"/>
  <c r="I876" i="12"/>
  <c r="J876" i="12" s="1"/>
  <c r="K876" i="12" s="1"/>
  <c r="I920" i="12"/>
  <c r="J920" i="12" s="1"/>
  <c r="K920" i="12" s="1"/>
  <c r="I965" i="12"/>
  <c r="J965" i="12" s="1"/>
  <c r="K965" i="12" s="1"/>
  <c r="I999" i="12"/>
  <c r="J999" i="12" s="1"/>
  <c r="K999" i="12" s="1"/>
  <c r="I1060" i="12"/>
  <c r="J1060" i="12" s="1"/>
  <c r="K1060" i="12" s="1"/>
  <c r="I1101" i="12"/>
  <c r="J1101" i="12" s="1"/>
  <c r="K1101" i="12" s="1"/>
  <c r="I1118" i="12"/>
  <c r="J1118" i="12" s="1"/>
  <c r="K1118" i="12" s="1"/>
  <c r="I60" i="12"/>
  <c r="J60" i="12" s="1"/>
  <c r="K60" i="12" s="1"/>
  <c r="I176" i="12"/>
  <c r="J176" i="12" s="1"/>
  <c r="K176" i="12" s="1"/>
  <c r="I279" i="12"/>
  <c r="J279" i="12" s="1"/>
  <c r="K279" i="12" s="1"/>
  <c r="I381" i="12"/>
  <c r="J381" i="12" s="1"/>
  <c r="K381" i="12" s="1"/>
  <c r="I462" i="12"/>
  <c r="J462" i="12" s="1"/>
  <c r="K462" i="12" s="1"/>
  <c r="I539" i="12"/>
  <c r="J539" i="12" s="1"/>
  <c r="K539" i="12" s="1"/>
  <c r="I618" i="12"/>
  <c r="J618" i="12" s="1"/>
  <c r="K618" i="12" s="1"/>
  <c r="I675" i="12"/>
  <c r="J675" i="12" s="1"/>
  <c r="K675" i="12" s="1"/>
  <c r="I825" i="12"/>
  <c r="J825" i="12" s="1"/>
  <c r="K825" i="12" s="1"/>
  <c r="I906" i="12"/>
  <c r="J906" i="12" s="1"/>
  <c r="K906" i="12" s="1"/>
  <c r="I993" i="12"/>
  <c r="J993" i="12" s="1"/>
  <c r="K993" i="12" s="1"/>
  <c r="I1097" i="12"/>
  <c r="J1097" i="12" s="1"/>
  <c r="K1097" i="12" s="1"/>
  <c r="I74" i="12"/>
  <c r="J74" i="12" s="1"/>
  <c r="K74" i="12" s="1"/>
  <c r="I300" i="12"/>
  <c r="J300" i="12" s="1"/>
  <c r="K300" i="12" s="1"/>
  <c r="I467" i="12"/>
  <c r="J467" i="12" s="1"/>
  <c r="K467" i="12" s="1"/>
  <c r="I631" i="12"/>
  <c r="J631" i="12" s="1"/>
  <c r="K631" i="12" s="1"/>
  <c r="I843" i="12"/>
  <c r="J843" i="12" s="1"/>
  <c r="K843" i="12" s="1"/>
  <c r="I1002" i="12"/>
  <c r="J1002" i="12" s="1"/>
  <c r="K1002" i="12" s="1"/>
  <c r="I33" i="12"/>
  <c r="J33" i="12" s="1"/>
  <c r="K33" i="12" s="1"/>
  <c r="I245" i="12"/>
  <c r="J245" i="12" s="1"/>
  <c r="K245" i="12" s="1"/>
  <c r="I423" i="12"/>
  <c r="J423" i="12" s="1"/>
  <c r="K423" i="12" s="1"/>
  <c r="I604" i="12"/>
  <c r="J604" i="12" s="1"/>
  <c r="K604" i="12" s="1"/>
  <c r="I770" i="12"/>
  <c r="J770" i="12" s="1"/>
  <c r="K770" i="12" s="1"/>
  <c r="I971" i="12"/>
  <c r="J971" i="12" s="1"/>
  <c r="K971" i="12" s="1"/>
  <c r="I1120" i="12"/>
  <c r="J1120" i="12" s="1"/>
  <c r="K1120" i="12" s="1"/>
  <c r="I62" i="12"/>
  <c r="J62" i="12" s="1"/>
  <c r="K62" i="12" s="1"/>
  <c r="I178" i="12"/>
  <c r="J178" i="12" s="1"/>
  <c r="K178" i="12" s="1"/>
  <c r="I287" i="12"/>
  <c r="J287" i="12" s="1"/>
  <c r="K287" i="12" s="1"/>
  <c r="I382" i="12"/>
  <c r="J382" i="12" s="1"/>
  <c r="K382" i="12" s="1"/>
  <c r="I463" i="12"/>
  <c r="J463" i="12" s="1"/>
  <c r="K463" i="12" s="1"/>
  <c r="I540" i="12"/>
  <c r="J540" i="12" s="1"/>
  <c r="K540" i="12" s="1"/>
  <c r="I622" i="12"/>
  <c r="J622" i="12" s="1"/>
  <c r="K622" i="12" s="1"/>
  <c r="I677" i="12"/>
  <c r="J677" i="12" s="1"/>
  <c r="K677" i="12" s="1"/>
  <c r="I183" i="12"/>
  <c r="J183" i="12" s="1"/>
  <c r="K183" i="12" s="1"/>
  <c r="I366" i="12"/>
  <c r="J366" i="12" s="1"/>
  <c r="K366" i="12" s="1"/>
  <c r="I103" i="12"/>
  <c r="J103" i="12" s="1"/>
  <c r="K103" i="12" s="1"/>
  <c r="I237" i="12"/>
  <c r="J237" i="12" s="1"/>
  <c r="K237" i="12" s="1"/>
  <c r="I347" i="12"/>
  <c r="J347" i="12" s="1"/>
  <c r="K347" i="12" s="1"/>
  <c r="I417" i="12"/>
  <c r="J417" i="12" s="1"/>
  <c r="K417" i="12" s="1"/>
  <c r="I510" i="12"/>
  <c r="J510" i="12" s="1"/>
  <c r="K510" i="12" s="1"/>
  <c r="I593" i="12"/>
  <c r="J593" i="12" s="1"/>
  <c r="K593" i="12" s="1"/>
  <c r="I653" i="12"/>
  <c r="J653" i="12" s="1"/>
  <c r="K653" i="12" s="1"/>
  <c r="I744" i="12"/>
  <c r="J744" i="12" s="1"/>
  <c r="K744" i="12" s="1"/>
  <c r="I875" i="12"/>
  <c r="J875" i="12" s="1"/>
  <c r="K875" i="12" s="1"/>
  <c r="I960" i="12"/>
  <c r="J960" i="12" s="1"/>
  <c r="K960" i="12" s="1"/>
  <c r="I1048" i="12"/>
  <c r="J1048" i="12" s="1"/>
  <c r="K1048" i="12" s="1"/>
  <c r="I1117" i="12"/>
  <c r="J1117" i="12" s="1"/>
  <c r="K1117" i="12" s="1"/>
  <c r="I59" i="12"/>
  <c r="J59" i="12" s="1"/>
  <c r="K59" i="12" s="1"/>
  <c r="I174" i="12"/>
  <c r="J174" i="12" s="1"/>
  <c r="K174" i="12" s="1"/>
  <c r="I278" i="12"/>
  <c r="J278" i="12" s="1"/>
  <c r="K278" i="12" s="1"/>
  <c r="I380" i="12"/>
  <c r="J380" i="12" s="1"/>
  <c r="K380" i="12" s="1"/>
  <c r="I460" i="12"/>
  <c r="J460" i="12" s="1"/>
  <c r="K460" i="12" s="1"/>
  <c r="I536" i="12"/>
  <c r="J536" i="12" s="1"/>
  <c r="K536" i="12" s="1"/>
  <c r="I617" i="12"/>
  <c r="J617" i="12" s="1"/>
  <c r="K617" i="12" s="1"/>
  <c r="I674" i="12"/>
  <c r="J674" i="12" s="1"/>
  <c r="K674" i="12" s="1"/>
  <c r="I815" i="12"/>
  <c r="J815" i="12" s="1"/>
  <c r="K815" i="12" s="1"/>
  <c r="I905" i="12"/>
  <c r="J905" i="12" s="1"/>
  <c r="K905" i="12" s="1"/>
  <c r="I992" i="12"/>
  <c r="J992" i="12" s="1"/>
  <c r="K992" i="12" s="1"/>
  <c r="I1096" i="12"/>
  <c r="J1096" i="12" s="1"/>
  <c r="K1096" i="12" s="1"/>
  <c r="I44" i="12"/>
  <c r="J44" i="12" s="1"/>
  <c r="K44" i="12" s="1"/>
  <c r="I258" i="12"/>
  <c r="J258" i="12" s="1"/>
  <c r="K258" i="12" s="1"/>
  <c r="I438" i="12"/>
  <c r="J438" i="12" s="1"/>
  <c r="K438" i="12" s="1"/>
  <c r="I609" i="12"/>
  <c r="J609" i="12" s="1"/>
  <c r="K609" i="12" s="1"/>
  <c r="I784" i="12"/>
  <c r="J784" i="12" s="1"/>
  <c r="K784" i="12" s="1"/>
  <c r="I982" i="12"/>
  <c r="J982" i="12" s="1"/>
  <c r="K982" i="12" s="1"/>
  <c r="I32" i="12"/>
  <c r="J32" i="12" s="1"/>
  <c r="K32" i="12" s="1"/>
  <c r="I419" i="12"/>
  <c r="J419" i="12" s="1"/>
  <c r="K419" i="12" s="1"/>
  <c r="I750" i="12"/>
  <c r="J750" i="12" s="1"/>
  <c r="K750" i="12" s="1"/>
  <c r="I1119" i="12"/>
  <c r="J1119" i="12" s="1"/>
  <c r="K1119" i="12" s="1"/>
  <c r="I393" i="12"/>
  <c r="J393" i="12" s="1"/>
  <c r="K393" i="12" s="1"/>
  <c r="I684" i="12"/>
  <c r="J684" i="12" s="1"/>
  <c r="K684" i="12" s="1"/>
  <c r="I1104" i="12"/>
  <c r="J1104" i="12" s="1"/>
  <c r="K1104" i="12" s="1"/>
  <c r="I130" i="12"/>
  <c r="J130" i="12" s="1"/>
  <c r="K130" i="12" s="1"/>
  <c r="I367" i="12"/>
  <c r="J367" i="12" s="1"/>
  <c r="K367" i="12" s="1"/>
  <c r="I524" i="12"/>
  <c r="J524" i="12" s="1"/>
  <c r="K524" i="12" s="1"/>
  <c r="I664" i="12"/>
  <c r="J664" i="12" s="1"/>
  <c r="K664" i="12" s="1"/>
  <c r="I826" i="12"/>
  <c r="J826" i="12" s="1"/>
  <c r="K826" i="12" s="1"/>
  <c r="I912" i="12"/>
  <c r="J912" i="12" s="1"/>
  <c r="K912" i="12" s="1"/>
  <c r="I997" i="12"/>
  <c r="J997" i="12" s="1"/>
  <c r="K997" i="12" s="1"/>
  <c r="I1099" i="12"/>
  <c r="J1099" i="12" s="1"/>
  <c r="K1099" i="12" s="1"/>
  <c r="I53" i="12"/>
  <c r="J53" i="12" s="1"/>
  <c r="K53" i="12" s="1"/>
  <c r="I272" i="12"/>
  <c r="J272" i="12" s="1"/>
  <c r="K272" i="12" s="1"/>
  <c r="I451" i="12"/>
  <c r="J451" i="12" s="1"/>
  <c r="K451" i="12" s="1"/>
  <c r="I614" i="12"/>
  <c r="J614" i="12" s="1"/>
  <c r="K614" i="12" s="1"/>
  <c r="I798" i="12"/>
  <c r="J798" i="12" s="1"/>
  <c r="K798" i="12" s="1"/>
  <c r="I988" i="12"/>
  <c r="J988" i="12" s="1"/>
  <c r="K988" i="12" s="1"/>
  <c r="I17" i="12"/>
  <c r="J17" i="12" s="1"/>
  <c r="K17" i="12" s="1"/>
  <c r="I224" i="12"/>
  <c r="J224" i="12" s="1"/>
  <c r="K224" i="12" s="1"/>
  <c r="I406" i="12"/>
  <c r="J406" i="12" s="1"/>
  <c r="K406" i="12" s="1"/>
  <c r="I577" i="12"/>
  <c r="J577" i="12" s="1"/>
  <c r="K577" i="12" s="1"/>
  <c r="I703" i="12"/>
  <c r="J703" i="12" s="1"/>
  <c r="K703" i="12" s="1"/>
  <c r="I944" i="12"/>
  <c r="J944" i="12" s="1"/>
  <c r="K944" i="12" s="1"/>
  <c r="I1112" i="12"/>
  <c r="J1112" i="12" s="1"/>
  <c r="K1112" i="12" s="1"/>
  <c r="I125" i="12"/>
  <c r="J125" i="12" s="1"/>
  <c r="K125" i="12" s="1"/>
  <c r="I198" i="12"/>
  <c r="J198" i="12" s="1"/>
  <c r="K198" i="12" s="1"/>
  <c r="I95" i="12"/>
  <c r="J95" i="12" s="1"/>
  <c r="K95" i="12" s="1"/>
  <c r="I195" i="12"/>
  <c r="J195" i="12" s="1"/>
  <c r="K195" i="12" s="1"/>
  <c r="I273" i="12"/>
  <c r="J273" i="12" s="1"/>
  <c r="K273" i="12" s="1"/>
  <c r="I346" i="12"/>
  <c r="J346" i="12" s="1"/>
  <c r="K346" i="12" s="1"/>
  <c r="I78" i="12"/>
  <c r="J78" i="12" s="1"/>
  <c r="K78" i="12" s="1"/>
  <c r="I227" i="12"/>
  <c r="J227" i="12" s="1"/>
  <c r="K227" i="12" s="1"/>
  <c r="I329" i="12"/>
  <c r="J329" i="12" s="1"/>
  <c r="K329" i="12" s="1"/>
  <c r="I457" i="12"/>
  <c r="J457" i="12" s="1"/>
  <c r="K457" i="12" s="1"/>
  <c r="I557" i="12"/>
  <c r="J557" i="12" s="1"/>
  <c r="K557" i="12" s="1"/>
  <c r="I116" i="12"/>
  <c r="J116" i="12" s="1"/>
  <c r="K116" i="12" s="1"/>
  <c r="I325" i="12"/>
  <c r="J325" i="12" s="1"/>
  <c r="K325" i="12" s="1"/>
  <c r="I453" i="12"/>
  <c r="J453" i="12" s="1"/>
  <c r="K453" i="12" s="1"/>
  <c r="I551" i="12"/>
  <c r="J551" i="12" s="1"/>
  <c r="K551" i="12" s="1"/>
  <c r="I635" i="12"/>
  <c r="J635" i="12" s="1"/>
  <c r="K635" i="12" s="1"/>
  <c r="I739" i="12"/>
  <c r="J739" i="12" s="1"/>
  <c r="K739" i="12" s="1"/>
  <c r="I819" i="12"/>
  <c r="J819" i="12" s="1"/>
  <c r="K819" i="12" s="1"/>
  <c r="I908" i="12"/>
  <c r="J908" i="12" s="1"/>
  <c r="K908" i="12" s="1"/>
  <c r="I1006" i="12"/>
  <c r="J1006" i="12" s="1"/>
  <c r="K1006" i="12" s="1"/>
  <c r="I215" i="12"/>
  <c r="J215" i="12" s="1"/>
  <c r="K215" i="12" s="1"/>
  <c r="I476" i="12"/>
  <c r="J476" i="12" s="1"/>
  <c r="K476" i="12" s="1"/>
  <c r="I665" i="12"/>
  <c r="J665" i="12" s="1"/>
  <c r="K665" i="12" s="1"/>
  <c r="I774" i="12"/>
  <c r="J774" i="12" s="1"/>
  <c r="K774" i="12" s="1"/>
  <c r="I885" i="12"/>
  <c r="J885" i="12" s="1"/>
  <c r="K885" i="12" s="1"/>
  <c r="I1015" i="12"/>
  <c r="J1015" i="12" s="1"/>
  <c r="K1015" i="12" s="1"/>
  <c r="I284" i="12"/>
  <c r="J284" i="12" s="1"/>
  <c r="K284" i="12" s="1"/>
  <c r="I48" i="12"/>
  <c r="J48" i="12" s="1"/>
  <c r="K48" i="12" s="1"/>
  <c r="I182" i="12"/>
  <c r="J182" i="12" s="1"/>
  <c r="K182" i="12" s="1"/>
  <c r="I290" i="12"/>
  <c r="J290" i="12" s="1"/>
  <c r="K290" i="12" s="1"/>
  <c r="I383" i="12"/>
  <c r="J383" i="12" s="1"/>
  <c r="K383" i="12" s="1"/>
  <c r="I465" i="12"/>
  <c r="J465" i="12" s="1"/>
  <c r="K465" i="12" s="1"/>
  <c r="I541" i="12"/>
  <c r="J541" i="12" s="1"/>
  <c r="K541" i="12" s="1"/>
  <c r="I625" i="12"/>
  <c r="J625" i="12" s="1"/>
  <c r="K625" i="12" s="1"/>
  <c r="I678" i="12"/>
  <c r="J678" i="12" s="1"/>
  <c r="K678" i="12" s="1"/>
  <c r="I835" i="12"/>
  <c r="J835" i="12" s="1"/>
  <c r="K835" i="12" s="1"/>
  <c r="I913" i="12"/>
  <c r="J913" i="12" s="1"/>
  <c r="K913" i="12" s="1"/>
  <c r="I998" i="12"/>
  <c r="J998" i="12" s="1"/>
  <c r="K998" i="12" s="1"/>
  <c r="I1100" i="12"/>
  <c r="J1100" i="12" s="1"/>
  <c r="K1100" i="12" s="1"/>
  <c r="I19" i="12"/>
  <c r="J19" i="12" s="1"/>
  <c r="K19" i="12" s="1"/>
  <c r="I105" i="12"/>
  <c r="J105" i="12" s="1"/>
  <c r="K105" i="12" s="1"/>
  <c r="I230" i="12"/>
  <c r="J230" i="12" s="1"/>
  <c r="K230" i="12" s="1"/>
  <c r="I336" i="12"/>
  <c r="J336" i="12" s="1"/>
  <c r="K336" i="12" s="1"/>
  <c r="I410" i="12"/>
  <c r="J410" i="12" s="1"/>
  <c r="K410" i="12" s="1"/>
  <c r="I496" i="12"/>
  <c r="J496" i="12" s="1"/>
  <c r="K496" i="12" s="1"/>
  <c r="I588" i="12"/>
  <c r="J588" i="12" s="1"/>
  <c r="K588" i="12" s="1"/>
  <c r="I648" i="12"/>
  <c r="J648" i="12" s="1"/>
  <c r="K648" i="12" s="1"/>
  <c r="I706" i="12"/>
  <c r="J706" i="12" s="1"/>
  <c r="K706" i="12" s="1"/>
  <c r="I869" i="12"/>
  <c r="J869" i="12" s="1"/>
  <c r="K869" i="12" s="1"/>
  <c r="I954" i="12"/>
  <c r="J954" i="12" s="1"/>
  <c r="K954" i="12" s="1"/>
  <c r="I1041" i="12"/>
  <c r="J1041" i="12" s="1"/>
  <c r="K1041" i="12" s="1"/>
  <c r="I1114" i="12"/>
  <c r="J1114" i="12" s="1"/>
  <c r="K1114" i="12" s="1"/>
  <c r="I128" i="12"/>
  <c r="J128" i="12" s="1"/>
  <c r="K128" i="12" s="1"/>
  <c r="I364" i="12"/>
  <c r="J364" i="12" s="1"/>
  <c r="K364" i="12" s="1"/>
  <c r="I523" i="12"/>
  <c r="J523" i="12" s="1"/>
  <c r="K523" i="12" s="1"/>
  <c r="I662" i="12"/>
  <c r="J662" i="12" s="1"/>
  <c r="K662" i="12" s="1"/>
  <c r="I887" i="12"/>
  <c r="J887" i="12" s="1"/>
  <c r="K887" i="12" s="1"/>
  <c r="I1076" i="12"/>
  <c r="J1076" i="12" s="1"/>
  <c r="K1076" i="12" s="1"/>
  <c r="I240" i="12"/>
  <c r="J240" i="12" s="1"/>
  <c r="K240" i="12" s="1"/>
  <c r="I603" i="12"/>
  <c r="J603" i="12" s="1"/>
  <c r="K603" i="12" s="1"/>
  <c r="I967" i="12"/>
  <c r="J967" i="12" s="1"/>
  <c r="K967" i="12" s="1"/>
  <c r="I189" i="12"/>
  <c r="J189" i="12" s="1"/>
  <c r="K189" i="12" s="1"/>
  <c r="I555" i="12"/>
  <c r="J555" i="12" s="1"/>
  <c r="K555" i="12" s="1"/>
  <c r="I928" i="12"/>
  <c r="J928" i="12" s="1"/>
  <c r="K928" i="12" s="1"/>
  <c r="I47" i="12"/>
  <c r="J47" i="12" s="1"/>
  <c r="K47" i="12" s="1"/>
  <c r="I261" i="12"/>
  <c r="J261" i="12" s="1"/>
  <c r="K261" i="12" s="1"/>
  <c r="I443" i="12"/>
  <c r="J443" i="12" s="1"/>
  <c r="K443" i="12" s="1"/>
  <c r="I610" i="12"/>
  <c r="J610" i="12" s="1"/>
  <c r="K610" i="12" s="1"/>
  <c r="I722" i="12"/>
  <c r="J722" i="12" s="1"/>
  <c r="K722" i="12" s="1"/>
  <c r="I874" i="12"/>
  <c r="J874" i="12" s="1"/>
  <c r="K874" i="12" s="1"/>
  <c r="I959" i="12"/>
  <c r="J959" i="12" s="1"/>
  <c r="K959" i="12" s="1"/>
  <c r="I1046" i="12"/>
  <c r="J1046" i="12" s="1"/>
  <c r="K1046" i="12" s="1"/>
  <c r="I1116" i="12"/>
  <c r="J1116" i="12" s="1"/>
  <c r="K1116" i="12" s="1"/>
  <c r="I164" i="12"/>
  <c r="J164" i="12" s="1"/>
  <c r="K164" i="12" s="1"/>
  <c r="I371" i="12"/>
  <c r="J371" i="12" s="1"/>
  <c r="K371" i="12" s="1"/>
  <c r="I530" i="12"/>
  <c r="J530" i="12" s="1"/>
  <c r="K530" i="12" s="1"/>
  <c r="I669" i="12"/>
  <c r="J669" i="12" s="1"/>
  <c r="K669" i="12" s="1"/>
  <c r="I900" i="12"/>
  <c r="J900" i="12" s="1"/>
  <c r="K900" i="12" s="1"/>
  <c r="I1087" i="12"/>
  <c r="J1087" i="12" s="1"/>
  <c r="K1087" i="12" s="1"/>
  <c r="I99" i="12"/>
  <c r="J99" i="12" s="1"/>
  <c r="K99" i="12" s="1"/>
  <c r="I326" i="12"/>
  <c r="J326" i="12" s="1"/>
  <c r="K326" i="12" s="1"/>
  <c r="I489" i="12"/>
  <c r="J489" i="12" s="1"/>
  <c r="K489" i="12" s="1"/>
  <c r="I646" i="12"/>
  <c r="J646" i="12" s="1"/>
  <c r="K646" i="12" s="1"/>
  <c r="I857" i="12"/>
  <c r="J857" i="12" s="1"/>
  <c r="K857" i="12" s="1"/>
  <c r="I1036" i="12"/>
  <c r="J1036" i="12" s="1"/>
  <c r="K1036" i="12" s="1"/>
  <c r="I51" i="12"/>
  <c r="J51" i="12" s="1"/>
  <c r="K51" i="12" s="1"/>
  <c r="I160" i="12"/>
  <c r="J160" i="12" s="1"/>
  <c r="K160" i="12" s="1"/>
  <c r="I46" i="12"/>
  <c r="J46" i="12" s="1"/>
  <c r="K46" i="12" s="1"/>
  <c r="I140" i="12"/>
  <c r="J140" i="12" s="1"/>
  <c r="K140" i="12" s="1"/>
  <c r="I235" i="12"/>
  <c r="J235" i="12" s="1"/>
  <c r="K235" i="12" s="1"/>
  <c r="I312" i="12"/>
  <c r="J312" i="12" s="1"/>
  <c r="K312" i="12" s="1"/>
  <c r="I402" i="12"/>
  <c r="J402" i="12" s="1"/>
  <c r="K402" i="12" s="1"/>
  <c r="I162" i="12"/>
  <c r="J162" i="12" s="1"/>
  <c r="K162" i="12" s="1"/>
  <c r="I281" i="12"/>
  <c r="J281" i="12" s="1"/>
  <c r="K281" i="12" s="1"/>
  <c r="I379" i="12"/>
  <c r="J379" i="12" s="1"/>
  <c r="K379" i="12" s="1"/>
  <c r="I506" i="12"/>
  <c r="J506" i="12" s="1"/>
  <c r="K506" i="12" s="1"/>
  <c r="I21" i="12"/>
  <c r="J21" i="12" s="1"/>
  <c r="K21" i="12" s="1"/>
  <c r="I193" i="12"/>
  <c r="J193" i="12" s="1"/>
  <c r="K193" i="12" s="1"/>
  <c r="I374" i="12"/>
  <c r="J374" i="12" s="1"/>
  <c r="K374" i="12" s="1"/>
  <c r="I503" i="12"/>
  <c r="J503" i="12" s="1"/>
  <c r="K503" i="12" s="1"/>
  <c r="I600" i="12"/>
  <c r="J600" i="12" s="1"/>
  <c r="K600" i="12" s="1"/>
  <c r="I696" i="12"/>
  <c r="J696" i="12" s="1"/>
  <c r="K696" i="12" s="1"/>
  <c r="I777" i="12"/>
  <c r="J777" i="12" s="1"/>
  <c r="K777" i="12" s="1"/>
  <c r="I862" i="12"/>
  <c r="J862" i="12" s="1"/>
  <c r="K862" i="12" s="1"/>
  <c r="I953" i="12"/>
  <c r="J953" i="12" s="1"/>
  <c r="K953" i="12" s="1"/>
  <c r="I1051" i="12"/>
  <c r="J1051" i="12" s="1"/>
  <c r="K1051" i="12" s="1"/>
  <c r="I320" i="12"/>
  <c r="J320" i="12" s="1"/>
  <c r="K320" i="12" s="1"/>
  <c r="I570" i="12"/>
  <c r="J570" i="12" s="1"/>
  <c r="K570" i="12" s="1"/>
  <c r="I721" i="12"/>
  <c r="J721" i="12" s="1"/>
  <c r="K721" i="12" s="1"/>
  <c r="I829" i="12"/>
  <c r="J829" i="12" s="1"/>
  <c r="K829" i="12" s="1"/>
  <c r="I949" i="12"/>
  <c r="J949" i="12" s="1"/>
  <c r="K949" i="12" s="1"/>
  <c r="I268" i="12"/>
  <c r="J268" i="12" s="1"/>
  <c r="K268" i="12" s="1"/>
  <c r="I159" i="12"/>
  <c r="J159" i="12" s="1"/>
  <c r="K159" i="12" s="1"/>
  <c r="I368" i="12"/>
  <c r="J368" i="12" s="1"/>
  <c r="K368" i="12" s="1"/>
  <c r="I525" i="12"/>
  <c r="J525" i="12" s="1"/>
  <c r="K525" i="12" s="1"/>
  <c r="I666" i="12"/>
  <c r="J666" i="12" s="1"/>
  <c r="K666" i="12" s="1"/>
  <c r="I890" i="12"/>
  <c r="J890" i="12" s="1"/>
  <c r="K890" i="12" s="1"/>
  <c r="I1083" i="12"/>
  <c r="J1083" i="12" s="1"/>
  <c r="K1083" i="12" s="1"/>
  <c r="I84" i="12"/>
  <c r="J84" i="12" s="1"/>
  <c r="K84" i="12" s="1"/>
  <c r="I307" i="12"/>
  <c r="J307" i="12" s="1"/>
  <c r="K307" i="12" s="1"/>
  <c r="I475" i="12"/>
  <c r="J475" i="12" s="1"/>
  <c r="K475" i="12" s="1"/>
  <c r="I639" i="12"/>
  <c r="J639" i="12" s="1"/>
  <c r="K639" i="12" s="1"/>
  <c r="I848" i="12"/>
  <c r="J848" i="12" s="1"/>
  <c r="K848" i="12" s="1"/>
  <c r="I1017" i="12"/>
  <c r="J1017" i="12" s="1"/>
  <c r="K1017" i="12" s="1"/>
  <c r="I89" i="12"/>
  <c r="J89" i="12" s="1"/>
  <c r="K89" i="12" s="1"/>
  <c r="I477" i="12"/>
  <c r="J477" i="12" s="1"/>
  <c r="K477" i="12" s="1"/>
  <c r="I850" i="12"/>
  <c r="J850" i="12" s="1"/>
  <c r="K850" i="12" s="1"/>
  <c r="I117" i="12"/>
  <c r="J117" i="12" s="1"/>
  <c r="K117" i="12" s="1"/>
  <c r="I879" i="12"/>
  <c r="J879" i="12" s="1"/>
  <c r="K879" i="12" s="1"/>
  <c r="I473" i="12"/>
  <c r="J473" i="12" s="1"/>
  <c r="K473" i="12" s="1"/>
  <c r="I8" i="12"/>
  <c r="J8" i="12" s="1"/>
  <c r="K8" i="12" s="1"/>
  <c r="I400" i="12"/>
  <c r="J400" i="12" s="1"/>
  <c r="K400" i="12" s="1"/>
  <c r="I697" i="12"/>
  <c r="J697" i="12" s="1"/>
  <c r="K697" i="12" s="1"/>
  <c r="I937" i="12"/>
  <c r="J937" i="12" s="1"/>
  <c r="K937" i="12" s="1"/>
  <c r="I1108" i="12"/>
  <c r="J1108" i="12" s="1"/>
  <c r="K1108" i="12" s="1"/>
  <c r="I323" i="12"/>
  <c r="J323" i="12" s="1"/>
  <c r="K323" i="12" s="1"/>
  <c r="I645" i="12"/>
  <c r="J645" i="12" s="1"/>
  <c r="K645" i="12" s="1"/>
  <c r="I1031" i="12"/>
  <c r="J1031" i="12" s="1"/>
  <c r="K1031" i="12" s="1"/>
  <c r="I274" i="12"/>
  <c r="J274" i="12" s="1"/>
  <c r="K274" i="12" s="1"/>
  <c r="I615" i="12"/>
  <c r="J615" i="12" s="1"/>
  <c r="K615" i="12" s="1"/>
  <c r="I989" i="12"/>
  <c r="J989" i="12" s="1"/>
  <c r="K989" i="12" s="1"/>
  <c r="I143" i="12"/>
  <c r="J143" i="12" s="1"/>
  <c r="K143" i="12" s="1"/>
  <c r="I121" i="12"/>
  <c r="J121" i="12" s="1"/>
  <c r="K121" i="12" s="1"/>
  <c r="I293" i="12"/>
  <c r="J293" i="12" s="1"/>
  <c r="K293" i="12" s="1"/>
  <c r="I127" i="12"/>
  <c r="J127" i="12" s="1"/>
  <c r="K127" i="12" s="1"/>
  <c r="I352" i="12"/>
  <c r="J352" i="12" s="1"/>
  <c r="K352" i="12" s="1"/>
  <c r="I582" i="12"/>
  <c r="J582" i="12" s="1"/>
  <c r="K582" i="12" s="1"/>
  <c r="I348" i="12"/>
  <c r="J348" i="12" s="1"/>
  <c r="K348" i="12" s="1"/>
  <c r="I579" i="12"/>
  <c r="J579" i="12" s="1"/>
  <c r="K579" i="12" s="1"/>
  <c r="I758" i="12"/>
  <c r="J758" i="12" s="1"/>
  <c r="K758" i="12" s="1"/>
  <c r="I930" i="12"/>
  <c r="J930" i="12" s="1"/>
  <c r="K930" i="12" s="1"/>
  <c r="I269" i="12"/>
  <c r="J269" i="12" s="1"/>
  <c r="K269" i="12" s="1"/>
  <c r="I693" i="12"/>
  <c r="J693" i="12" s="1"/>
  <c r="K693" i="12" s="1"/>
  <c r="I917" i="12"/>
  <c r="J917" i="12" s="1"/>
  <c r="K917" i="12" s="1"/>
  <c r="I1091" i="12"/>
  <c r="J1091" i="12" s="1"/>
  <c r="K1091" i="12" s="1"/>
  <c r="I63" i="12"/>
  <c r="J63" i="12" s="1"/>
  <c r="K63" i="12" s="1"/>
  <c r="I370" i="12"/>
  <c r="J370" i="12" s="1"/>
  <c r="K370" i="12" s="1"/>
  <c r="I640" i="12"/>
  <c r="J640" i="12" s="1"/>
  <c r="K640" i="12" s="1"/>
  <c r="I775" i="12"/>
  <c r="J775" i="12" s="1"/>
  <c r="K775" i="12" s="1"/>
  <c r="I889" i="12"/>
  <c r="J889" i="12" s="1"/>
  <c r="K889" i="12" s="1"/>
  <c r="I1018" i="12"/>
  <c r="J1018" i="12" s="1"/>
  <c r="K1018" i="12" s="1"/>
  <c r="I952" i="12"/>
  <c r="J952" i="12" s="1"/>
  <c r="K952" i="12" s="1"/>
  <c r="I327" i="12"/>
  <c r="J327" i="12" s="1"/>
  <c r="K327" i="12" s="1"/>
  <c r="I526" i="12"/>
  <c r="J526" i="12" s="1"/>
  <c r="K526" i="12" s="1"/>
  <c r="I1032" i="12"/>
  <c r="J1032" i="12" s="1"/>
  <c r="K1032" i="12" s="1"/>
  <c r="I147" i="12"/>
  <c r="J147" i="12" s="1"/>
  <c r="K147" i="12" s="1"/>
  <c r="I100" i="12"/>
  <c r="J100" i="12" s="1"/>
  <c r="K100" i="12" s="1"/>
  <c r="I217" i="12"/>
  <c r="J217" i="12" s="1"/>
  <c r="K217" i="12" s="1"/>
  <c r="I297" i="12"/>
  <c r="J297" i="12" s="1"/>
  <c r="K297" i="12" s="1"/>
  <c r="I372" i="12"/>
  <c r="J372" i="12" s="1"/>
  <c r="K372" i="12" s="1"/>
  <c r="I39" i="12"/>
  <c r="J39" i="12" s="1"/>
  <c r="K39" i="12" s="1"/>
  <c r="I234" i="12"/>
  <c r="J234" i="12" s="1"/>
  <c r="K234" i="12" s="1"/>
  <c r="I385" i="12"/>
  <c r="J385" i="12" s="1"/>
  <c r="K385" i="12" s="1"/>
  <c r="I490" i="12"/>
  <c r="J490" i="12" s="1"/>
  <c r="K490" i="12" s="1"/>
  <c r="I30" i="12"/>
  <c r="J30" i="12" s="1"/>
  <c r="K30" i="12" s="1"/>
  <c r="I254" i="12"/>
  <c r="J254" i="12" s="1"/>
  <c r="K254" i="12" s="1"/>
  <c r="I18" i="12"/>
  <c r="J18" i="12" s="1"/>
  <c r="K18" i="12" s="1"/>
  <c r="I264" i="12"/>
  <c r="J264" i="12" s="1"/>
  <c r="K264" i="12" s="1"/>
  <c r="I444" i="12"/>
  <c r="J444" i="12" s="1"/>
  <c r="K444" i="12" s="1"/>
  <c r="I611" i="12"/>
  <c r="J611" i="12" s="1"/>
  <c r="K611" i="12" s="1"/>
  <c r="I786" i="12"/>
  <c r="J786" i="12" s="1"/>
  <c r="K786" i="12" s="1"/>
  <c r="I985" i="12"/>
  <c r="J985" i="12" s="1"/>
  <c r="K985" i="12" s="1"/>
  <c r="I6" i="12"/>
  <c r="J6" i="12" s="1"/>
  <c r="K6" i="12" s="1"/>
  <c r="I200" i="12"/>
  <c r="J200" i="12" s="1"/>
  <c r="K200" i="12" s="1"/>
  <c r="I397" i="12"/>
  <c r="J397" i="12" s="1"/>
  <c r="K397" i="12" s="1"/>
  <c r="I560" i="12"/>
  <c r="J560" i="12" s="1"/>
  <c r="K560" i="12" s="1"/>
  <c r="I687" i="12"/>
  <c r="J687" i="12" s="1"/>
  <c r="K687" i="12" s="1"/>
  <c r="I934" i="12"/>
  <c r="J934" i="12" s="1"/>
  <c r="K934" i="12" s="1"/>
  <c r="I1106" i="12"/>
  <c r="J1106" i="12" s="1"/>
  <c r="K1106" i="12" s="1"/>
  <c r="I309" i="12"/>
  <c r="J309" i="12" s="1"/>
  <c r="K309" i="12" s="1"/>
  <c r="I641" i="12"/>
  <c r="J641" i="12" s="1"/>
  <c r="K641" i="12" s="1"/>
  <c r="I1020" i="12"/>
  <c r="J1020" i="12" s="1"/>
  <c r="K1020" i="12" s="1"/>
  <c r="I515" i="12"/>
  <c r="J515" i="12" s="1"/>
  <c r="K515" i="12" s="1"/>
  <c r="I79" i="12"/>
  <c r="J79" i="12" s="1"/>
  <c r="K79" i="12" s="1"/>
  <c r="I845" i="12"/>
  <c r="J845" i="12" s="1"/>
  <c r="K845" i="12" s="1"/>
  <c r="I218" i="12"/>
  <c r="J218" i="12" s="1"/>
  <c r="K218" i="12" s="1"/>
  <c r="I572" i="12"/>
  <c r="J572" i="12" s="1"/>
  <c r="K572" i="12" s="1"/>
  <c r="I851" i="12"/>
  <c r="J851" i="12" s="1"/>
  <c r="K851" i="12" s="1"/>
  <c r="I1023" i="12"/>
  <c r="J1023" i="12" s="1"/>
  <c r="K1023" i="12" s="1"/>
  <c r="I98" i="12"/>
  <c r="J98" i="12" s="1"/>
  <c r="K98" i="12" s="1"/>
  <c r="I483" i="12"/>
  <c r="J483" i="12" s="1"/>
  <c r="K483" i="12" s="1"/>
  <c r="I855" i="12"/>
  <c r="J855" i="12" s="1"/>
  <c r="K855" i="12" s="1"/>
  <c r="I54" i="12"/>
  <c r="J54" i="12" s="1"/>
  <c r="K54" i="12" s="1"/>
  <c r="I454" i="12"/>
  <c r="J454" i="12" s="1"/>
  <c r="K454" i="12" s="1"/>
  <c r="I801" i="12"/>
  <c r="J801" i="12" s="1"/>
  <c r="K801" i="12" s="1"/>
  <c r="I123" i="12"/>
  <c r="J123" i="12" s="1"/>
  <c r="K123" i="12" s="1"/>
  <c r="I23" i="12"/>
  <c r="J23" i="12" s="1"/>
  <c r="K23" i="12" s="1"/>
  <c r="I213" i="12"/>
  <c r="J213" i="12" s="1"/>
  <c r="K213" i="12" s="1"/>
  <c r="I386" i="12"/>
  <c r="J386" i="12" s="1"/>
  <c r="K386" i="12" s="1"/>
  <c r="I252" i="12"/>
  <c r="J252" i="12" s="1"/>
  <c r="K252" i="12" s="1"/>
  <c r="I485" i="12"/>
  <c r="J485" i="12" s="1"/>
  <c r="K485" i="12" s="1"/>
  <c r="I154" i="12"/>
  <c r="J154" i="12" s="1"/>
  <c r="K154" i="12" s="1"/>
  <c r="I481" i="12"/>
  <c r="J481" i="12" s="1"/>
  <c r="K481" i="12" s="1"/>
  <c r="I658" i="12"/>
  <c r="J658" i="12" s="1"/>
  <c r="K658" i="12" s="1"/>
  <c r="I839" i="12"/>
  <c r="J839" i="12" s="1"/>
  <c r="K839" i="12" s="1"/>
  <c r="I1030" i="12"/>
  <c r="J1030" i="12" s="1"/>
  <c r="K1030" i="12" s="1"/>
  <c r="I518" i="12"/>
  <c r="J518" i="12" s="1"/>
  <c r="K518" i="12" s="1"/>
  <c r="I802" i="12"/>
  <c r="J802" i="12" s="1"/>
  <c r="K802" i="12" s="1"/>
  <c r="I1047" i="12"/>
  <c r="J1047" i="12" s="1"/>
  <c r="K1047" i="12" s="1"/>
  <c r="I820" i="12"/>
  <c r="J820" i="12" s="1"/>
  <c r="K820" i="12" s="1"/>
  <c r="I216" i="12"/>
  <c r="J216" i="12" s="1"/>
  <c r="K216" i="12" s="1"/>
  <c r="I520" i="12"/>
  <c r="J520" i="12" s="1"/>
  <c r="K520" i="12" s="1"/>
  <c r="I723" i="12"/>
  <c r="J723" i="12" s="1"/>
  <c r="K723" i="12" s="1"/>
  <c r="I831" i="12"/>
  <c r="J831" i="12" s="1"/>
  <c r="K831" i="12" s="1"/>
  <c r="I950" i="12"/>
  <c r="J950" i="12" s="1"/>
  <c r="K950" i="12" s="1"/>
  <c r="I1072" i="12"/>
  <c r="J1072" i="12" s="1"/>
  <c r="K1072" i="12" s="1"/>
  <c r="I157" i="12"/>
  <c r="J157" i="12" s="1"/>
  <c r="K157" i="12" s="1"/>
  <c r="I431" i="12"/>
  <c r="J431" i="12" s="1"/>
  <c r="K431" i="12" s="1"/>
  <c r="I1122" i="12"/>
  <c r="I104" i="12"/>
  <c r="J104" i="12" s="1"/>
  <c r="K104" i="12" s="1"/>
  <c r="I56" i="12"/>
  <c r="J56" i="12" s="1"/>
  <c r="K56" i="12" s="1"/>
  <c r="I161" i="12"/>
  <c r="J161" i="12" s="1"/>
  <c r="K161" i="12" s="1"/>
  <c r="I257" i="12"/>
  <c r="J257" i="12" s="1"/>
  <c r="K257" i="12" s="1"/>
  <c r="I334" i="12"/>
  <c r="J334" i="12" s="1"/>
  <c r="K334" i="12" s="1"/>
  <c r="I409" i="12"/>
  <c r="J409" i="12" s="1"/>
  <c r="K409" i="12" s="1"/>
  <c r="I137" i="12"/>
  <c r="J137" i="12" s="1"/>
  <c r="K137" i="12" s="1"/>
  <c r="I286" i="12"/>
  <c r="J286" i="12" s="1"/>
  <c r="K286" i="12" s="1"/>
  <c r="I441" i="12"/>
  <c r="J441" i="12" s="1"/>
  <c r="K441" i="12" s="1"/>
  <c r="I563" i="12"/>
  <c r="J563" i="12" s="1"/>
  <c r="K563" i="12" s="1"/>
  <c r="I129" i="12"/>
  <c r="J129" i="12" s="1"/>
  <c r="K129" i="12" s="1"/>
  <c r="I331" i="12"/>
  <c r="J331" i="12" s="1"/>
  <c r="K331" i="12" s="1"/>
  <c r="I486" i="12"/>
  <c r="J486" i="12" s="1"/>
  <c r="K486" i="12" s="1"/>
  <c r="I583" i="12"/>
  <c r="J583" i="12" s="1"/>
  <c r="K583" i="12" s="1"/>
  <c r="I724" i="12"/>
  <c r="J724" i="12" s="1"/>
  <c r="K724" i="12" s="1"/>
  <c r="I824" i="12"/>
  <c r="J824" i="12" s="1"/>
  <c r="K824" i="12" s="1"/>
  <c r="I914" i="12"/>
  <c r="J914" i="12" s="1"/>
  <c r="K914" i="12" s="1"/>
  <c r="I1010" i="12"/>
  <c r="J1010" i="12" s="1"/>
  <c r="K1010" i="12" s="1"/>
  <c r="I166" i="12"/>
  <c r="J166" i="12" s="1"/>
  <c r="K166" i="12" s="1"/>
  <c r="I487" i="12"/>
  <c r="J487" i="12" s="1"/>
  <c r="K487" i="12" s="1"/>
  <c r="I673" i="12"/>
  <c r="J673" i="12" s="1"/>
  <c r="K673" i="12" s="1"/>
  <c r="I780" i="12"/>
  <c r="J780" i="12" s="1"/>
  <c r="K780" i="12" s="1"/>
  <c r="I895" i="12"/>
  <c r="J895" i="12" s="1"/>
  <c r="K895" i="12" s="1"/>
  <c r="I1025" i="12"/>
  <c r="J1025" i="12" s="1"/>
  <c r="K1025" i="12" s="1"/>
  <c r="I651" i="12"/>
  <c r="J651" i="12" s="1"/>
  <c r="K651" i="12" s="1"/>
  <c r="I167" i="12"/>
  <c r="J167" i="12" s="1"/>
  <c r="K167" i="12" s="1"/>
  <c r="I440" i="12"/>
  <c r="J440" i="12" s="1"/>
  <c r="K440" i="12" s="1"/>
  <c r="I702" i="12"/>
  <c r="J702" i="12" s="1"/>
  <c r="K702" i="12" s="1"/>
  <c r="I810" i="12"/>
  <c r="J810" i="12" s="1"/>
  <c r="K810" i="12" s="1"/>
  <c r="I926" i="12"/>
  <c r="J926" i="12" s="1"/>
  <c r="K926" i="12" s="1"/>
  <c r="I1054" i="12"/>
  <c r="J1054" i="12" s="1"/>
  <c r="K1054" i="12" s="1"/>
  <c r="I177" i="12"/>
  <c r="J177" i="12" s="1"/>
  <c r="K177" i="12" s="1"/>
  <c r="I388" i="12"/>
  <c r="J388" i="12" s="1"/>
  <c r="K388" i="12" s="1"/>
  <c r="I813" i="12"/>
  <c r="J813" i="12" s="1"/>
  <c r="K813" i="12" s="1"/>
  <c r="I884" i="12"/>
  <c r="J884" i="12" s="1"/>
  <c r="K884" i="12" s="1"/>
  <c r="I455" i="12"/>
  <c r="J455" i="12" s="1"/>
  <c r="K455" i="12" s="1"/>
  <c r="I945" i="12"/>
  <c r="J945" i="12" s="1"/>
  <c r="K945" i="12" s="1"/>
  <c r="I82" i="12"/>
  <c r="J82" i="12" s="1"/>
  <c r="K82" i="12" s="1"/>
  <c r="I394" i="12"/>
  <c r="J394" i="12" s="1"/>
  <c r="K394" i="12" s="1"/>
  <c r="I340" i="12"/>
  <c r="J340" i="12" s="1"/>
  <c r="K340" i="12" s="1"/>
  <c r="I544" i="12"/>
  <c r="J544" i="12" s="1"/>
  <c r="K544" i="12" s="1"/>
  <c r="I260" i="12"/>
  <c r="J260" i="12" s="1"/>
  <c r="K260" i="12" s="1"/>
  <c r="I512" i="12"/>
  <c r="J512" i="12" s="1"/>
  <c r="K512" i="12" s="1"/>
  <c r="I768" i="12"/>
  <c r="J768" i="12" s="1"/>
  <c r="K768" i="12" s="1"/>
  <c r="I995" i="12"/>
  <c r="J995" i="12" s="1"/>
  <c r="K995" i="12" s="1"/>
  <c r="I548" i="12"/>
  <c r="J548" i="12" s="1"/>
  <c r="K548" i="12" s="1"/>
  <c r="I787" i="12"/>
  <c r="J787" i="12" s="1"/>
  <c r="K787" i="12" s="1"/>
  <c r="I1033" i="12"/>
  <c r="J1033" i="12" s="1"/>
  <c r="K1033" i="12" s="1"/>
  <c r="I247" i="12"/>
  <c r="J247" i="12" s="1"/>
  <c r="K247" i="12" s="1"/>
  <c r="I681" i="12"/>
  <c r="J681" i="12" s="1"/>
  <c r="K681" i="12" s="1"/>
  <c r="I904" i="12"/>
  <c r="J904" i="12" s="1"/>
  <c r="K904" i="12" s="1"/>
  <c r="I435" i="12"/>
  <c r="J435" i="12" s="1"/>
  <c r="K435" i="12" s="1"/>
  <c r="I726" i="12"/>
  <c r="J726" i="12" s="1"/>
  <c r="K726" i="12" s="1"/>
  <c r="I731" i="12"/>
  <c r="J731" i="12" s="1"/>
  <c r="K731" i="12" s="1"/>
  <c r="I927" i="12"/>
  <c r="J927" i="12" s="1"/>
  <c r="K927" i="12" s="1"/>
  <c r="I624" i="12"/>
  <c r="J624" i="12" s="1"/>
  <c r="K624" i="12" s="1"/>
  <c r="I1038" i="12"/>
  <c r="J1038" i="12" s="1"/>
  <c r="K1038" i="12" s="1"/>
  <c r="I740" i="12"/>
  <c r="J740" i="12" s="1"/>
  <c r="K740" i="12" s="1"/>
  <c r="I73" i="12"/>
  <c r="J73" i="12" s="1"/>
  <c r="K73" i="12" s="1"/>
  <c r="I938" i="12"/>
  <c r="J938" i="12" s="1"/>
  <c r="K938" i="12" s="1"/>
  <c r="I656" i="12"/>
  <c r="J656" i="12" s="1"/>
  <c r="K656" i="12" s="1"/>
  <c r="I94" i="12"/>
  <c r="J94" i="12" s="1"/>
  <c r="K94" i="12" s="1"/>
  <c r="I306" i="12"/>
  <c r="J306" i="12" s="1"/>
  <c r="K306" i="12" s="1"/>
  <c r="I578" i="12"/>
  <c r="J578" i="12" s="1"/>
  <c r="K578" i="12" s="1"/>
  <c r="I547" i="12"/>
  <c r="J547" i="12" s="1"/>
  <c r="K547" i="12" s="1"/>
  <c r="I923" i="12"/>
  <c r="J923" i="12" s="1"/>
  <c r="K923" i="12" s="1"/>
  <c r="I508" i="12"/>
  <c r="J508" i="12" s="1"/>
  <c r="K508" i="12" s="1"/>
  <c r="I763" i="12"/>
  <c r="J763" i="12" s="1"/>
  <c r="K763" i="12" s="1"/>
  <c r="I823" i="12"/>
  <c r="J823" i="12" s="1"/>
  <c r="K823" i="12" s="1"/>
  <c r="I469" i="12"/>
  <c r="J469" i="12" s="1"/>
  <c r="K469" i="12" s="1"/>
  <c r="I590" i="12"/>
  <c r="J590" i="12" s="1"/>
  <c r="K590" i="12" s="1"/>
  <c r="I745" i="12"/>
  <c r="J745" i="12" s="1"/>
  <c r="K745" i="12" s="1"/>
  <c r="I991" i="12"/>
  <c r="J991" i="12" s="1"/>
  <c r="K991" i="12" s="1"/>
  <c r="I1021" i="12"/>
  <c r="J1021" i="12" s="1"/>
  <c r="K1021" i="12" s="1"/>
  <c r="I22" i="12"/>
  <c r="J22" i="12" s="1"/>
  <c r="K22" i="12" s="1"/>
  <c r="I194" i="12"/>
  <c r="J194" i="12" s="1"/>
  <c r="K194" i="12" s="1"/>
  <c r="I169" i="12"/>
  <c r="J169" i="12" s="1"/>
  <c r="K169" i="12" s="1"/>
  <c r="I398" i="12"/>
  <c r="J398" i="12" s="1"/>
  <c r="K398" i="12" s="1"/>
  <c r="I298" i="12"/>
  <c r="J298" i="12" s="1"/>
  <c r="K298" i="12" s="1"/>
  <c r="I599" i="12"/>
  <c r="J599" i="12" s="1"/>
  <c r="K599" i="12" s="1"/>
  <c r="I319" i="12"/>
  <c r="J319" i="12" s="1"/>
  <c r="K319" i="12" s="1"/>
  <c r="I569" i="12"/>
  <c r="J569" i="12" s="1"/>
  <c r="K569" i="12" s="1"/>
  <c r="I814" i="12"/>
  <c r="J814" i="12" s="1"/>
  <c r="K814" i="12" s="1"/>
  <c r="I255" i="12"/>
  <c r="J255" i="12" s="1"/>
  <c r="K255" i="12" s="1"/>
  <c r="I741" i="12"/>
  <c r="J741" i="12" s="1"/>
  <c r="K741" i="12" s="1"/>
  <c r="I3" i="12"/>
  <c r="J3" i="12" s="1"/>
  <c r="I633" i="12"/>
  <c r="J633" i="12" s="1"/>
  <c r="K633" i="12" s="1"/>
  <c r="I973" i="12"/>
  <c r="J973" i="12" s="1"/>
  <c r="K973" i="12" s="1"/>
  <c r="I414" i="12"/>
  <c r="J414" i="12" s="1"/>
  <c r="K414" i="12" s="1"/>
  <c r="I931" i="12"/>
  <c r="J931" i="12" s="1"/>
  <c r="K931" i="12" s="1"/>
  <c r="I505" i="12"/>
  <c r="J505" i="12" s="1"/>
  <c r="K505" i="12" s="1"/>
  <c r="I1000" i="12"/>
  <c r="J1000" i="12" s="1"/>
  <c r="K1000" i="12" s="1"/>
  <c r="I718" i="12"/>
  <c r="J718" i="12" s="1"/>
  <c r="K718" i="12" s="1"/>
  <c r="I1074" i="12"/>
  <c r="J1074" i="12" s="1"/>
  <c r="K1074" i="12" s="1"/>
  <c r="I779" i="12"/>
  <c r="J779" i="12" s="1"/>
  <c r="K779" i="12" s="1"/>
  <c r="I97" i="12"/>
  <c r="J97" i="12" s="1"/>
  <c r="K97" i="12" s="1"/>
  <c r="I986" i="12"/>
  <c r="J986" i="12" s="1"/>
  <c r="K986" i="12" s="1"/>
  <c r="I695" i="12"/>
  <c r="J695" i="12" s="1"/>
  <c r="K695" i="12" s="1"/>
  <c r="I135" i="12"/>
  <c r="J135" i="12" s="1"/>
  <c r="K135" i="12" s="1"/>
  <c r="I148" i="12"/>
  <c r="J148" i="12" s="1"/>
  <c r="K148" i="12" s="1"/>
  <c r="I377" i="12"/>
  <c r="J377" i="12" s="1"/>
  <c r="K377" i="12" s="1"/>
  <c r="I212" i="12"/>
  <c r="J212" i="12" s="1"/>
  <c r="K212" i="12" s="1"/>
  <c r="I421" i="12"/>
  <c r="J421" i="12" s="1"/>
  <c r="K421" i="12" s="1"/>
  <c r="I93" i="12"/>
  <c r="J93" i="12" s="1"/>
  <c r="K93" i="12" s="1"/>
  <c r="I538" i="12"/>
  <c r="J538" i="12" s="1"/>
  <c r="K538" i="12" s="1"/>
  <c r="I748" i="12"/>
  <c r="J748" i="12" s="1"/>
  <c r="K748" i="12" s="1"/>
  <c r="I918" i="12"/>
  <c r="J918" i="12" s="1"/>
  <c r="K918" i="12" s="1"/>
  <c r="I295" i="12"/>
  <c r="J295" i="12" s="1"/>
  <c r="K295" i="12" s="1"/>
  <c r="I761" i="12"/>
  <c r="J761" i="12" s="1"/>
  <c r="K761" i="12" s="1"/>
  <c r="I1003" i="12"/>
  <c r="J1003" i="12" s="1"/>
  <c r="K1003" i="12" s="1"/>
  <c r="I296" i="12"/>
  <c r="J296" i="12" s="1"/>
  <c r="K296" i="12" s="1"/>
  <c r="I710" i="12"/>
  <c r="J710" i="12" s="1"/>
  <c r="K710" i="12" s="1"/>
  <c r="I933" i="12"/>
  <c r="J933" i="12" s="1"/>
  <c r="K933" i="12" s="1"/>
  <c r="I122" i="12"/>
  <c r="J122" i="12" s="1"/>
  <c r="K122" i="12" s="1"/>
  <c r="I916" i="12"/>
  <c r="J916" i="12" s="1"/>
  <c r="K916" i="12" s="1"/>
  <c r="I1056" i="12"/>
  <c r="J1056" i="12" s="1"/>
  <c r="K1056" i="12" s="1"/>
  <c r="I757" i="12"/>
  <c r="J757" i="12" s="1"/>
  <c r="K757" i="12" s="1"/>
  <c r="I776" i="12"/>
  <c r="J776" i="12" s="1"/>
  <c r="K776" i="12" s="1"/>
  <c r="I581" i="12"/>
  <c r="J581" i="12" s="1"/>
  <c r="K581" i="12" s="1"/>
  <c r="I543" i="12"/>
  <c r="J543" i="12" s="1"/>
  <c r="K543" i="12" s="1"/>
  <c r="I350" i="12"/>
  <c r="J350" i="12" s="1"/>
  <c r="K350" i="12" s="1"/>
  <c r="I361" i="12"/>
  <c r="J361" i="12" s="1"/>
  <c r="K361" i="12" s="1"/>
  <c r="I769" i="12"/>
  <c r="J769" i="12" s="1"/>
  <c r="K769" i="12" s="1"/>
  <c r="I1066" i="12"/>
  <c r="J1066" i="12" s="1"/>
  <c r="K1066" i="12" s="1"/>
  <c r="I606" i="12"/>
  <c r="J606" i="12" s="1"/>
  <c r="K606" i="12" s="1"/>
  <c r="I672" i="12"/>
  <c r="J672" i="12" s="1"/>
  <c r="K672" i="12" s="1"/>
  <c r="I428" i="12"/>
  <c r="J428" i="12" s="1"/>
  <c r="K428" i="12" s="1"/>
  <c r="I139" i="12"/>
  <c r="J139" i="12" s="1"/>
  <c r="K139" i="12" s="1"/>
  <c r="I514" i="12"/>
  <c r="J514" i="12" s="1"/>
  <c r="K514" i="12" s="1"/>
  <c r="I792" i="12"/>
  <c r="J792" i="12" s="1"/>
  <c r="K792" i="12" s="1"/>
  <c r="I1037" i="12"/>
  <c r="J1037" i="12" s="1"/>
  <c r="K1037" i="12" s="1"/>
  <c r="I432" i="12"/>
  <c r="J432" i="12" s="1"/>
  <c r="K432" i="12" s="1"/>
  <c r="I821" i="12"/>
  <c r="J821" i="12" s="1"/>
  <c r="K821" i="12" s="1"/>
  <c r="I760" i="12"/>
  <c r="J760" i="12" s="1"/>
  <c r="K760" i="12" s="1"/>
  <c r="I898" i="12"/>
  <c r="J898" i="12" s="1"/>
  <c r="K898" i="12" s="1"/>
  <c r="I841" i="12"/>
  <c r="J841" i="12" s="1"/>
  <c r="K841" i="12" s="1"/>
  <c r="I736" i="12"/>
  <c r="J736" i="12" s="1"/>
  <c r="K736" i="12" s="1"/>
  <c r="I817" i="12"/>
  <c r="J817" i="12" s="1"/>
  <c r="K817" i="12" s="1"/>
  <c r="I395" i="12"/>
  <c r="J395" i="12" s="1"/>
  <c r="K395" i="12" s="1"/>
  <c r="I932" i="12"/>
  <c r="J932" i="12" s="1"/>
  <c r="K932" i="12" s="1"/>
  <c r="I595" i="12"/>
  <c r="J595" i="12" s="1"/>
  <c r="K595" i="12" s="1"/>
  <c r="I966" i="12"/>
  <c r="J966" i="12" s="1"/>
  <c r="K966" i="12" s="1"/>
  <c r="I709" i="12"/>
  <c r="J709" i="12" s="1"/>
  <c r="K709" i="12" s="1"/>
  <c r="I442" i="12"/>
  <c r="J442" i="12" s="1"/>
  <c r="K442" i="12" s="1"/>
  <c r="I471" i="12"/>
  <c r="J471" i="12" s="1"/>
  <c r="K471" i="12" s="1"/>
  <c r="I145" i="12"/>
  <c r="J145" i="12" s="1"/>
  <c r="K145" i="12" s="1"/>
  <c r="I263" i="12"/>
  <c r="J263" i="12" s="1"/>
  <c r="K263" i="12" s="1"/>
  <c r="I168" i="12"/>
  <c r="J168" i="12" s="1"/>
  <c r="K168" i="12" s="1"/>
  <c r="I752" i="12"/>
  <c r="J752" i="12" s="1"/>
  <c r="K752" i="12" s="1"/>
  <c r="I1093" i="12"/>
  <c r="J1093" i="12" s="1"/>
  <c r="K1093" i="12" s="1"/>
  <c r="I725" i="12"/>
  <c r="J725" i="12" s="1"/>
  <c r="K725" i="12" s="1"/>
  <c r="I1019" i="12"/>
  <c r="J1019" i="12" s="1"/>
  <c r="K1019" i="12" s="1"/>
  <c r="I838" i="12"/>
  <c r="J838" i="12" s="1"/>
  <c r="K838" i="12" s="1"/>
  <c r="I197" i="12"/>
  <c r="J197" i="12" s="1"/>
  <c r="K197" i="12" s="1"/>
  <c r="I1044" i="12"/>
  <c r="J1044" i="12" s="1"/>
  <c r="K1044" i="12" s="1"/>
  <c r="I545" i="12"/>
  <c r="J545" i="12" s="1"/>
  <c r="K545" i="12" s="1"/>
  <c r="I742" i="12"/>
  <c r="J742" i="12" s="1"/>
  <c r="K742" i="12" s="1"/>
  <c r="I972" i="12"/>
  <c r="J972" i="12" s="1"/>
  <c r="K972" i="12" s="1"/>
  <c r="I461" i="12"/>
  <c r="J461" i="12" s="1"/>
  <c r="K461" i="12" s="1"/>
  <c r="I858" i="12"/>
  <c r="J858" i="12" s="1"/>
  <c r="K858" i="12" s="1"/>
  <c r="I516" i="12"/>
  <c r="J516" i="12" s="1"/>
  <c r="K516" i="12" s="1"/>
  <c r="I214" i="12"/>
  <c r="J214" i="12" s="1"/>
  <c r="K214" i="12" s="1"/>
  <c r="I452" i="12"/>
  <c r="J452" i="12" s="1"/>
  <c r="K452" i="12" s="1"/>
  <c r="I360" i="12"/>
  <c r="J360" i="12" s="1"/>
  <c r="K360" i="12" s="1"/>
  <c r="I87" i="12"/>
  <c r="J87" i="12" s="1"/>
  <c r="K87" i="12" s="1"/>
  <c r="I69" i="12"/>
  <c r="J69" i="12" s="1"/>
  <c r="K69" i="12" s="1"/>
  <c r="I158" i="12"/>
  <c r="J158" i="12" s="1"/>
  <c r="K158" i="12" s="1"/>
  <c r="I4" i="12"/>
  <c r="J4" i="12" s="1"/>
  <c r="K4" i="12" s="1"/>
  <c r="I1028" i="12"/>
  <c r="J1028" i="12" s="1"/>
  <c r="K1028" i="12" s="1"/>
  <c r="I262" i="12"/>
  <c r="J262" i="12" s="1"/>
  <c r="K262" i="12" s="1"/>
  <c r="I407" i="12"/>
  <c r="J407" i="12" s="1"/>
  <c r="K407" i="12" s="1"/>
  <c r="I660" i="12"/>
  <c r="J660" i="12" s="1"/>
  <c r="K660" i="12" s="1"/>
  <c r="I834" i="12"/>
  <c r="J834" i="12" s="1"/>
  <c r="K834" i="12" s="1"/>
  <c r="I294" i="12"/>
  <c r="J294" i="12" s="1"/>
  <c r="K294" i="12" s="1"/>
  <c r="I424" i="12"/>
  <c r="J424" i="12" s="1"/>
  <c r="K424" i="12" s="1"/>
  <c r="I211" i="12"/>
  <c r="J211" i="12" s="1"/>
  <c r="K211" i="12" s="1"/>
  <c r="I765" i="12"/>
  <c r="J765" i="12" s="1"/>
  <c r="K765" i="12" s="1"/>
  <c r="I738" i="12"/>
  <c r="J738" i="12" s="1"/>
  <c r="K738" i="12" s="1"/>
  <c r="I793" i="12"/>
  <c r="J793" i="12" s="1"/>
  <c r="K793" i="12" s="1"/>
  <c r="I456" i="12"/>
  <c r="J456" i="12" s="1"/>
  <c r="K456" i="12" s="1"/>
  <c r="I783" i="12"/>
  <c r="J783" i="12" s="1"/>
  <c r="K783" i="12" s="1"/>
  <c r="I868" i="12"/>
  <c r="J868" i="12" s="1"/>
  <c r="K868" i="12" s="1"/>
  <c r="I301" i="12"/>
  <c r="J301" i="12" s="1"/>
  <c r="K301" i="12" s="1"/>
  <c r="I968" i="12"/>
  <c r="J968" i="12" s="1"/>
  <c r="K968" i="12" s="1"/>
  <c r="I628" i="12"/>
  <c r="J628" i="12" s="1"/>
  <c r="K628" i="12" s="1"/>
  <c r="I1123" i="12"/>
  <c r="J1123" i="12" s="1"/>
  <c r="K1123" i="12" s="1"/>
  <c r="I842" i="12"/>
  <c r="J842" i="12" s="1"/>
  <c r="K842" i="12" s="1"/>
  <c r="I449" i="12"/>
  <c r="J449" i="12" s="1"/>
  <c r="K449" i="12" s="1"/>
  <c r="I853" i="12"/>
  <c r="J853" i="12" s="1"/>
  <c r="K853" i="12" s="1"/>
  <c r="I565" i="12"/>
  <c r="J565" i="12" s="1"/>
  <c r="K565" i="12" s="1"/>
  <c r="I207" i="12"/>
  <c r="J207" i="12" s="1"/>
  <c r="K207" i="12" s="1"/>
  <c r="I447" i="12"/>
  <c r="J447" i="12" s="1"/>
  <c r="K447" i="12" s="1"/>
  <c r="I181" i="12"/>
  <c r="J181" i="12" s="1"/>
  <c r="K181" i="12" s="1"/>
  <c r="I151" i="12"/>
  <c r="J151" i="12" s="1"/>
  <c r="K151" i="12" s="1"/>
  <c r="I1069" i="12"/>
  <c r="J1069" i="12" s="1"/>
  <c r="K1069" i="12" s="1"/>
  <c r="I828" i="12"/>
  <c r="J828" i="12" s="1"/>
  <c r="K828" i="12" s="1"/>
  <c r="I553" i="12"/>
  <c r="J553" i="12" s="1"/>
  <c r="K553" i="12" s="1"/>
  <c r="I289" i="12"/>
  <c r="J289" i="12" s="1"/>
  <c r="K289" i="12" s="1"/>
  <c r="I1077" i="12"/>
  <c r="J1077" i="12" s="1"/>
  <c r="K1077" i="12" s="1"/>
  <c r="I897" i="12"/>
  <c r="J897" i="12" s="1"/>
  <c r="K897" i="12" s="1"/>
  <c r="I756" i="12"/>
  <c r="J756" i="12" s="1"/>
  <c r="K756" i="12" s="1"/>
  <c r="I488" i="12"/>
  <c r="J488" i="12" s="1"/>
  <c r="K488" i="12" s="1"/>
  <c r="I85" i="12"/>
  <c r="J85" i="12" s="1"/>
  <c r="K85" i="12" s="1"/>
  <c r="I1075" i="12"/>
  <c r="J1075" i="12" s="1"/>
  <c r="K1075" i="12" s="1"/>
  <c r="I924" i="12"/>
  <c r="J924" i="12" s="1"/>
  <c r="K924" i="12" s="1"/>
  <c r="I755" i="12"/>
  <c r="J755" i="12" s="1"/>
  <c r="K755" i="12" s="1"/>
  <c r="I584" i="12"/>
  <c r="J584" i="12" s="1"/>
  <c r="K584" i="12" s="1"/>
  <c r="I283" i="12"/>
  <c r="J283" i="12" s="1"/>
  <c r="K283" i="12" s="1"/>
  <c r="I984" i="12"/>
  <c r="J984" i="12" s="1"/>
  <c r="K984" i="12" s="1"/>
  <c r="I866" i="12"/>
  <c r="J866" i="12" s="1"/>
  <c r="K866" i="12" s="1"/>
  <c r="I743" i="12"/>
  <c r="J743" i="12" s="1"/>
  <c r="K743" i="12" s="1"/>
  <c r="I559" i="12"/>
  <c r="J559" i="12" s="1"/>
  <c r="K559" i="12" s="1"/>
  <c r="I437" i="12"/>
  <c r="J437" i="12" s="1"/>
  <c r="K437" i="12" s="1"/>
  <c r="I80" i="12"/>
  <c r="J80" i="12" s="1"/>
  <c r="K80" i="12" s="1"/>
  <c r="I411" i="12"/>
  <c r="J411" i="12" s="1"/>
  <c r="K411" i="12" s="1"/>
  <c r="I88" i="12"/>
  <c r="J88" i="12" s="1"/>
  <c r="K88" i="12" s="1"/>
  <c r="I317" i="12"/>
  <c r="J317" i="12" s="1"/>
  <c r="K317" i="12" s="1"/>
  <c r="I144" i="12"/>
  <c r="J144" i="12" s="1"/>
  <c r="K144" i="12" s="1"/>
  <c r="I9" i="12"/>
  <c r="J9" i="12" s="1"/>
  <c r="K9" i="12" s="1"/>
  <c r="I375" i="12"/>
  <c r="J375" i="12" s="1"/>
  <c r="K375" i="12" s="1"/>
  <c r="I1049" i="12"/>
  <c r="J1049" i="12" s="1"/>
  <c r="K1049" i="12" s="1"/>
  <c r="I803" i="12"/>
  <c r="J803" i="12" s="1"/>
  <c r="K803" i="12" s="1"/>
  <c r="I427" i="12"/>
  <c r="J427" i="12" s="1"/>
  <c r="K427" i="12" s="1"/>
  <c r="I571" i="12"/>
  <c r="J571" i="12" s="1"/>
  <c r="K571" i="12" s="1"/>
  <c r="I747" i="12"/>
  <c r="J747" i="12" s="1"/>
  <c r="K747" i="12" s="1"/>
  <c r="I976" i="12"/>
  <c r="J976" i="12" s="1"/>
  <c r="K976" i="12" s="1"/>
  <c r="I619" i="12"/>
  <c r="J619" i="12" s="1"/>
  <c r="K619" i="12" s="1"/>
  <c r="I68" i="12"/>
  <c r="J68" i="12" s="1"/>
  <c r="K68" i="12" s="1"/>
  <c r="I201" i="12"/>
  <c r="J201" i="12" s="1"/>
  <c r="K201" i="12" s="1"/>
  <c r="I156" i="12"/>
  <c r="J156" i="12" s="1"/>
  <c r="K156" i="12" s="1"/>
  <c r="I1088" i="12"/>
  <c r="J1088" i="12" s="1"/>
  <c r="K1088" i="12" s="1"/>
  <c r="I376" i="12"/>
  <c r="J376" i="12" s="1"/>
  <c r="K376" i="12" s="1"/>
  <c r="I701" i="12"/>
  <c r="J701" i="12" s="1"/>
  <c r="K701" i="12" s="1"/>
  <c r="I15" i="12"/>
  <c r="J15" i="12" s="1"/>
  <c r="K15" i="12" s="1"/>
  <c r="I785" i="12"/>
  <c r="J785" i="12" s="1"/>
  <c r="K785" i="12" s="1"/>
  <c r="I90" i="12"/>
  <c r="J90" i="12" s="1"/>
  <c r="K90" i="12" s="1"/>
  <c r="I1062" i="12"/>
  <c r="J1062" i="12" s="1"/>
  <c r="K1062" i="12" s="1"/>
  <c r="I936" i="12"/>
  <c r="J936" i="12" s="1"/>
  <c r="K936" i="12" s="1"/>
  <c r="I204" i="12"/>
  <c r="J204" i="12" s="1"/>
  <c r="K204" i="12" s="1"/>
  <c r="I886" i="12"/>
  <c r="J886" i="12" s="1"/>
  <c r="K886" i="12" s="1"/>
  <c r="I521" i="12"/>
  <c r="J521" i="12" s="1"/>
  <c r="K521" i="12" s="1"/>
  <c r="I126" i="12"/>
  <c r="J126" i="12" s="1"/>
  <c r="K126" i="12" s="1"/>
  <c r="I939" i="12"/>
  <c r="J939" i="12" s="1"/>
  <c r="K939" i="12" s="1"/>
  <c r="I573" i="12"/>
  <c r="J573" i="12" s="1"/>
  <c r="K573" i="12" s="1"/>
  <c r="I219" i="12"/>
  <c r="J219" i="12" s="1"/>
  <c r="K219" i="12" s="1"/>
  <c r="I1012" i="12"/>
  <c r="J1012" i="12" s="1"/>
  <c r="K1012" i="12" s="1"/>
  <c r="I655" i="12"/>
  <c r="J655" i="12" s="1"/>
  <c r="K655" i="12" s="1"/>
  <c r="I689" i="12"/>
  <c r="J689" i="12" s="1"/>
  <c r="K689" i="12" s="1"/>
  <c r="I7" i="12"/>
  <c r="J7" i="12" s="1"/>
  <c r="K7" i="12" s="1"/>
  <c r="I782" i="12"/>
  <c r="J782" i="12" s="1"/>
  <c r="K782" i="12" s="1"/>
  <c r="I433" i="12"/>
  <c r="J433" i="12" s="1"/>
  <c r="K433" i="12" s="1"/>
  <c r="I42" i="12"/>
  <c r="J42" i="12" s="1"/>
  <c r="K42" i="12" s="1"/>
  <c r="I852" i="12"/>
  <c r="J852" i="12" s="1"/>
  <c r="K852" i="12" s="1"/>
  <c r="I479" i="12"/>
  <c r="J479" i="12" s="1"/>
  <c r="K479" i="12" s="1"/>
  <c r="I81" i="12"/>
  <c r="J81" i="12" s="1"/>
  <c r="K81" i="12" s="1"/>
  <c r="I1073" i="12"/>
  <c r="J1073" i="12" s="1"/>
  <c r="K1073" i="12" s="1"/>
  <c r="I922" i="12"/>
  <c r="J922" i="12" s="1"/>
  <c r="K922" i="12" s="1"/>
  <c r="I799" i="12"/>
  <c r="J799" i="12" s="1"/>
  <c r="K799" i="12" s="1"/>
  <c r="I977" i="12"/>
  <c r="J977" i="12" s="1"/>
  <c r="K977" i="12" s="1"/>
  <c r="I1009" i="12"/>
  <c r="J1009" i="12" s="1"/>
  <c r="K1009" i="12" s="1"/>
  <c r="I310" i="12"/>
  <c r="J310" i="12" s="1"/>
  <c r="K310" i="12" s="1"/>
  <c r="I822" i="12"/>
  <c r="J822" i="12" s="1"/>
  <c r="K822" i="12" s="1"/>
  <c r="I878" i="12"/>
  <c r="J878" i="12" s="1"/>
  <c r="K878" i="12" s="1"/>
  <c r="I341" i="12"/>
  <c r="J341" i="12" s="1"/>
  <c r="K341" i="12" s="1"/>
  <c r="I267" i="12"/>
  <c r="J267" i="12" s="1"/>
  <c r="K267" i="12" s="1"/>
  <c r="I50" i="12"/>
  <c r="J50" i="12" s="1"/>
  <c r="K50" i="12" s="1"/>
  <c r="I683" i="12"/>
  <c r="J683" i="12" s="1"/>
  <c r="K683" i="12" s="1"/>
  <c r="I907" i="12"/>
  <c r="J907" i="12" s="1"/>
  <c r="K907" i="12" s="1"/>
  <c r="I450" i="12"/>
  <c r="J450" i="12" s="1"/>
  <c r="K450" i="12" s="1"/>
  <c r="I712" i="12"/>
  <c r="J712" i="12" s="1"/>
  <c r="K712" i="12" s="1"/>
  <c r="I941" i="12"/>
  <c r="J941" i="12" s="1"/>
  <c r="K941" i="12" s="1"/>
  <c r="I589" i="12"/>
  <c r="J589" i="12" s="1"/>
  <c r="K589" i="12" s="1"/>
  <c r="I691" i="12"/>
  <c r="J691" i="12" s="1"/>
  <c r="K691" i="12" s="1"/>
  <c r="I566" i="12"/>
  <c r="J566" i="12" s="1"/>
  <c r="K566" i="12" s="1"/>
  <c r="I1004" i="12"/>
  <c r="J1004" i="12" s="1"/>
  <c r="K1004" i="12" s="1"/>
  <c r="I596" i="12"/>
  <c r="J596" i="12" s="1"/>
  <c r="K596" i="12" s="1"/>
  <c r="I734" i="12"/>
  <c r="J734" i="12" s="1"/>
  <c r="K734" i="12" s="1"/>
  <c r="I816" i="12"/>
  <c r="J816" i="12" s="1"/>
  <c r="K816" i="12" s="1"/>
  <c r="I186" i="12"/>
  <c r="J186" i="12" s="1"/>
  <c r="K186" i="12" s="1"/>
  <c r="I830" i="12"/>
  <c r="J830" i="12" s="1"/>
  <c r="K830" i="12" s="1"/>
  <c r="I627" i="12"/>
  <c r="J627" i="12" s="1"/>
  <c r="K627" i="12" s="1"/>
  <c r="I612" i="12"/>
  <c r="J612" i="12" s="1"/>
  <c r="K612" i="12" s="1"/>
  <c r="I318" i="12"/>
  <c r="J318" i="12" s="1"/>
  <c r="K318" i="12" s="1"/>
  <c r="I416" i="12"/>
  <c r="J416" i="12" s="1"/>
  <c r="K416" i="12" s="1"/>
  <c r="I108" i="12"/>
  <c r="J108" i="12" s="1"/>
  <c r="K108" i="12" s="1"/>
  <c r="I363" i="12"/>
  <c r="J363" i="12" s="1"/>
  <c r="K363" i="12" s="1"/>
  <c r="I921" i="12"/>
  <c r="J921" i="12" s="1"/>
  <c r="K921" i="12" s="1"/>
  <c r="I484" i="12"/>
  <c r="J484" i="12" s="1"/>
  <c r="K484" i="12" s="1"/>
  <c r="I894" i="12"/>
  <c r="J894" i="12" s="1"/>
  <c r="K894" i="12" s="1"/>
  <c r="I663" i="12"/>
  <c r="J663" i="12" s="1"/>
  <c r="K663" i="12" s="1"/>
  <c r="I1078" i="12"/>
  <c r="J1078" i="12" s="1"/>
  <c r="K1078" i="12" s="1"/>
  <c r="I707" i="12"/>
  <c r="J707" i="12" s="1"/>
  <c r="K707" i="12" s="1"/>
  <c r="I513" i="12"/>
  <c r="J513" i="12" s="1"/>
  <c r="K513" i="12" s="1"/>
  <c r="I911" i="12"/>
  <c r="J911" i="12" s="1"/>
  <c r="K911" i="12" s="1"/>
  <c r="I256" i="12"/>
  <c r="J256" i="12" s="1"/>
  <c r="K256" i="12" s="1"/>
  <c r="I795" i="12"/>
  <c r="J795" i="12" s="1"/>
  <c r="K795" i="12" s="1"/>
  <c r="I133" i="12"/>
  <c r="J133" i="12" s="1"/>
  <c r="K133" i="12" s="1"/>
  <c r="I732" i="12"/>
  <c r="J732" i="12" s="1"/>
  <c r="K732" i="12" s="1"/>
  <c r="I422" i="12"/>
  <c r="J422" i="12" s="1"/>
  <c r="K422" i="12" s="1"/>
  <c r="I550" i="12"/>
  <c r="J550" i="12" s="1"/>
  <c r="K550" i="12" s="1"/>
  <c r="I191" i="12"/>
  <c r="J191" i="12" s="1"/>
  <c r="K191" i="12" s="1"/>
  <c r="I208" i="12"/>
  <c r="J208" i="12" s="1"/>
  <c r="K208" i="12" s="1"/>
  <c r="I155" i="12"/>
  <c r="J155" i="12" s="1"/>
  <c r="K155" i="12" s="1"/>
  <c r="I832" i="12"/>
  <c r="J832" i="12" s="1"/>
  <c r="K832" i="12" s="1"/>
  <c r="I863" i="12"/>
  <c r="J863" i="12" s="1"/>
  <c r="K863" i="12" s="1"/>
  <c r="I867" i="12"/>
  <c r="J867" i="12" s="1"/>
  <c r="K867" i="12" s="1"/>
  <c r="I899" i="12"/>
  <c r="J899" i="12" s="1"/>
  <c r="K899" i="12" s="1"/>
  <c r="I1067" i="12"/>
  <c r="J1067" i="12" s="1"/>
  <c r="K1067" i="12" s="1"/>
  <c r="I1008" i="12"/>
  <c r="J1008" i="12" s="1"/>
  <c r="K1008" i="12" s="1"/>
  <c r="I34" i="12"/>
  <c r="J34" i="12" s="1"/>
  <c r="K34" i="12" s="1"/>
  <c r="I714" i="12"/>
  <c r="J714" i="12" s="1"/>
  <c r="K714" i="12" s="1"/>
  <c r="I373" i="12"/>
  <c r="J373" i="12" s="1"/>
  <c r="K373" i="12" s="1"/>
  <c r="I152" i="12"/>
  <c r="J152" i="12" s="1"/>
  <c r="K152" i="12" s="1"/>
  <c r="I601" i="12"/>
  <c r="J601" i="12" s="1"/>
  <c r="K601" i="12" s="1"/>
  <c r="I1005" i="12"/>
  <c r="J1005" i="12" s="1"/>
  <c r="K1005" i="12" s="1"/>
  <c r="I527" i="12"/>
  <c r="J527" i="12" s="1"/>
  <c r="K527" i="12" s="1"/>
  <c r="I970" i="12"/>
  <c r="J970" i="12" s="1"/>
  <c r="K970" i="12" s="1"/>
  <c r="I676" i="12"/>
  <c r="J676" i="12" s="1"/>
  <c r="K676" i="12" s="1"/>
  <c r="I554" i="12"/>
  <c r="J554" i="12" s="1"/>
  <c r="K554" i="12" s="1"/>
  <c r="I1057" i="12"/>
  <c r="J1057" i="12" s="1"/>
  <c r="K1057" i="12" s="1"/>
  <c r="I1082" i="12"/>
  <c r="J1082" i="12" s="1"/>
  <c r="K1082" i="12" s="1"/>
  <c r="I791" i="12"/>
  <c r="J791" i="12" s="1"/>
  <c r="K791" i="12" s="1"/>
  <c r="I344" i="12"/>
  <c r="J344" i="12" s="1"/>
  <c r="K344" i="12" s="1"/>
  <c r="I964" i="12"/>
  <c r="J964" i="12" s="1"/>
  <c r="K964" i="12" s="1"/>
  <c r="I680" i="12"/>
  <c r="J680" i="12" s="1"/>
  <c r="K680" i="12" s="1"/>
  <c r="I1040" i="12"/>
  <c r="J1040" i="12" s="1"/>
  <c r="K1040" i="12" s="1"/>
  <c r="I728" i="12"/>
  <c r="J728" i="12" s="1"/>
  <c r="K728" i="12" s="1"/>
  <c r="I412" i="12"/>
  <c r="J412" i="12" s="1"/>
  <c r="K412" i="12" s="1"/>
  <c r="I40" i="12"/>
  <c r="J40" i="12" s="1"/>
  <c r="K40" i="12" s="1"/>
  <c r="I292" i="12"/>
  <c r="J292" i="12" s="1"/>
  <c r="K292" i="12" s="1"/>
  <c r="I165" i="12"/>
  <c r="J165" i="12" s="1"/>
  <c r="K165" i="12" s="1"/>
  <c r="I827" i="12"/>
  <c r="J827" i="12" s="1"/>
  <c r="K827" i="12" s="1"/>
  <c r="I720" i="12"/>
  <c r="J720" i="12" s="1"/>
  <c r="K720" i="12" s="1"/>
  <c r="I1013" i="12"/>
  <c r="J1013" i="12" s="1"/>
  <c r="K1013" i="12" s="1"/>
  <c r="I445" i="12"/>
  <c r="J445" i="12" s="1"/>
  <c r="K445" i="12" s="1"/>
  <c r="I713" i="12"/>
  <c r="J713" i="12" s="1"/>
  <c r="K713" i="12" s="1"/>
  <c r="I996" i="12"/>
  <c r="J996" i="12" s="1"/>
  <c r="K996" i="12" s="1"/>
  <c r="I837" i="12"/>
  <c r="J837" i="12" s="1"/>
  <c r="K837" i="12" s="1"/>
  <c r="I585" i="12"/>
  <c r="J585" i="12" s="1"/>
  <c r="K585" i="12" s="1"/>
  <c r="I285" i="12"/>
  <c r="J285" i="12" s="1"/>
  <c r="K285" i="12" s="1"/>
  <c r="I1022" i="12"/>
  <c r="J1022" i="12" s="1"/>
  <c r="K1022" i="12" s="1"/>
  <c r="I994" i="12"/>
  <c r="J994" i="12" s="1"/>
  <c r="K994" i="12" s="1"/>
  <c r="I836" i="12"/>
  <c r="J836" i="12" s="1"/>
  <c r="K836" i="12" s="1"/>
  <c r="I700" i="12"/>
  <c r="J700" i="12" s="1"/>
  <c r="K700" i="12" s="1"/>
  <c r="I439" i="12"/>
  <c r="J439" i="12" s="1"/>
  <c r="K439" i="12" s="1"/>
  <c r="I1055" i="12"/>
  <c r="J1055" i="12" s="1"/>
  <c r="K1055" i="12" s="1"/>
  <c r="I935" i="12"/>
  <c r="J935" i="12" s="1"/>
  <c r="K935" i="12" s="1"/>
  <c r="I804" i="12"/>
  <c r="J804" i="12" s="1"/>
  <c r="K804" i="12" s="1"/>
  <c r="I623" i="12"/>
  <c r="J623" i="12" s="1"/>
  <c r="K623" i="12" s="1"/>
  <c r="I507" i="12"/>
  <c r="J507" i="12" s="1"/>
  <c r="K507" i="12" s="1"/>
  <c r="I282" i="12"/>
  <c r="J282" i="12" s="1"/>
  <c r="K282" i="12" s="1"/>
  <c r="I537" i="12"/>
  <c r="J537" i="12" s="1"/>
  <c r="K537" i="12" s="1"/>
  <c r="I259" i="12"/>
  <c r="J259" i="12" s="1"/>
  <c r="K259" i="12" s="1"/>
  <c r="I390" i="12"/>
  <c r="J390" i="12" s="1"/>
  <c r="K390" i="12" s="1"/>
  <c r="I241" i="12"/>
  <c r="J241" i="12" s="1"/>
  <c r="K241" i="12" s="1"/>
  <c r="I184" i="12"/>
  <c r="J184" i="12" s="1"/>
  <c r="K184" i="12" s="1"/>
  <c r="I1059" i="12"/>
  <c r="J1059" i="12" s="1"/>
  <c r="K1059" i="12" s="1"/>
  <c r="I71" i="12"/>
  <c r="J71" i="12" s="1"/>
  <c r="K71" i="12" s="1"/>
  <c r="I919" i="12"/>
  <c r="J919" i="12" s="1"/>
  <c r="K919" i="12" s="1"/>
  <c r="I694" i="12"/>
  <c r="J694" i="12" s="1"/>
  <c r="K694" i="12" s="1"/>
  <c r="I150" i="12"/>
  <c r="J150" i="12" s="1"/>
  <c r="K150" i="12" s="1"/>
  <c r="I978" i="12"/>
  <c r="J978" i="12" s="1"/>
  <c r="K978" i="12" s="1"/>
  <c r="I425" i="12"/>
  <c r="J425" i="12" s="1"/>
  <c r="K425" i="12" s="1"/>
  <c r="I800" i="12"/>
  <c r="J800" i="12" s="1"/>
  <c r="K800" i="12" s="1"/>
  <c r="I430" i="12"/>
  <c r="J430" i="12" s="1"/>
  <c r="K430" i="12" s="1"/>
  <c r="I436" i="12"/>
  <c r="J436" i="12" s="1"/>
  <c r="K436" i="12" s="1"/>
  <c r="I330" i="12"/>
  <c r="J330" i="12" s="1"/>
  <c r="K330" i="12" s="1"/>
  <c r="I179" i="12"/>
  <c r="J179" i="12" s="1"/>
  <c r="K179" i="12" s="1"/>
  <c r="I670" i="12"/>
  <c r="J670" i="12" s="1"/>
  <c r="K670" i="12" s="1"/>
  <c r="I1111" i="12"/>
  <c r="J1111" i="12" s="1"/>
  <c r="K1111" i="12" s="1"/>
  <c r="I404" i="12"/>
  <c r="J404" i="12" s="1"/>
  <c r="K404" i="12" s="1"/>
  <c r="I983" i="12"/>
  <c r="J983" i="12" s="1"/>
  <c r="K983" i="12" s="1"/>
  <c r="I478" i="12"/>
  <c r="J478" i="12" s="1"/>
  <c r="K478" i="12" s="1"/>
  <c r="I634" i="12"/>
  <c r="J634" i="12" s="1"/>
  <c r="K634" i="12" s="1"/>
  <c r="I355" i="12"/>
  <c r="J355" i="12" s="1"/>
  <c r="K355" i="12" s="1"/>
  <c r="I561" i="12"/>
  <c r="J561" i="12" s="1"/>
  <c r="K561" i="12" s="1"/>
  <c r="I1068" i="12"/>
  <c r="J1068" i="12" s="1"/>
  <c r="K1068" i="12" s="1"/>
  <c r="I661" i="12"/>
  <c r="J661" i="12" s="1"/>
  <c r="K661" i="12" s="1"/>
  <c r="I362" i="12"/>
  <c r="J362" i="12" s="1"/>
  <c r="K362" i="12" s="1"/>
  <c r="I1109" i="12"/>
  <c r="J1109" i="12" s="1"/>
  <c r="K1109" i="12" s="1"/>
  <c r="I698" i="12"/>
  <c r="J698" i="12" s="1"/>
  <c r="K698" i="12" s="1"/>
  <c r="I401" i="12"/>
  <c r="J401" i="12" s="1"/>
  <c r="K401" i="12" s="1"/>
  <c r="I324" i="12"/>
  <c r="J324" i="12" s="1"/>
  <c r="K324" i="12" s="1"/>
  <c r="I170" i="12"/>
  <c r="J170" i="12" s="1"/>
  <c r="K170" i="12" s="1"/>
  <c r="I222" i="12"/>
  <c r="J222" i="12" s="1"/>
  <c r="K222" i="12" s="1"/>
  <c r="I86" i="12"/>
  <c r="J86" i="12" s="1"/>
  <c r="K86" i="12" s="1"/>
  <c r="I112" i="12"/>
  <c r="J112" i="12" s="1"/>
  <c r="K112" i="12" s="1"/>
  <c r="I65" i="12"/>
  <c r="J65" i="12" s="1"/>
  <c r="K65" i="12" s="1"/>
  <c r="I28" i="12"/>
  <c r="J28" i="12" s="1"/>
  <c r="K28" i="12" s="1"/>
  <c r="I357" i="12"/>
  <c r="J357" i="12" s="1"/>
  <c r="K357" i="12" s="1"/>
  <c r="I305" i="12"/>
  <c r="J305" i="12" s="1"/>
  <c r="K305" i="12" s="1"/>
  <c r="I244" i="12"/>
  <c r="J244" i="12" s="1"/>
  <c r="K244" i="12" s="1"/>
  <c r="I175" i="12"/>
  <c r="J175" i="12" s="1"/>
  <c r="K175" i="12" s="1"/>
  <c r="I45" i="12"/>
  <c r="J45" i="12" s="1"/>
  <c r="K45" i="12" s="1"/>
  <c r="I58" i="12"/>
  <c r="J58" i="12" s="1"/>
  <c r="K58" i="12" s="1"/>
  <c r="I107" i="12"/>
  <c r="J107" i="12" s="1"/>
  <c r="K107" i="12" s="1"/>
  <c r="I29" i="12"/>
  <c r="J29" i="12" s="1"/>
  <c r="K29" i="12" s="1"/>
  <c r="I342" i="12"/>
  <c r="J342" i="12" s="1"/>
  <c r="K342" i="12" s="1"/>
  <c r="I299" i="12"/>
  <c r="J299" i="12" s="1"/>
  <c r="K299" i="12" s="1"/>
  <c r="I251" i="12"/>
  <c r="J251" i="12" s="1"/>
  <c r="K251" i="12" s="1"/>
  <c r="I209" i="12"/>
  <c r="J209" i="12" s="1"/>
  <c r="K209" i="12" s="1"/>
  <c r="I124" i="12"/>
  <c r="J124" i="12" s="1"/>
  <c r="K124" i="12" s="1"/>
  <c r="I75" i="12"/>
  <c r="J75" i="12" s="1"/>
  <c r="K75" i="12" s="1"/>
  <c r="I16" i="12"/>
  <c r="J16" i="12" s="1"/>
  <c r="K16" i="12" s="1"/>
  <c r="I236" i="12"/>
  <c r="J236" i="12" s="1"/>
  <c r="K236" i="12" s="1"/>
  <c r="I192" i="12"/>
  <c r="J192" i="12" s="1"/>
  <c r="K192" i="12" s="1"/>
  <c r="I142" i="12"/>
  <c r="I92" i="12"/>
  <c r="J92" i="12" s="1"/>
  <c r="K92" i="12" s="1"/>
  <c r="I52" i="12"/>
  <c r="J52" i="12" s="1"/>
  <c r="K52" i="12" s="1"/>
  <c r="I5" i="12"/>
  <c r="J5" i="12" s="1"/>
  <c r="K5" i="12" s="1"/>
  <c r="I101" i="12"/>
  <c r="J101" i="12" s="1"/>
  <c r="K101" i="12" s="1"/>
  <c r="I64" i="12"/>
  <c r="J64" i="12" s="1"/>
  <c r="K64" i="12" s="1"/>
  <c r="I38" i="12"/>
  <c r="J38" i="12" s="1"/>
  <c r="K38" i="12" s="1"/>
  <c r="I10" i="12"/>
  <c r="J10" i="12" s="1"/>
  <c r="K10" i="12" s="1"/>
  <c r="J142" i="12" l="1"/>
  <c r="K142" i="12" s="1"/>
  <c r="J1122" i="12"/>
  <c r="K1122" i="12" s="1"/>
  <c r="J1125" i="12"/>
  <c r="K3" i="12"/>
  <c r="B22" i="11"/>
  <c r="K1125" i="12" l="1"/>
  <c r="L1131" i="12" s="1"/>
  <c r="D1102" i="15"/>
  <c r="D1104" i="15" s="1"/>
  <c r="D1102" i="13"/>
  <c r="D1104" i="13" s="1"/>
  <c r="C23" i="11"/>
  <c r="C22" i="11"/>
  <c r="B24" i="11"/>
  <c r="D1105" i="13" l="1"/>
  <c r="D1106" i="13" s="1"/>
  <c r="D1108" i="13" s="1"/>
  <c r="O142" i="13" s="1"/>
  <c r="P142" i="13" s="1"/>
  <c r="Q142" i="13" s="1"/>
  <c r="S142" i="13" s="1"/>
  <c r="C24" i="11"/>
  <c r="L1130" i="12"/>
  <c r="D1105" i="15"/>
  <c r="D1106" i="15" s="1"/>
  <c r="D1108" i="15" s="1"/>
  <c r="J1104" i="15"/>
  <c r="H313" i="15" l="1"/>
  <c r="I313" i="15" s="1"/>
  <c r="J313" i="15" s="1"/>
  <c r="H20" i="15"/>
  <c r="I20" i="15" s="1"/>
  <c r="J20" i="15" s="1"/>
  <c r="O313" i="13"/>
  <c r="P313" i="13" s="1"/>
  <c r="Q313" i="13" s="1"/>
  <c r="O20" i="13"/>
  <c r="P20" i="13" s="1"/>
  <c r="Q20" i="13" s="1"/>
  <c r="O608" i="13"/>
  <c r="P608" i="13" s="1"/>
  <c r="Q608" i="13" s="1"/>
  <c r="S608" i="13" s="1"/>
  <c r="O704" i="13"/>
  <c r="P704" i="13" s="1"/>
  <c r="Q704" i="13" s="1"/>
  <c r="O696" i="13"/>
  <c r="P696" i="13" s="1"/>
  <c r="Q696" i="13" s="1"/>
  <c r="O1017" i="13"/>
  <c r="P1017" i="13" s="1"/>
  <c r="Q1017" i="13" s="1"/>
  <c r="O571" i="13"/>
  <c r="P571" i="13" s="1"/>
  <c r="Q571" i="13" s="1"/>
  <c r="O882" i="13"/>
  <c r="P882" i="13" s="1"/>
  <c r="Q882" i="13" s="1"/>
  <c r="O691" i="13"/>
  <c r="P691" i="13" s="1"/>
  <c r="Q691" i="13" s="1"/>
  <c r="O550" i="13"/>
  <c r="P550" i="13" s="1"/>
  <c r="Q550" i="13" s="1"/>
  <c r="O168" i="13"/>
  <c r="P168" i="13" s="1"/>
  <c r="Q168" i="13" s="1"/>
  <c r="O894" i="13"/>
  <c r="P894" i="13" s="1"/>
  <c r="Q894" i="13" s="1"/>
  <c r="O402" i="13"/>
  <c r="P402" i="13" s="1"/>
  <c r="Q402" i="13" s="1"/>
  <c r="O280" i="13"/>
  <c r="P280" i="13" s="1"/>
  <c r="Q280" i="13" s="1"/>
  <c r="O239" i="13"/>
  <c r="P239" i="13" s="1"/>
  <c r="Q239" i="13" s="1"/>
  <c r="O286" i="13"/>
  <c r="P286" i="13" s="1"/>
  <c r="Q286" i="13" s="1"/>
  <c r="O562" i="13"/>
  <c r="P562" i="13" s="1"/>
  <c r="Q562" i="13" s="1"/>
  <c r="O485" i="13"/>
  <c r="P485" i="13" s="1"/>
  <c r="Q485" i="13" s="1"/>
  <c r="O505" i="13"/>
  <c r="P505" i="13" s="1"/>
  <c r="Q505" i="13" s="1"/>
  <c r="O748" i="13"/>
  <c r="P748" i="13" s="1"/>
  <c r="Q748" i="13" s="1"/>
  <c r="O282" i="13"/>
  <c r="P282" i="13" s="1"/>
  <c r="Q282" i="13" s="1"/>
  <c r="O394" i="13"/>
  <c r="P394" i="13" s="1"/>
  <c r="Q394" i="13" s="1"/>
  <c r="O833" i="13"/>
  <c r="P833" i="13" s="1"/>
  <c r="Q833" i="13" s="1"/>
  <c r="O907" i="13"/>
  <c r="P907" i="13" s="1"/>
  <c r="Q907" i="13" s="1"/>
  <c r="O214" i="13"/>
  <c r="P214" i="13" s="1"/>
  <c r="Q214" i="13" s="1"/>
  <c r="O1067" i="13"/>
  <c r="P1067" i="13" s="1"/>
  <c r="Q1067" i="13" s="1"/>
  <c r="O539" i="13"/>
  <c r="P539" i="13" s="1"/>
  <c r="Q539" i="13" s="1"/>
  <c r="O205" i="13"/>
  <c r="P205" i="13" s="1"/>
  <c r="Q205" i="13" s="1"/>
  <c r="O116" i="13"/>
  <c r="P116" i="13" s="1"/>
  <c r="Q116" i="13" s="1"/>
  <c r="O737" i="13"/>
  <c r="P737" i="13" s="1"/>
  <c r="Q737" i="13" s="1"/>
  <c r="O310" i="13"/>
  <c r="P310" i="13" s="1"/>
  <c r="Q310" i="13" s="1"/>
  <c r="O857" i="13"/>
  <c r="P857" i="13" s="1"/>
  <c r="Q857" i="13" s="1"/>
  <c r="O998" i="13"/>
  <c r="P998" i="13" s="1"/>
  <c r="Q998" i="13" s="1"/>
  <c r="O51" i="13"/>
  <c r="P51" i="13" s="1"/>
  <c r="Q51" i="13" s="1"/>
  <c r="O440" i="13"/>
  <c r="P440" i="13" s="1"/>
  <c r="Q440" i="13" s="1"/>
  <c r="O534" i="13"/>
  <c r="P534" i="13" s="1"/>
  <c r="Q534" i="13" s="1"/>
  <c r="O676" i="13"/>
  <c r="P676" i="13" s="1"/>
  <c r="Q676" i="13" s="1"/>
  <c r="O1022" i="13"/>
  <c r="P1022" i="13" s="1"/>
  <c r="Q1022" i="13" s="1"/>
  <c r="O671" i="13"/>
  <c r="P671" i="13" s="1"/>
  <c r="Q671" i="13" s="1"/>
  <c r="O594" i="13"/>
  <c r="P594" i="13" s="1"/>
  <c r="Q594" i="13" s="1"/>
  <c r="O821" i="13"/>
  <c r="P821" i="13" s="1"/>
  <c r="Q821" i="13" s="1"/>
  <c r="O316" i="13"/>
  <c r="P316" i="13" s="1"/>
  <c r="Q316" i="13" s="1"/>
  <c r="O1030" i="13"/>
  <c r="P1030" i="13" s="1"/>
  <c r="Q1030" i="13" s="1"/>
  <c r="O549" i="13"/>
  <c r="P549" i="13" s="1"/>
  <c r="Q549" i="13" s="1"/>
  <c r="O729" i="13"/>
  <c r="P729" i="13" s="1"/>
  <c r="Q729" i="13" s="1"/>
  <c r="O598" i="13"/>
  <c r="P598" i="13" s="1"/>
  <c r="Q598" i="13" s="1"/>
  <c r="O553" i="13"/>
  <c r="P553" i="13" s="1"/>
  <c r="Q553" i="13" s="1"/>
  <c r="O685" i="13"/>
  <c r="P685" i="13" s="1"/>
  <c r="Q685" i="13" s="1"/>
  <c r="O243" i="13"/>
  <c r="P243" i="13" s="1"/>
  <c r="Q243" i="13" s="1"/>
  <c r="O784" i="13"/>
  <c r="P784" i="13" s="1"/>
  <c r="Q784" i="13" s="1"/>
  <c r="O611" i="13"/>
  <c r="P611" i="13" s="1"/>
  <c r="Q611" i="13" s="1"/>
  <c r="O456" i="13"/>
  <c r="P456" i="13" s="1"/>
  <c r="Q456" i="13" s="1"/>
  <c r="O989" i="13"/>
  <c r="P989" i="13" s="1"/>
  <c r="Q989" i="13" s="1"/>
  <c r="O140" i="13"/>
  <c r="P140" i="13" s="1"/>
  <c r="Q140" i="13" s="1"/>
  <c r="O1018" i="13"/>
  <c r="P1018" i="13" s="1"/>
  <c r="Q1018" i="13" s="1"/>
  <c r="O334" i="13"/>
  <c r="P334" i="13" s="1"/>
  <c r="Q334" i="13" s="1"/>
  <c r="O193" i="13"/>
  <c r="P193" i="13" s="1"/>
  <c r="Q193" i="13" s="1"/>
  <c r="O131" i="13"/>
  <c r="P131" i="13" s="1"/>
  <c r="Q131" i="13" s="1"/>
  <c r="O389" i="13"/>
  <c r="P389" i="13" s="1"/>
  <c r="Q389" i="13" s="1"/>
  <c r="O46" i="13"/>
  <c r="P46" i="13" s="1"/>
  <c r="Q46" i="13" s="1"/>
  <c r="H7" i="15"/>
  <c r="I7" i="15" s="1"/>
  <c r="J7" i="15" s="1"/>
  <c r="H12" i="15"/>
  <c r="I12" i="15" s="1"/>
  <c r="J12" i="15" s="1"/>
  <c r="H18" i="15"/>
  <c r="I18" i="15" s="1"/>
  <c r="J18" i="15" s="1"/>
  <c r="H27" i="15"/>
  <c r="I27" i="15" s="1"/>
  <c r="J27" i="15" s="1"/>
  <c r="H32" i="15"/>
  <c r="I32" i="15" s="1"/>
  <c r="J32" i="15" s="1"/>
  <c r="H42" i="15"/>
  <c r="I42" i="15" s="1"/>
  <c r="J42" i="15" s="1"/>
  <c r="H48" i="15"/>
  <c r="I48" i="15" s="1"/>
  <c r="J48" i="15" s="1"/>
  <c r="H54" i="15"/>
  <c r="I54" i="15" s="1"/>
  <c r="J54" i="15" s="1"/>
  <c r="H60" i="15"/>
  <c r="I60" i="15" s="1"/>
  <c r="J60" i="15" s="1"/>
  <c r="H72" i="15"/>
  <c r="I72" i="15" s="1"/>
  <c r="J72" i="15" s="1"/>
  <c r="H81" i="15"/>
  <c r="I81" i="15" s="1"/>
  <c r="J81" i="15" s="1"/>
  <c r="H90" i="15"/>
  <c r="I90" i="15" s="1"/>
  <c r="J90" i="15" s="1"/>
  <c r="H98" i="15"/>
  <c r="I98" i="15" s="1"/>
  <c r="J98" i="15" s="1"/>
  <c r="H105" i="15"/>
  <c r="I105" i="15" s="1"/>
  <c r="J105" i="15" s="1"/>
  <c r="H112" i="15"/>
  <c r="I112" i="15" s="1"/>
  <c r="J112" i="15" s="1"/>
  <c r="H118" i="15"/>
  <c r="I118" i="15" s="1"/>
  <c r="J118" i="15" s="1"/>
  <c r="H128" i="15"/>
  <c r="I128" i="15" s="1"/>
  <c r="J128" i="15" s="1"/>
  <c r="H163" i="15"/>
  <c r="I163" i="15" s="1"/>
  <c r="J163" i="15" s="1"/>
  <c r="H173" i="15"/>
  <c r="I173" i="15" s="1"/>
  <c r="J173" i="15" s="1"/>
  <c r="H178" i="15"/>
  <c r="I178" i="15" s="1"/>
  <c r="J178" i="15" s="1"/>
  <c r="H188" i="15"/>
  <c r="I188" i="15" s="1"/>
  <c r="J188" i="15" s="1"/>
  <c r="H200" i="15"/>
  <c r="I200" i="15" s="1"/>
  <c r="J200" i="15" s="1"/>
  <c r="H219" i="15"/>
  <c r="I219" i="15" s="1"/>
  <c r="J219" i="15" s="1"/>
  <c r="H224" i="15"/>
  <c r="I224" i="15" s="1"/>
  <c r="J224" i="15" s="1"/>
  <c r="H231" i="15"/>
  <c r="I231" i="15" s="1"/>
  <c r="J231" i="15" s="1"/>
  <c r="H238" i="15"/>
  <c r="I238" i="15" s="1"/>
  <c r="J238" i="15" s="1"/>
  <c r="H246" i="15"/>
  <c r="I246" i="15" s="1"/>
  <c r="J246" i="15" s="1"/>
  <c r="H261" i="15"/>
  <c r="I261" i="15" s="1"/>
  <c r="J261" i="15" s="1"/>
  <c r="H272" i="15"/>
  <c r="I272" i="15" s="1"/>
  <c r="J272" i="15" s="1"/>
  <c r="H278" i="15"/>
  <c r="I278" i="15" s="1"/>
  <c r="J278" i="15" s="1"/>
  <c r="H290" i="15"/>
  <c r="I290" i="15" s="1"/>
  <c r="J290" i="15" s="1"/>
  <c r="H302" i="15"/>
  <c r="I302" i="15" s="1"/>
  <c r="J302" i="15" s="1"/>
  <c r="H309" i="15"/>
  <c r="I309" i="15" s="1"/>
  <c r="J309" i="15" s="1"/>
  <c r="H322" i="15"/>
  <c r="I322" i="15" s="1"/>
  <c r="J322" i="15" s="1"/>
  <c r="H333" i="15"/>
  <c r="I333" i="15" s="1"/>
  <c r="J333" i="15" s="1"/>
  <c r="H345" i="15"/>
  <c r="I345" i="15" s="1"/>
  <c r="J345" i="15" s="1"/>
  <c r="H355" i="15"/>
  <c r="I355" i="15" s="1"/>
  <c r="J355" i="15" s="1"/>
  <c r="H362" i="15"/>
  <c r="I362" i="15" s="1"/>
  <c r="J362" i="15" s="1"/>
  <c r="H368" i="15"/>
  <c r="I368" i="15" s="1"/>
  <c r="J368" i="15" s="1"/>
  <c r="H378" i="15"/>
  <c r="I378" i="15" s="1"/>
  <c r="J378" i="15" s="1"/>
  <c r="H383" i="15"/>
  <c r="I383" i="15" s="1"/>
  <c r="J383" i="15" s="1"/>
  <c r="H396" i="15"/>
  <c r="I396" i="15" s="1"/>
  <c r="J396" i="15" s="1"/>
  <c r="H401" i="15"/>
  <c r="I401" i="15" s="1"/>
  <c r="J401" i="15" s="1"/>
  <c r="H408" i="15"/>
  <c r="I408" i="15" s="1"/>
  <c r="J408" i="15" s="1"/>
  <c r="H417" i="15"/>
  <c r="I417" i="15" s="1"/>
  <c r="J417" i="15" s="1"/>
  <c r="H426" i="15"/>
  <c r="I426" i="15" s="1"/>
  <c r="J426" i="15" s="1"/>
  <c r="H443" i="15"/>
  <c r="I443" i="15" s="1"/>
  <c r="J443" i="15" s="1"/>
  <c r="H455" i="15"/>
  <c r="I455" i="15" s="1"/>
  <c r="J455" i="15" s="1"/>
  <c r="H462" i="15"/>
  <c r="I462" i="15" s="1"/>
  <c r="J462" i="15" s="1"/>
  <c r="H471" i="15"/>
  <c r="I471" i="15" s="1"/>
  <c r="J471" i="15" s="1"/>
  <c r="H476" i="15"/>
  <c r="I476" i="15" s="1"/>
  <c r="J476" i="15" s="1"/>
  <c r="H488" i="15"/>
  <c r="I488" i="15" s="1"/>
  <c r="J488" i="15" s="1"/>
  <c r="H507" i="15"/>
  <c r="I507" i="15" s="1"/>
  <c r="J507" i="15" s="1"/>
  <c r="H516" i="15"/>
  <c r="I516" i="15" s="1"/>
  <c r="J516" i="15" s="1"/>
  <c r="H522" i="15"/>
  <c r="I522" i="15" s="1"/>
  <c r="J522" i="15" s="1"/>
  <c r="H532" i="15"/>
  <c r="I532" i="15" s="1"/>
  <c r="J532" i="15" s="1"/>
  <c r="H538" i="15"/>
  <c r="I538" i="15" s="1"/>
  <c r="J538" i="15" s="1"/>
  <c r="H552" i="15"/>
  <c r="I552" i="15" s="1"/>
  <c r="J552" i="15" s="1"/>
  <c r="H566" i="15"/>
  <c r="I566" i="15" s="1"/>
  <c r="J566" i="15" s="1"/>
  <c r="H580" i="15"/>
  <c r="I580" i="15" s="1"/>
  <c r="J580" i="15" s="1"/>
  <c r="H586" i="15"/>
  <c r="I586" i="15" s="1"/>
  <c r="J586" i="15" s="1"/>
  <c r="H599" i="15"/>
  <c r="I599" i="15" s="1"/>
  <c r="J599" i="15" s="1"/>
  <c r="H603" i="15"/>
  <c r="I603" i="15" s="1"/>
  <c r="J603" i="15" s="1"/>
  <c r="H608" i="15"/>
  <c r="I608" i="15" s="1"/>
  <c r="J608" i="15" s="1"/>
  <c r="H617" i="15"/>
  <c r="I617" i="15" s="1"/>
  <c r="J617" i="15" s="1"/>
  <c r="H630" i="15"/>
  <c r="I630" i="15" s="1"/>
  <c r="J630" i="15" s="1"/>
  <c r="H635" i="15"/>
  <c r="I635" i="15" s="1"/>
  <c r="J635" i="15" s="1"/>
  <c r="H639" i="15"/>
  <c r="I639" i="15" s="1"/>
  <c r="J639" i="15" s="1"/>
  <c r="H644" i="15"/>
  <c r="I644" i="15" s="1"/>
  <c r="J644" i="15" s="1"/>
  <c r="H650" i="15"/>
  <c r="I650" i="15" s="1"/>
  <c r="J650" i="15" s="1"/>
  <c r="H657" i="15"/>
  <c r="I657" i="15" s="1"/>
  <c r="J657" i="15" s="1"/>
  <c r="H662" i="15"/>
  <c r="I662" i="15" s="1"/>
  <c r="J662" i="15" s="1"/>
  <c r="H669" i="15"/>
  <c r="I669" i="15" s="1"/>
  <c r="J669" i="15" s="1"/>
  <c r="H677" i="15"/>
  <c r="I677" i="15" s="1"/>
  <c r="J677" i="15" s="1"/>
  <c r="H689" i="15"/>
  <c r="I689" i="15" s="1"/>
  <c r="J689" i="15" s="1"/>
  <c r="H695" i="15"/>
  <c r="I695" i="15" s="1"/>
  <c r="J695" i="15" s="1"/>
  <c r="H730" i="15"/>
  <c r="I730" i="15" s="1"/>
  <c r="J730" i="15" s="1"/>
  <c r="H762" i="15"/>
  <c r="I762" i="15" s="1"/>
  <c r="J762" i="15" s="1"/>
  <c r="H770" i="15"/>
  <c r="I770" i="15" s="1"/>
  <c r="J770" i="15" s="1"/>
  <c r="H788" i="15"/>
  <c r="I788" i="15" s="1"/>
  <c r="J788" i="15" s="1"/>
  <c r="H815" i="15"/>
  <c r="I815" i="15" s="1"/>
  <c r="J815" i="15" s="1"/>
  <c r="H827" i="15"/>
  <c r="I827" i="15" s="1"/>
  <c r="J827" i="15" s="1"/>
  <c r="H832" i="15"/>
  <c r="I832" i="15" s="1"/>
  <c r="J832" i="15" s="1"/>
  <c r="H841" i="15"/>
  <c r="I841" i="15" s="1"/>
  <c r="J841" i="15" s="1"/>
  <c r="H855" i="15"/>
  <c r="I855" i="15" s="1"/>
  <c r="J855" i="15" s="1"/>
  <c r="H863" i="15"/>
  <c r="I863" i="15" s="1"/>
  <c r="J863" i="15" s="1"/>
  <c r="H870" i="15"/>
  <c r="I870" i="15" s="1"/>
  <c r="J870" i="15" s="1"/>
  <c r="H883" i="15"/>
  <c r="I883" i="15" s="1"/>
  <c r="J883" i="15" s="1"/>
  <c r="H893" i="15"/>
  <c r="I893" i="15" s="1"/>
  <c r="J893" i="15" s="1"/>
  <c r="H909" i="15"/>
  <c r="I909" i="15" s="1"/>
  <c r="J909" i="15" s="1"/>
  <c r="H919" i="15"/>
  <c r="I919" i="15" s="1"/>
  <c r="J919" i="15" s="1"/>
  <c r="H927" i="15"/>
  <c r="I927" i="15" s="1"/>
  <c r="J927" i="15" s="1"/>
  <c r="H939" i="15"/>
  <c r="I939" i="15" s="1"/>
  <c r="J939" i="15" s="1"/>
  <c r="H954" i="15"/>
  <c r="I954" i="15" s="1"/>
  <c r="J954" i="15" s="1"/>
  <c r="H963" i="15"/>
  <c r="I963" i="15" s="1"/>
  <c r="J963" i="15" s="1"/>
  <c r="H968" i="15"/>
  <c r="I968" i="15" s="1"/>
  <c r="J968" i="15" s="1"/>
  <c r="H976" i="15"/>
  <c r="I976" i="15" s="1"/>
  <c r="J976" i="15" s="1"/>
  <c r="H992" i="15"/>
  <c r="I992" i="15" s="1"/>
  <c r="J992" i="15" s="1"/>
  <c r="H1002" i="15"/>
  <c r="I1002" i="15" s="1"/>
  <c r="J1002" i="15" s="1"/>
  <c r="H1014" i="15"/>
  <c r="I1014" i="15" s="1"/>
  <c r="J1014" i="15" s="1"/>
  <c r="H1023" i="15"/>
  <c r="I1023" i="15" s="1"/>
  <c r="J1023" i="15" s="1"/>
  <c r="H1039" i="15"/>
  <c r="I1039" i="15" s="1"/>
  <c r="J1039" i="15" s="1"/>
  <c r="H1057" i="15"/>
  <c r="I1057" i="15" s="1"/>
  <c r="J1057" i="15" s="1"/>
  <c r="H1068" i="15"/>
  <c r="I1068" i="15" s="1"/>
  <c r="J1068" i="15" s="1"/>
  <c r="H1074" i="15"/>
  <c r="I1074" i="15" s="1"/>
  <c r="J1074" i="15" s="1"/>
  <c r="H1079" i="15"/>
  <c r="I1079" i="15" s="1"/>
  <c r="J1079" i="15" s="1"/>
  <c r="H1083" i="15"/>
  <c r="I1083" i="15" s="1"/>
  <c r="J1083" i="15" s="1"/>
  <c r="H1087" i="15"/>
  <c r="I1087" i="15" s="1"/>
  <c r="J1087" i="15" s="1"/>
  <c r="H1091" i="15"/>
  <c r="I1091" i="15" s="1"/>
  <c r="J1091" i="15" s="1"/>
  <c r="H1095" i="15"/>
  <c r="I1095" i="15" s="1"/>
  <c r="J1095" i="15" s="1"/>
  <c r="H10" i="15"/>
  <c r="I10" i="15" s="1"/>
  <c r="J10" i="15" s="1"/>
  <c r="H17" i="15"/>
  <c r="I17" i="15" s="1"/>
  <c r="J17" i="15" s="1"/>
  <c r="H28" i="15"/>
  <c r="I28" i="15" s="1"/>
  <c r="J28" i="15" s="1"/>
  <c r="H38" i="15"/>
  <c r="I38" i="15" s="1"/>
  <c r="J38" i="15" s="1"/>
  <c r="H47" i="15"/>
  <c r="I47" i="15" s="1"/>
  <c r="J47" i="15" s="1"/>
  <c r="H55" i="15"/>
  <c r="I55" i="15" s="1"/>
  <c r="J55" i="15" s="1"/>
  <c r="H64" i="15"/>
  <c r="I64" i="15" s="1"/>
  <c r="J64" i="15" s="1"/>
  <c r="H79" i="15"/>
  <c r="I79" i="15" s="1"/>
  <c r="J79" i="15" s="1"/>
  <c r="H91" i="15"/>
  <c r="I91" i="15" s="1"/>
  <c r="J91" i="15" s="1"/>
  <c r="H101" i="15"/>
  <c r="I101" i="15" s="1"/>
  <c r="J101" i="15" s="1"/>
  <c r="H110" i="15"/>
  <c r="I110" i="15" s="1"/>
  <c r="J110" i="15" s="1"/>
  <c r="H119" i="15"/>
  <c r="I119" i="15" s="1"/>
  <c r="J119" i="15" s="1"/>
  <c r="H142" i="15"/>
  <c r="I142" i="15" s="1"/>
  <c r="J142" i="15" s="1"/>
  <c r="H172" i="15"/>
  <c r="I172" i="15" s="1"/>
  <c r="J172" i="15" s="1"/>
  <c r="H182" i="15"/>
  <c r="I182" i="15" s="1"/>
  <c r="J182" i="15" s="1"/>
  <c r="H192" i="15"/>
  <c r="I192" i="15" s="1"/>
  <c r="J192" i="15" s="1"/>
  <c r="H218" i="15"/>
  <c r="I218" i="15" s="1"/>
  <c r="J218" i="15" s="1"/>
  <c r="H225" i="15"/>
  <c r="I225" i="15" s="1"/>
  <c r="J225" i="15" s="1"/>
  <c r="H236" i="15"/>
  <c r="I236" i="15" s="1"/>
  <c r="J236" i="15" s="1"/>
  <c r="H245" i="15"/>
  <c r="I245" i="15" s="1"/>
  <c r="J245" i="15" s="1"/>
  <c r="H264" i="15"/>
  <c r="I264" i="15" s="1"/>
  <c r="J264" i="15" s="1"/>
  <c r="H275" i="15"/>
  <c r="I275" i="15" s="1"/>
  <c r="J275" i="15" s="1"/>
  <c r="H287" i="15"/>
  <c r="I287" i="15" s="1"/>
  <c r="J287" i="15" s="1"/>
  <c r="H304" i="15"/>
  <c r="I304" i="15" s="1"/>
  <c r="J304" i="15" s="1"/>
  <c r="H314" i="15"/>
  <c r="I314" i="15" s="1"/>
  <c r="J314" i="15" s="1"/>
  <c r="H326" i="15"/>
  <c r="I326" i="15" s="1"/>
  <c r="J326" i="15" s="1"/>
  <c r="H347" i="15"/>
  <c r="I347" i="15" s="1"/>
  <c r="J347" i="15" s="1"/>
  <c r="H357" i="15"/>
  <c r="I357" i="15" s="1"/>
  <c r="J357" i="15" s="1"/>
  <c r="H367" i="15"/>
  <c r="I367" i="15" s="1"/>
  <c r="J367" i="15" s="1"/>
  <c r="H380" i="15"/>
  <c r="I380" i="15" s="1"/>
  <c r="J380" i="15" s="1"/>
  <c r="H392" i="15"/>
  <c r="I392" i="15" s="1"/>
  <c r="J392" i="15" s="1"/>
  <c r="H400" i="15"/>
  <c r="I400" i="15" s="1"/>
  <c r="J400" i="15" s="1"/>
  <c r="H410" i="15"/>
  <c r="I410" i="15" s="1"/>
  <c r="J410" i="15" s="1"/>
  <c r="H419" i="15"/>
  <c r="I419" i="15" s="1"/>
  <c r="J419" i="15" s="1"/>
  <c r="H442" i="15"/>
  <c r="I442" i="15" s="1"/>
  <c r="J442" i="15" s="1"/>
  <c r="H457" i="15"/>
  <c r="I457" i="15" s="1"/>
  <c r="J457" i="15" s="1"/>
  <c r="H464" i="15"/>
  <c r="I464" i="15" s="1"/>
  <c r="J464" i="15" s="1"/>
  <c r="H475" i="15"/>
  <c r="I475" i="15" s="1"/>
  <c r="J475" i="15" s="1"/>
  <c r="H493" i="15"/>
  <c r="I493" i="15" s="1"/>
  <c r="J493" i="15" s="1"/>
  <c r="H512" i="15"/>
  <c r="I512" i="15" s="1"/>
  <c r="J512" i="15" s="1"/>
  <c r="H521" i="15"/>
  <c r="I521" i="15" s="1"/>
  <c r="J521" i="15" s="1"/>
  <c r="H533" i="15"/>
  <c r="I533" i="15" s="1"/>
  <c r="J533" i="15" s="1"/>
  <c r="H548" i="15"/>
  <c r="I548" i="15" s="1"/>
  <c r="J548" i="15" s="1"/>
  <c r="H565" i="15"/>
  <c r="I565" i="15" s="1"/>
  <c r="J565" i="15" s="1"/>
  <c r="H581" i="15"/>
  <c r="I581" i="15" s="1"/>
  <c r="J581" i="15" s="1"/>
  <c r="H595" i="15"/>
  <c r="I595" i="15" s="1"/>
  <c r="J595" i="15" s="1"/>
  <c r="H602" i="15"/>
  <c r="I602" i="15" s="1"/>
  <c r="J602" i="15" s="1"/>
  <c r="H609" i="15"/>
  <c r="I609" i="15" s="1"/>
  <c r="J609" i="15" s="1"/>
  <c r="H623" i="15"/>
  <c r="I623" i="15" s="1"/>
  <c r="J623" i="15" s="1"/>
  <c r="H634" i="15"/>
  <c r="I634" i="15" s="1"/>
  <c r="J634" i="15" s="1"/>
  <c r="H640" i="15"/>
  <c r="I640" i="15" s="1"/>
  <c r="J640" i="15" s="1"/>
  <c r="H646" i="15"/>
  <c r="I646" i="15" s="1"/>
  <c r="J646" i="15" s="1"/>
  <c r="H655" i="15"/>
  <c r="I655" i="15" s="1"/>
  <c r="J655" i="15" s="1"/>
  <c r="H665" i="15"/>
  <c r="I665" i="15" s="1"/>
  <c r="J665" i="15" s="1"/>
  <c r="H673" i="15"/>
  <c r="I673" i="15" s="1"/>
  <c r="J673" i="15" s="1"/>
  <c r="H5" i="15"/>
  <c r="I5" i="15" s="1"/>
  <c r="J5" i="15" s="1"/>
  <c r="H11" i="15"/>
  <c r="I11" i="15" s="1"/>
  <c r="J11" i="15" s="1"/>
  <c r="H19" i="15"/>
  <c r="I19" i="15" s="1"/>
  <c r="J19" i="15" s="1"/>
  <c r="H29" i="15"/>
  <c r="I29" i="15" s="1"/>
  <c r="J29" i="15" s="1"/>
  <c r="H41" i="15"/>
  <c r="I41" i="15" s="1"/>
  <c r="J41" i="15" s="1"/>
  <c r="H49" i="15"/>
  <c r="I49" i="15" s="1"/>
  <c r="J49" i="15" s="1"/>
  <c r="H58" i="15"/>
  <c r="I58" i="15" s="1"/>
  <c r="J58" i="15" s="1"/>
  <c r="H65" i="15"/>
  <c r="I65" i="15" s="1"/>
  <c r="J65" i="15" s="1"/>
  <c r="H84" i="15"/>
  <c r="I84" i="15" s="1"/>
  <c r="J84" i="15" s="1"/>
  <c r="H92" i="15"/>
  <c r="I92" i="15" s="1"/>
  <c r="J92" i="15" s="1"/>
  <c r="H103" i="15"/>
  <c r="I103" i="15" s="1"/>
  <c r="J103" i="15" s="1"/>
  <c r="H113" i="15"/>
  <c r="I113" i="15" s="1"/>
  <c r="J113" i="15" s="1"/>
  <c r="H124" i="15"/>
  <c r="I124" i="15" s="1"/>
  <c r="J124" i="15" s="1"/>
  <c r="H159" i="15"/>
  <c r="I159" i="15" s="1"/>
  <c r="J159" i="15" s="1"/>
  <c r="H174" i="15"/>
  <c r="I174" i="15" s="1"/>
  <c r="J174" i="15" s="1"/>
  <c r="H183" i="15"/>
  <c r="I183" i="15" s="1"/>
  <c r="J183" i="15" s="1"/>
  <c r="H199" i="15"/>
  <c r="I199" i="15" s="1"/>
  <c r="J199" i="15" s="1"/>
  <c r="H220" i="15"/>
  <c r="I220" i="15" s="1"/>
  <c r="J220" i="15" s="1"/>
  <c r="H228" i="15"/>
  <c r="I228" i="15" s="1"/>
  <c r="J228" i="15" s="1"/>
  <c r="H237" i="15"/>
  <c r="I237" i="15" s="1"/>
  <c r="J237" i="15" s="1"/>
  <c r="H249" i="15"/>
  <c r="I249" i="15" s="1"/>
  <c r="J249" i="15" s="1"/>
  <c r="H268" i="15"/>
  <c r="I268" i="15" s="1"/>
  <c r="J268" i="15" s="1"/>
  <c r="H277" i="15"/>
  <c r="I277" i="15" s="1"/>
  <c r="J277" i="15" s="1"/>
  <c r="H291" i="15"/>
  <c r="I291" i="15" s="1"/>
  <c r="J291" i="15" s="1"/>
  <c r="H305" i="15"/>
  <c r="I305" i="15" s="1"/>
  <c r="J305" i="15" s="1"/>
  <c r="H315" i="15"/>
  <c r="I315" i="15" s="1"/>
  <c r="J315" i="15" s="1"/>
  <c r="H336" i="15"/>
  <c r="I336" i="15" s="1"/>
  <c r="J336" i="15" s="1"/>
  <c r="H349" i="15"/>
  <c r="I349" i="15" s="1"/>
  <c r="J349" i="15" s="1"/>
  <c r="H358" i="15"/>
  <c r="I358" i="15" s="1"/>
  <c r="J358" i="15" s="1"/>
  <c r="H369" i="15"/>
  <c r="I369" i="15" s="1"/>
  <c r="J369" i="15" s="1"/>
  <c r="H381" i="15"/>
  <c r="I381" i="15" s="1"/>
  <c r="J381" i="15" s="1"/>
  <c r="H393" i="15"/>
  <c r="I393" i="15" s="1"/>
  <c r="J393" i="15" s="1"/>
  <c r="H403" i="15"/>
  <c r="I403" i="15" s="1"/>
  <c r="J403" i="15" s="1"/>
  <c r="H413" i="15"/>
  <c r="I413" i="15" s="1"/>
  <c r="J413" i="15" s="1"/>
  <c r="H423" i="15"/>
  <c r="I423" i="15" s="1"/>
  <c r="J423" i="15" s="1"/>
  <c r="H447" i="15"/>
  <c r="I447" i="15" s="1"/>
  <c r="J447" i="15" s="1"/>
  <c r="H459" i="15"/>
  <c r="I459" i="15" s="1"/>
  <c r="J459" i="15" s="1"/>
  <c r="H470" i="15"/>
  <c r="I470" i="15" s="1"/>
  <c r="J470" i="15" s="1"/>
  <c r="H477" i="15"/>
  <c r="I477" i="15" s="1"/>
  <c r="J477" i="15" s="1"/>
  <c r="H495" i="15"/>
  <c r="I495" i="15" s="1"/>
  <c r="J495" i="15" s="1"/>
  <c r="H514" i="15"/>
  <c r="I514" i="15" s="1"/>
  <c r="J514" i="15" s="1"/>
  <c r="H526" i="15"/>
  <c r="I526" i="15" s="1"/>
  <c r="J526" i="15" s="1"/>
  <c r="H536" i="15"/>
  <c r="I536" i="15" s="1"/>
  <c r="J536" i="15" s="1"/>
  <c r="H551" i="15"/>
  <c r="I551" i="15" s="1"/>
  <c r="J551" i="15" s="1"/>
  <c r="H567" i="15"/>
  <c r="I567" i="15" s="1"/>
  <c r="J567" i="15" s="1"/>
  <c r="H584" i="15"/>
  <c r="I584" i="15" s="1"/>
  <c r="J584" i="15" s="1"/>
  <c r="H596" i="15"/>
  <c r="I596" i="15" s="1"/>
  <c r="J596" i="15" s="1"/>
  <c r="H605" i="15"/>
  <c r="I605" i="15" s="1"/>
  <c r="J605" i="15" s="1"/>
  <c r="H610" i="15"/>
  <c r="I610" i="15" s="1"/>
  <c r="J610" i="15" s="1"/>
  <c r="H626" i="15"/>
  <c r="I626" i="15" s="1"/>
  <c r="J626" i="15" s="1"/>
  <c r="H636" i="15"/>
  <c r="I636" i="15" s="1"/>
  <c r="J636" i="15" s="1"/>
  <c r="H641" i="15"/>
  <c r="I641" i="15" s="1"/>
  <c r="J641" i="15" s="1"/>
  <c r="H648" i="15"/>
  <c r="I648" i="15" s="1"/>
  <c r="J648" i="15" s="1"/>
  <c r="H659" i="15"/>
  <c r="I659" i="15" s="1"/>
  <c r="J659" i="15" s="1"/>
  <c r="H666" i="15"/>
  <c r="I666" i="15" s="1"/>
  <c r="J666" i="15" s="1"/>
  <c r="H675" i="15"/>
  <c r="I675" i="15" s="1"/>
  <c r="J675" i="15" s="1"/>
  <c r="H690" i="15"/>
  <c r="I690" i="15" s="1"/>
  <c r="J690" i="15" s="1"/>
  <c r="H705" i="15"/>
  <c r="I705" i="15" s="1"/>
  <c r="J705" i="15" s="1"/>
  <c r="H754" i="15"/>
  <c r="I754" i="15" s="1"/>
  <c r="J754" i="15" s="1"/>
  <c r="H772" i="15"/>
  <c r="I772" i="15" s="1"/>
  <c r="J772" i="15" s="1"/>
  <c r="H805" i="15"/>
  <c r="I805" i="15" s="1"/>
  <c r="J805" i="15" s="1"/>
  <c r="H825" i="15"/>
  <c r="I825" i="15" s="1"/>
  <c r="J825" i="15" s="1"/>
  <c r="H834" i="15"/>
  <c r="I834" i="15" s="1"/>
  <c r="J834" i="15" s="1"/>
  <c r="H853" i="15"/>
  <c r="I853" i="15" s="1"/>
  <c r="J853" i="15" s="1"/>
  <c r="H861" i="15"/>
  <c r="I861" i="15" s="1"/>
  <c r="J861" i="15" s="1"/>
  <c r="H873" i="15"/>
  <c r="I873" i="15" s="1"/>
  <c r="J873" i="15" s="1"/>
  <c r="H886" i="15"/>
  <c r="I886" i="15" s="1"/>
  <c r="J886" i="15" s="1"/>
  <c r="H908" i="15"/>
  <c r="I908" i="15" s="1"/>
  <c r="J908" i="15" s="1"/>
  <c r="H920" i="15"/>
  <c r="I920" i="15" s="1"/>
  <c r="J920" i="15" s="1"/>
  <c r="H935" i="15"/>
  <c r="I935" i="15" s="1"/>
  <c r="J935" i="15" s="1"/>
  <c r="H950" i="15"/>
  <c r="I950" i="15" s="1"/>
  <c r="J950" i="15" s="1"/>
  <c r="H15" i="15"/>
  <c r="I15" i="15" s="1"/>
  <c r="J15" i="15" s="1"/>
  <c r="H31" i="15"/>
  <c r="I31" i="15" s="1"/>
  <c r="J31" i="15" s="1"/>
  <c r="H52" i="15"/>
  <c r="I52" i="15" s="1"/>
  <c r="J52" i="15" s="1"/>
  <c r="H74" i="15"/>
  <c r="I74" i="15" s="1"/>
  <c r="J74" i="15" s="1"/>
  <c r="H96" i="15"/>
  <c r="I96" i="15" s="1"/>
  <c r="J96" i="15" s="1"/>
  <c r="H114" i="15"/>
  <c r="I114" i="15" s="1"/>
  <c r="J114" i="15" s="1"/>
  <c r="H164" i="15"/>
  <c r="I164" i="15" s="1"/>
  <c r="J164" i="15" s="1"/>
  <c r="H187" i="15"/>
  <c r="I187" i="15" s="1"/>
  <c r="J187" i="15" s="1"/>
  <c r="H222" i="15"/>
  <c r="I222" i="15" s="1"/>
  <c r="J222" i="15" s="1"/>
  <c r="H240" i="15"/>
  <c r="I240" i="15" s="1"/>
  <c r="J240" i="15" s="1"/>
  <c r="H271" i="15"/>
  <c r="I271" i="15" s="1"/>
  <c r="J271" i="15" s="1"/>
  <c r="H299" i="15"/>
  <c r="I299" i="15" s="1"/>
  <c r="J299" i="15" s="1"/>
  <c r="H323" i="15"/>
  <c r="I323" i="15" s="1"/>
  <c r="J323" i="15" s="1"/>
  <c r="H353" i="15"/>
  <c r="I353" i="15" s="1"/>
  <c r="J353" i="15" s="1"/>
  <c r="H371" i="15"/>
  <c r="I371" i="15" s="1"/>
  <c r="J371" i="15" s="1"/>
  <c r="H397" i="15"/>
  <c r="I397" i="15" s="1"/>
  <c r="J397" i="15" s="1"/>
  <c r="H415" i="15"/>
  <c r="I415" i="15" s="1"/>
  <c r="J415" i="15" s="1"/>
  <c r="H449" i="15"/>
  <c r="I449" i="15" s="1"/>
  <c r="J449" i="15" s="1"/>
  <c r="H472" i="15"/>
  <c r="I472" i="15" s="1"/>
  <c r="J472" i="15" s="1"/>
  <c r="H496" i="15"/>
  <c r="I496" i="15" s="1"/>
  <c r="J496" i="15" s="1"/>
  <c r="H527" i="15"/>
  <c r="I527" i="15" s="1"/>
  <c r="J527" i="15" s="1"/>
  <c r="H555" i="15"/>
  <c r="I555" i="15" s="1"/>
  <c r="J555" i="15" s="1"/>
  <c r="H585" i="15"/>
  <c r="I585" i="15" s="1"/>
  <c r="J585" i="15" s="1"/>
  <c r="H606" i="15"/>
  <c r="I606" i="15" s="1"/>
  <c r="J606" i="15" s="1"/>
  <c r="H631" i="15"/>
  <c r="I631" i="15" s="1"/>
  <c r="J631" i="15" s="1"/>
  <c r="H643" i="15"/>
  <c r="I643" i="15" s="1"/>
  <c r="J643" i="15" s="1"/>
  <c r="H660" i="15"/>
  <c r="I660" i="15" s="1"/>
  <c r="J660" i="15" s="1"/>
  <c r="H678" i="15"/>
  <c r="I678" i="15" s="1"/>
  <c r="J678" i="15" s="1"/>
  <c r="H694" i="15"/>
  <c r="I694" i="15" s="1"/>
  <c r="J694" i="15" s="1"/>
  <c r="H736" i="15"/>
  <c r="I736" i="15" s="1"/>
  <c r="J736" i="15" s="1"/>
  <c r="H780" i="15"/>
  <c r="I780" i="15" s="1"/>
  <c r="J780" i="15" s="1"/>
  <c r="H820" i="15"/>
  <c r="I820" i="15" s="1"/>
  <c r="J820" i="15" s="1"/>
  <c r="H831" i="15"/>
  <c r="I831" i="15" s="1"/>
  <c r="J831" i="15" s="1"/>
  <c r="H854" i="15"/>
  <c r="I854" i="15" s="1"/>
  <c r="J854" i="15" s="1"/>
  <c r="H867" i="15"/>
  <c r="I867" i="15" s="1"/>
  <c r="J867" i="15" s="1"/>
  <c r="H885" i="15"/>
  <c r="I885" i="15" s="1"/>
  <c r="J885" i="15" s="1"/>
  <c r="H914" i="15"/>
  <c r="I914" i="15" s="1"/>
  <c r="J914" i="15" s="1"/>
  <c r="H924" i="15"/>
  <c r="I924" i="15" s="1"/>
  <c r="J924" i="15" s="1"/>
  <c r="H946" i="15"/>
  <c r="I946" i="15" s="1"/>
  <c r="J946" i="15" s="1"/>
  <c r="H965" i="15"/>
  <c r="I965" i="15" s="1"/>
  <c r="J965" i="15" s="1"/>
  <c r="H971" i="15"/>
  <c r="I971" i="15" s="1"/>
  <c r="J971" i="15" s="1"/>
  <c r="H990" i="15"/>
  <c r="I990" i="15" s="1"/>
  <c r="J990" i="15" s="1"/>
  <c r="H1004" i="15"/>
  <c r="I1004" i="15" s="1"/>
  <c r="J1004" i="15" s="1"/>
  <c r="H1020" i="15"/>
  <c r="I1020" i="15" s="1"/>
  <c r="J1020" i="15" s="1"/>
  <c r="H1037" i="15"/>
  <c r="I1037" i="15" s="1"/>
  <c r="J1037" i="15" s="1"/>
  <c r="H1060" i="15"/>
  <c r="I1060" i="15" s="1"/>
  <c r="J1060" i="15" s="1"/>
  <c r="H1071" i="15"/>
  <c r="I1071" i="15" s="1"/>
  <c r="J1071" i="15" s="1"/>
  <c r="H1078" i="15"/>
  <c r="I1078" i="15" s="1"/>
  <c r="J1078" i="15" s="1"/>
  <c r="H1084" i="15"/>
  <c r="I1084" i="15" s="1"/>
  <c r="J1084" i="15" s="1"/>
  <c r="H1089" i="15"/>
  <c r="I1089" i="15" s="1"/>
  <c r="J1089" i="15" s="1"/>
  <c r="H1094" i="15"/>
  <c r="I1094" i="15" s="1"/>
  <c r="J1094" i="15" s="1"/>
  <c r="H6" i="15"/>
  <c r="I6" i="15" s="1"/>
  <c r="J6" i="15" s="1"/>
  <c r="H25" i="15"/>
  <c r="I25" i="15" s="1"/>
  <c r="J25" i="15" s="1"/>
  <c r="H59" i="15"/>
  <c r="I59" i="15" s="1"/>
  <c r="J59" i="15" s="1"/>
  <c r="H86" i="15"/>
  <c r="I86" i="15" s="1"/>
  <c r="J86" i="15" s="1"/>
  <c r="H126" i="15"/>
  <c r="I126" i="15" s="1"/>
  <c r="J126" i="15" s="1"/>
  <c r="H204" i="15"/>
  <c r="I204" i="15" s="1"/>
  <c r="J204" i="15" s="1"/>
  <c r="H251" i="15"/>
  <c r="I251" i="15" s="1"/>
  <c r="J251" i="15" s="1"/>
  <c r="H307" i="15"/>
  <c r="I307" i="15" s="1"/>
  <c r="J307" i="15" s="1"/>
  <c r="H364" i="15"/>
  <c r="I364" i="15" s="1"/>
  <c r="J364" i="15" s="1"/>
  <c r="H404" i="15"/>
  <c r="I404" i="15" s="1"/>
  <c r="J404" i="15" s="1"/>
  <c r="H460" i="15"/>
  <c r="I460" i="15" s="1"/>
  <c r="J460" i="15" s="1"/>
  <c r="H518" i="15"/>
  <c r="I518" i="15" s="1"/>
  <c r="J518" i="15" s="1"/>
  <c r="H568" i="15"/>
  <c r="I568" i="15" s="1"/>
  <c r="J568" i="15" s="1"/>
  <c r="H614" i="15"/>
  <c r="I614" i="15" s="1"/>
  <c r="J614" i="15" s="1"/>
  <c r="H652" i="15"/>
  <c r="I652" i="15" s="1"/>
  <c r="J652" i="15" s="1"/>
  <c r="H688" i="15"/>
  <c r="I688" i="15" s="1"/>
  <c r="J688" i="15" s="1"/>
  <c r="H768" i="15"/>
  <c r="I768" i="15" s="1"/>
  <c r="J768" i="15" s="1"/>
  <c r="H828" i="15"/>
  <c r="I828" i="15" s="1"/>
  <c r="J828" i="15" s="1"/>
  <c r="H859" i="15"/>
  <c r="I859" i="15" s="1"/>
  <c r="J859" i="15" s="1"/>
  <c r="H900" i="15"/>
  <c r="I900" i="15" s="1"/>
  <c r="J900" i="15" s="1"/>
  <c r="H938" i="15"/>
  <c r="I938" i="15" s="1"/>
  <c r="J938" i="15" s="1"/>
  <c r="H967" i="15"/>
  <c r="I967" i="15" s="1"/>
  <c r="J967" i="15" s="1"/>
  <c r="H997" i="15"/>
  <c r="I997" i="15" s="1"/>
  <c r="J997" i="15" s="1"/>
  <c r="H1034" i="15"/>
  <c r="I1034" i="15" s="1"/>
  <c r="J1034" i="15" s="1"/>
  <c r="H1062" i="15"/>
  <c r="I1062" i="15" s="1"/>
  <c r="J1062" i="15" s="1"/>
  <c r="H1081" i="15"/>
  <c r="I1081" i="15" s="1"/>
  <c r="J1081" i="15" s="1"/>
  <c r="H1092" i="15"/>
  <c r="I1092" i="15" s="1"/>
  <c r="J1092" i="15" s="1"/>
  <c r="H8" i="15"/>
  <c r="H45" i="15"/>
  <c r="I45" i="15" s="1"/>
  <c r="J45" i="15" s="1"/>
  <c r="H62" i="15"/>
  <c r="I62" i="15" s="1"/>
  <c r="J62" i="15" s="1"/>
  <c r="H107" i="15"/>
  <c r="I107" i="15" s="1"/>
  <c r="J107" i="15" s="1"/>
  <c r="H176" i="15"/>
  <c r="I176" i="15" s="1"/>
  <c r="J176" i="15" s="1"/>
  <c r="H232" i="15"/>
  <c r="I232" i="15" s="1"/>
  <c r="J232" i="15" s="1"/>
  <c r="H284" i="15"/>
  <c r="I284" i="15" s="1"/>
  <c r="J284" i="15" s="1"/>
  <c r="H343" i="15"/>
  <c r="I343" i="15" s="1"/>
  <c r="J343" i="15" s="1"/>
  <c r="H387" i="15"/>
  <c r="I387" i="15" s="1"/>
  <c r="J387" i="15" s="1"/>
  <c r="H437" i="15"/>
  <c r="I437" i="15" s="1"/>
  <c r="J437" i="15" s="1"/>
  <c r="H486" i="15"/>
  <c r="I486" i="15" s="1"/>
  <c r="J486" i="15" s="1"/>
  <c r="H542" i="15"/>
  <c r="I542" i="15" s="1"/>
  <c r="J542" i="15" s="1"/>
  <c r="H601" i="15"/>
  <c r="I601" i="15" s="1"/>
  <c r="J601" i="15" s="1"/>
  <c r="H638" i="15"/>
  <c r="I638" i="15" s="1"/>
  <c r="J638" i="15" s="1"/>
  <c r="H670" i="15"/>
  <c r="I670" i="15" s="1"/>
  <c r="J670" i="15" s="1"/>
  <c r="H735" i="15"/>
  <c r="I735" i="15" s="1"/>
  <c r="J735" i="15" s="1"/>
  <c r="H806" i="15"/>
  <c r="I806" i="15" s="1"/>
  <c r="J806" i="15" s="1"/>
  <c r="H849" i="15"/>
  <c r="I849" i="15" s="1"/>
  <c r="J849" i="15" s="1"/>
  <c r="H881" i="15"/>
  <c r="I881" i="15" s="1"/>
  <c r="J881" i="15" s="1"/>
  <c r="H922" i="15"/>
  <c r="I922" i="15" s="1"/>
  <c r="J922" i="15" s="1"/>
  <c r="H961" i="15"/>
  <c r="I961" i="15" s="1"/>
  <c r="J961" i="15" s="1"/>
  <c r="H980" i="15"/>
  <c r="I980" i="15" s="1"/>
  <c r="J980" i="15" s="1"/>
  <c r="H1016" i="15"/>
  <c r="I1016" i="15" s="1"/>
  <c r="J1016" i="15" s="1"/>
  <c r="H1054" i="15"/>
  <c r="I1054" i="15" s="1"/>
  <c r="J1054" i="15" s="1"/>
  <c r="H1077" i="15"/>
  <c r="I1077" i="15" s="1"/>
  <c r="J1077" i="15" s="1"/>
  <c r="H1088" i="15"/>
  <c r="I1088" i="15" s="1"/>
  <c r="J1088" i="15" s="1"/>
  <c r="H16" i="15"/>
  <c r="I16" i="15" s="1"/>
  <c r="J16" i="15" s="1"/>
  <c r="H33" i="15"/>
  <c r="I33" i="15" s="1"/>
  <c r="J33" i="15" s="1"/>
  <c r="H53" i="15"/>
  <c r="I53" i="15" s="1"/>
  <c r="J53" i="15" s="1"/>
  <c r="H75" i="15"/>
  <c r="I75" i="15" s="1"/>
  <c r="J75" i="15" s="1"/>
  <c r="H99" i="15"/>
  <c r="I99" i="15" s="1"/>
  <c r="J99" i="15" s="1"/>
  <c r="H117" i="15"/>
  <c r="I117" i="15" s="1"/>
  <c r="J117" i="15" s="1"/>
  <c r="H170" i="15"/>
  <c r="I170" i="15" s="1"/>
  <c r="J170" i="15" s="1"/>
  <c r="H189" i="15"/>
  <c r="I189" i="15" s="1"/>
  <c r="J189" i="15" s="1"/>
  <c r="H223" i="15"/>
  <c r="I223" i="15" s="1"/>
  <c r="J223" i="15" s="1"/>
  <c r="H244" i="15"/>
  <c r="I244" i="15" s="1"/>
  <c r="J244" i="15" s="1"/>
  <c r="H274" i="15"/>
  <c r="I274" i="15" s="1"/>
  <c r="J274" i="15" s="1"/>
  <c r="H300" i="15"/>
  <c r="I300" i="15" s="1"/>
  <c r="J300" i="15" s="1"/>
  <c r="H324" i="15"/>
  <c r="I324" i="15" s="1"/>
  <c r="J324" i="15" s="1"/>
  <c r="H356" i="15"/>
  <c r="I356" i="15" s="1"/>
  <c r="J356" i="15" s="1"/>
  <c r="H376" i="15"/>
  <c r="I376" i="15" s="1"/>
  <c r="J376" i="15" s="1"/>
  <c r="H399" i="15"/>
  <c r="I399" i="15" s="1"/>
  <c r="J399" i="15" s="1"/>
  <c r="H418" i="15"/>
  <c r="I418" i="15" s="1"/>
  <c r="J418" i="15" s="1"/>
  <c r="H452" i="15"/>
  <c r="I452" i="15" s="1"/>
  <c r="J452" i="15" s="1"/>
  <c r="H474" i="15"/>
  <c r="I474" i="15" s="1"/>
  <c r="J474" i="15" s="1"/>
  <c r="H508" i="15"/>
  <c r="I508" i="15" s="1"/>
  <c r="J508" i="15" s="1"/>
  <c r="H530" i="15"/>
  <c r="I530" i="15" s="1"/>
  <c r="J530" i="15" s="1"/>
  <c r="H556" i="15"/>
  <c r="I556" i="15" s="1"/>
  <c r="J556" i="15" s="1"/>
  <c r="H590" i="15"/>
  <c r="I590" i="15" s="1"/>
  <c r="J590" i="15" s="1"/>
  <c r="H607" i="15"/>
  <c r="I607" i="15" s="1"/>
  <c r="J607" i="15" s="1"/>
  <c r="H633" i="15"/>
  <c r="I633" i="15" s="1"/>
  <c r="J633" i="15" s="1"/>
  <c r="H645" i="15"/>
  <c r="I645" i="15" s="1"/>
  <c r="J645" i="15" s="1"/>
  <c r="H661" i="15"/>
  <c r="I661" i="15" s="1"/>
  <c r="J661" i="15" s="1"/>
  <c r="H680" i="15"/>
  <c r="I680" i="15" s="1"/>
  <c r="J680" i="15" s="1"/>
  <c r="H697" i="15"/>
  <c r="I697" i="15" s="1"/>
  <c r="J697" i="15" s="1"/>
  <c r="H766" i="15"/>
  <c r="I766" i="15" s="1"/>
  <c r="J766" i="15" s="1"/>
  <c r="H783" i="15"/>
  <c r="I783" i="15" s="1"/>
  <c r="J783" i="15" s="1"/>
  <c r="H823" i="15"/>
  <c r="I823" i="15" s="1"/>
  <c r="J823" i="15" s="1"/>
  <c r="H835" i="15"/>
  <c r="I835" i="15" s="1"/>
  <c r="J835" i="15" s="1"/>
  <c r="H856" i="15"/>
  <c r="I856" i="15" s="1"/>
  <c r="J856" i="15" s="1"/>
  <c r="H868" i="15"/>
  <c r="I868" i="15" s="1"/>
  <c r="J868" i="15" s="1"/>
  <c r="H892" i="15"/>
  <c r="I892" i="15" s="1"/>
  <c r="J892" i="15" s="1"/>
  <c r="H916" i="15"/>
  <c r="I916" i="15" s="1"/>
  <c r="J916" i="15" s="1"/>
  <c r="H933" i="15"/>
  <c r="I933" i="15" s="1"/>
  <c r="J933" i="15" s="1"/>
  <c r="H959" i="15"/>
  <c r="I959" i="15" s="1"/>
  <c r="J959" i="15" s="1"/>
  <c r="H966" i="15"/>
  <c r="I966" i="15" s="1"/>
  <c r="J966" i="15" s="1"/>
  <c r="H975" i="15"/>
  <c r="I975" i="15" s="1"/>
  <c r="J975" i="15" s="1"/>
  <c r="H995" i="15"/>
  <c r="I995" i="15" s="1"/>
  <c r="J995" i="15" s="1"/>
  <c r="H1006" i="15"/>
  <c r="I1006" i="15" s="1"/>
  <c r="J1006" i="15" s="1"/>
  <c r="H1021" i="15"/>
  <c r="I1021" i="15" s="1"/>
  <c r="J1021" i="15" s="1"/>
  <c r="H1042" i="15"/>
  <c r="I1042" i="15" s="1"/>
  <c r="J1042" i="15" s="1"/>
  <c r="H1061" i="15"/>
  <c r="I1061" i="15" s="1"/>
  <c r="J1061" i="15" s="1"/>
  <c r="H1073" i="15"/>
  <c r="I1073" i="15" s="1"/>
  <c r="J1073" i="15" s="1"/>
  <c r="H1080" i="15"/>
  <c r="I1080" i="15" s="1"/>
  <c r="J1080" i="15" s="1"/>
  <c r="H1085" i="15"/>
  <c r="I1085" i="15" s="1"/>
  <c r="J1085" i="15" s="1"/>
  <c r="H1090" i="15"/>
  <c r="I1090" i="15" s="1"/>
  <c r="J1090" i="15" s="1"/>
  <c r="H44" i="15"/>
  <c r="I44" i="15" s="1"/>
  <c r="J44" i="15" s="1"/>
  <c r="H106" i="15"/>
  <c r="I106" i="15" s="1"/>
  <c r="J106" i="15" s="1"/>
  <c r="H175" i="15"/>
  <c r="I175" i="15" s="1"/>
  <c r="J175" i="15" s="1"/>
  <c r="H230" i="15"/>
  <c r="I230" i="15" s="1"/>
  <c r="J230" i="15" s="1"/>
  <c r="H279" i="15"/>
  <c r="I279" i="15" s="1"/>
  <c r="J279" i="15" s="1"/>
  <c r="H342" i="15"/>
  <c r="I342" i="15" s="1"/>
  <c r="J342" i="15" s="1"/>
  <c r="H382" i="15"/>
  <c r="I382" i="15" s="1"/>
  <c r="J382" i="15" s="1"/>
  <c r="H433" i="15"/>
  <c r="I433" i="15" s="1"/>
  <c r="J433" i="15" s="1"/>
  <c r="H480" i="15"/>
  <c r="I480" i="15" s="1"/>
  <c r="J480" i="15" s="1"/>
  <c r="H537" i="15"/>
  <c r="I537" i="15" s="1"/>
  <c r="J537" i="15" s="1"/>
  <c r="H600" i="15"/>
  <c r="I600" i="15" s="1"/>
  <c r="J600" i="15" s="1"/>
  <c r="H637" i="15"/>
  <c r="I637" i="15" s="1"/>
  <c r="J637" i="15" s="1"/>
  <c r="H668" i="15"/>
  <c r="I668" i="15" s="1"/>
  <c r="J668" i="15" s="1"/>
  <c r="H712" i="15"/>
  <c r="I712" i="15" s="1"/>
  <c r="J712" i="15" s="1"/>
  <c r="H796" i="15"/>
  <c r="I796" i="15" s="1"/>
  <c r="J796" i="15" s="1"/>
  <c r="H837" i="15"/>
  <c r="I837" i="15" s="1"/>
  <c r="J837" i="15" s="1"/>
  <c r="H880" i="15"/>
  <c r="I880" i="15" s="1"/>
  <c r="J880" i="15" s="1"/>
  <c r="H917" i="15"/>
  <c r="I917" i="15" s="1"/>
  <c r="J917" i="15" s="1"/>
  <c r="H960" i="15"/>
  <c r="I960" i="15" s="1"/>
  <c r="J960" i="15" s="1"/>
  <c r="H977" i="15"/>
  <c r="I977" i="15" s="1"/>
  <c r="J977" i="15" s="1"/>
  <c r="H1011" i="15"/>
  <c r="I1011" i="15" s="1"/>
  <c r="J1011" i="15" s="1"/>
  <c r="H1050" i="15"/>
  <c r="I1050" i="15" s="1"/>
  <c r="J1050" i="15" s="1"/>
  <c r="H1075" i="15"/>
  <c r="I1075" i="15" s="1"/>
  <c r="J1075" i="15" s="1"/>
  <c r="H1086" i="15"/>
  <c r="I1086" i="15" s="1"/>
  <c r="J1086" i="15" s="1"/>
  <c r="H26" i="15"/>
  <c r="I26" i="15" s="1"/>
  <c r="J26" i="15" s="1"/>
  <c r="H89" i="15"/>
  <c r="I89" i="15" s="1"/>
  <c r="J89" i="15" s="1"/>
  <c r="H130" i="15"/>
  <c r="I130" i="15" s="1"/>
  <c r="J130" i="15" s="1"/>
  <c r="H209" i="15"/>
  <c r="I209" i="15" s="1"/>
  <c r="J209" i="15" s="1"/>
  <c r="H258" i="15"/>
  <c r="I258" i="15" s="1"/>
  <c r="J258" i="15" s="1"/>
  <c r="H311" i="15"/>
  <c r="I311" i="15" s="1"/>
  <c r="J311" i="15" s="1"/>
  <c r="H366" i="15"/>
  <c r="I366" i="15" s="1"/>
  <c r="J366" i="15" s="1"/>
  <c r="H406" i="15"/>
  <c r="I406" i="15" s="1"/>
  <c r="J406" i="15" s="1"/>
  <c r="H463" i="15"/>
  <c r="I463" i="15" s="1"/>
  <c r="J463" i="15" s="1"/>
  <c r="H520" i="15"/>
  <c r="I520" i="15" s="1"/>
  <c r="J520" i="15" s="1"/>
  <c r="H570" i="15"/>
  <c r="I570" i="15" s="1"/>
  <c r="J570" i="15" s="1"/>
  <c r="H622" i="15"/>
  <c r="I622" i="15" s="1"/>
  <c r="J622" i="15" s="1"/>
  <c r="H653" i="15"/>
  <c r="I653" i="15" s="1"/>
  <c r="J653" i="15" s="1"/>
  <c r="H692" i="15"/>
  <c r="I692" i="15" s="1"/>
  <c r="J692" i="15" s="1"/>
  <c r="H769" i="15"/>
  <c r="I769" i="15" s="1"/>
  <c r="J769" i="15" s="1"/>
  <c r="H830" i="15"/>
  <c r="I830" i="15" s="1"/>
  <c r="J830" i="15" s="1"/>
  <c r="H866" i="15"/>
  <c r="I866" i="15" s="1"/>
  <c r="J866" i="15" s="1"/>
  <c r="H905" i="15"/>
  <c r="I905" i="15" s="1"/>
  <c r="J905" i="15" s="1"/>
  <c r="H944" i="15"/>
  <c r="I944" i="15" s="1"/>
  <c r="J944" i="15" s="1"/>
  <c r="H970" i="15"/>
  <c r="I970" i="15" s="1"/>
  <c r="J970" i="15" s="1"/>
  <c r="H999" i="15"/>
  <c r="I999" i="15" s="1"/>
  <c r="J999" i="15" s="1"/>
  <c r="H1036" i="15"/>
  <c r="I1036" i="15" s="1"/>
  <c r="J1036" i="15" s="1"/>
  <c r="H1070" i="15"/>
  <c r="I1070" i="15" s="1"/>
  <c r="J1070" i="15" s="1"/>
  <c r="H1082" i="15"/>
  <c r="I1082" i="15" s="1"/>
  <c r="J1082" i="15" s="1"/>
  <c r="H1093" i="15"/>
  <c r="I1093" i="15" s="1"/>
  <c r="J1093" i="15" s="1"/>
  <c r="O931" i="13"/>
  <c r="P931" i="13" s="1"/>
  <c r="Q931" i="13" s="1"/>
  <c r="O339" i="13"/>
  <c r="P339" i="13" s="1"/>
  <c r="Q339" i="13" s="1"/>
  <c r="O385" i="13"/>
  <c r="P385" i="13" s="1"/>
  <c r="Q385" i="13" s="1"/>
  <c r="O926" i="13"/>
  <c r="P926" i="13" s="1"/>
  <c r="Q926" i="13" s="1"/>
  <c r="O1049" i="13"/>
  <c r="P1049" i="13" s="1"/>
  <c r="Q1049" i="13" s="1"/>
  <c r="O77" i="13"/>
  <c r="P77" i="13" s="1"/>
  <c r="Q77" i="13" s="1"/>
  <c r="O427" i="13"/>
  <c r="P427" i="13" s="1"/>
  <c r="Q427" i="13" s="1"/>
  <c r="O1029" i="13"/>
  <c r="P1029" i="13" s="1"/>
  <c r="Q1029" i="13" s="1"/>
  <c r="O510" i="13"/>
  <c r="P510" i="13" s="1"/>
  <c r="Q510" i="13" s="1"/>
  <c r="O896" i="13"/>
  <c r="P896" i="13" s="1"/>
  <c r="Q896" i="13" s="1"/>
  <c r="O624" i="13"/>
  <c r="P624" i="13" s="1"/>
  <c r="Q624" i="13" s="1"/>
  <c r="O1013" i="13"/>
  <c r="P1013" i="13" s="1"/>
  <c r="Q1013" i="13" s="1"/>
  <c r="O466" i="13"/>
  <c r="P466" i="13" s="1"/>
  <c r="Q466" i="13" s="1"/>
  <c r="O932" i="13"/>
  <c r="P932" i="13" s="1"/>
  <c r="Q932" i="13" s="1"/>
  <c r="O575" i="13"/>
  <c r="P575" i="13" s="1"/>
  <c r="Q575" i="13" s="1"/>
  <c r="O878" i="13"/>
  <c r="P878" i="13" s="1"/>
  <c r="Q878" i="13" s="1"/>
  <c r="O576" i="13"/>
  <c r="P576" i="13" s="1"/>
  <c r="Q576" i="13" s="1"/>
  <c r="O1046" i="13"/>
  <c r="P1046" i="13" s="1"/>
  <c r="Q1046" i="13" s="1"/>
  <c r="O337" i="13"/>
  <c r="P337" i="13" s="1"/>
  <c r="Q337" i="13" s="1"/>
  <c r="O651" i="13"/>
  <c r="P651" i="13" s="1"/>
  <c r="Q651" i="13" s="1"/>
  <c r="O951" i="13"/>
  <c r="P951" i="13" s="1"/>
  <c r="Q951" i="13" s="1"/>
  <c r="O752" i="13"/>
  <c r="P752" i="13" s="1"/>
  <c r="Q752" i="13" s="1"/>
  <c r="O720" i="13"/>
  <c r="P720" i="13" s="1"/>
  <c r="Q720" i="13" s="1"/>
  <c r="O365" i="13"/>
  <c r="P365" i="13" s="1"/>
  <c r="Q365" i="13" s="1"/>
  <c r="O82" i="13"/>
  <c r="P82" i="13" s="1"/>
  <c r="Q82" i="13" s="1"/>
  <c r="O143" i="13"/>
  <c r="P143" i="13" s="1"/>
  <c r="Q143" i="13" s="1"/>
  <c r="O260" i="13"/>
  <c r="P260" i="13" s="1"/>
  <c r="Q260" i="13" s="1"/>
  <c r="O869" i="13"/>
  <c r="P869" i="13" s="1"/>
  <c r="Q869" i="13" s="1"/>
  <c r="O332" i="13"/>
  <c r="P332" i="13" s="1"/>
  <c r="Q332" i="13" s="1"/>
  <c r="O760" i="13"/>
  <c r="P760" i="13" s="1"/>
  <c r="Q760" i="13" s="1"/>
  <c r="O122" i="13"/>
  <c r="P122" i="13" s="1"/>
  <c r="Q122" i="13" s="1"/>
  <c r="O504" i="13"/>
  <c r="P504" i="13" s="1"/>
  <c r="Q504" i="13" s="1"/>
  <c r="O484" i="13"/>
  <c r="P484" i="13" s="1"/>
  <c r="Q484" i="13" s="1"/>
  <c r="O947" i="13"/>
  <c r="P947" i="13" s="1"/>
  <c r="Q947" i="13" s="1"/>
  <c r="O904" i="13"/>
  <c r="P904" i="13" s="1"/>
  <c r="Q904" i="13" s="1"/>
  <c r="O191" i="13"/>
  <c r="P191" i="13" s="1"/>
  <c r="Q191" i="13" s="1"/>
  <c r="O88" i="13"/>
  <c r="P88" i="13" s="1"/>
  <c r="Q88" i="13" s="1"/>
  <c r="O953" i="13"/>
  <c r="P953" i="13" s="1"/>
  <c r="Q953" i="13" s="1"/>
  <c r="O439" i="13"/>
  <c r="P439" i="13" s="1"/>
  <c r="Q439" i="13" s="1"/>
  <c r="O446" i="13"/>
  <c r="P446" i="13" s="1"/>
  <c r="Q446" i="13" s="1"/>
  <c r="O138" i="13"/>
  <c r="P138" i="13" s="1"/>
  <c r="Q138" i="13" s="1"/>
  <c r="O468" i="13"/>
  <c r="P468" i="13" s="1"/>
  <c r="Q468" i="13" s="1"/>
  <c r="O519" i="13"/>
  <c r="P519" i="13" s="1"/>
  <c r="Q519" i="13" s="1"/>
  <c r="O1048" i="13"/>
  <c r="P1048" i="13" s="1"/>
  <c r="Q1048" i="13" s="1"/>
  <c r="O409" i="13"/>
  <c r="P409" i="13" s="1"/>
  <c r="Q409" i="13" s="1"/>
  <c r="O296" i="13"/>
  <c r="P296" i="13" s="1"/>
  <c r="Q296" i="13" s="1"/>
  <c r="O588" i="13"/>
  <c r="P588" i="13" s="1"/>
  <c r="Q588" i="13" s="1"/>
  <c r="O136" i="13"/>
  <c r="P136" i="13" s="1"/>
  <c r="Q136" i="13" s="1"/>
  <c r="O952" i="13"/>
  <c r="P952" i="13" s="1"/>
  <c r="Q952" i="13" s="1"/>
  <c r="O348" i="13"/>
  <c r="P348" i="13" s="1"/>
  <c r="Q348" i="13" s="1"/>
  <c r="O363" i="13"/>
  <c r="P363" i="13" s="1"/>
  <c r="Q363" i="13" s="1"/>
  <c r="O390" i="13"/>
  <c r="P390" i="13" s="1"/>
  <c r="Q390" i="13" s="1"/>
  <c r="O850" i="13"/>
  <c r="P850" i="13" s="1"/>
  <c r="Q850" i="13" s="1"/>
  <c r="O169" i="13"/>
  <c r="P169" i="13" s="1"/>
  <c r="Q169" i="13" s="1"/>
  <c r="O840" i="13"/>
  <c r="P840" i="13" s="1"/>
  <c r="Q840" i="13" s="1"/>
  <c r="O897" i="13"/>
  <c r="P897" i="13" s="1"/>
  <c r="Q897" i="13" s="1"/>
  <c r="O654" i="13"/>
  <c r="P654" i="13" s="1"/>
  <c r="Q654" i="13" s="1"/>
  <c r="O563" i="13"/>
  <c r="P563" i="13" s="1"/>
  <c r="Q563" i="13" s="1"/>
  <c r="O577" i="13"/>
  <c r="P577" i="13" s="1"/>
  <c r="Q577" i="13" s="1"/>
  <c r="O412" i="13"/>
  <c r="P412" i="13" s="1"/>
  <c r="Q412" i="13" s="1"/>
  <c r="O723" i="13"/>
  <c r="P723" i="13" s="1"/>
  <c r="Q723" i="13" s="1"/>
  <c r="O540" i="13"/>
  <c r="P540" i="13" s="1"/>
  <c r="Q540" i="13" s="1"/>
  <c r="O506" i="13"/>
  <c r="P506" i="13" s="1"/>
  <c r="Q506" i="13" s="1"/>
  <c r="O414" i="13"/>
  <c r="P414" i="13" s="1"/>
  <c r="Q414" i="13" s="1"/>
  <c r="O451" i="13"/>
  <c r="P451" i="13" s="1"/>
  <c r="Q451" i="13" s="1"/>
  <c r="O613" i="13"/>
  <c r="P613" i="13" s="1"/>
  <c r="Q613" i="13" s="1"/>
  <c r="O276" i="13"/>
  <c r="P276" i="13" s="1"/>
  <c r="Q276" i="13" s="1"/>
  <c r="O572" i="13"/>
  <c r="P572" i="13" s="1"/>
  <c r="Q572" i="13" s="1"/>
  <c r="O479" i="13"/>
  <c r="P479" i="13" s="1"/>
  <c r="Q479" i="13" s="1"/>
  <c r="O201" i="13"/>
  <c r="P201" i="13" s="1"/>
  <c r="Q201" i="13" s="1"/>
  <c r="O872" i="13"/>
  <c r="P872" i="13" s="1"/>
  <c r="Q872" i="13" s="1"/>
  <c r="O851" i="13"/>
  <c r="P851" i="13" s="1"/>
  <c r="Q851" i="13" s="1"/>
  <c r="O517" i="13"/>
  <c r="P517" i="13" s="1"/>
  <c r="Q517" i="13" s="1"/>
  <c r="O858" i="13"/>
  <c r="P858" i="13" s="1"/>
  <c r="Q858" i="13" s="1"/>
  <c r="O197" i="13"/>
  <c r="P197" i="13" s="1"/>
  <c r="Q197" i="13" s="1"/>
  <c r="O763" i="13"/>
  <c r="P763" i="13" s="1"/>
  <c r="Q763" i="13" s="1"/>
  <c r="O93" i="13"/>
  <c r="P93" i="13" s="1"/>
  <c r="Q93" i="13" s="1"/>
  <c r="O4" i="13"/>
  <c r="P4" i="13" s="1"/>
  <c r="Q4" i="13" s="1"/>
  <c r="O647" i="13"/>
  <c r="P647" i="13" s="1"/>
  <c r="Q647" i="13" s="1"/>
  <c r="O289" i="13"/>
  <c r="P289" i="13" s="1"/>
  <c r="Q289" i="13" s="1"/>
  <c r="O354" i="13"/>
  <c r="P354" i="13" s="1"/>
  <c r="Q354" i="13" s="1"/>
  <c r="O152" i="13"/>
  <c r="P152" i="13" s="1"/>
  <c r="Q152" i="13" s="1"/>
  <c r="O746" i="13"/>
  <c r="P746" i="13" s="1"/>
  <c r="Q746" i="13" s="1"/>
  <c r="O814" i="13"/>
  <c r="P814" i="13" s="1"/>
  <c r="Q814" i="13" s="1"/>
  <c r="O68" i="13"/>
  <c r="P68" i="13" s="1"/>
  <c r="Q68" i="13" s="1"/>
  <c r="O674" i="13"/>
  <c r="P674" i="13" s="1"/>
  <c r="Q674" i="13" s="1"/>
  <c r="O66" i="13"/>
  <c r="P66" i="13" s="1"/>
  <c r="Q66" i="13" s="1"/>
  <c r="O69" i="13"/>
  <c r="P69" i="13" s="1"/>
  <c r="Q69" i="13" s="1"/>
  <c r="O758" i="13"/>
  <c r="P758" i="13" s="1"/>
  <c r="Q758" i="13" s="1"/>
  <c r="O167" i="13"/>
  <c r="P167" i="13" s="1"/>
  <c r="Q167" i="13" s="1"/>
  <c r="O943" i="13"/>
  <c r="P943" i="13" s="1"/>
  <c r="Q943" i="13" s="1"/>
  <c r="O777" i="13"/>
  <c r="P777" i="13" s="1"/>
  <c r="Q777" i="13" s="1"/>
  <c r="O1015" i="13"/>
  <c r="P1015" i="13" s="1"/>
  <c r="Q1015" i="13" s="1"/>
  <c r="O693" i="13"/>
  <c r="P693" i="13" s="1"/>
  <c r="Q693" i="13" s="1"/>
  <c r="O34" i="13"/>
  <c r="P34" i="13" s="1"/>
  <c r="Q34" i="13" s="1"/>
  <c r="O441" i="13"/>
  <c r="P441" i="13" s="1"/>
  <c r="Q441" i="13" s="1"/>
  <c r="O99" i="13"/>
  <c r="P99" i="13" s="1"/>
  <c r="Q99" i="13" s="1"/>
  <c r="S99" i="13" s="1"/>
  <c r="O110" i="13"/>
  <c r="P110" i="13" s="1"/>
  <c r="Q110" i="13" s="1"/>
  <c r="S110" i="13" s="1"/>
  <c r="O637" i="13"/>
  <c r="P637" i="13" s="1"/>
  <c r="Q637" i="13" s="1"/>
  <c r="S637" i="13" s="1"/>
  <c r="O837" i="13"/>
  <c r="P837" i="13" s="1"/>
  <c r="Q837" i="13" s="1"/>
  <c r="O49" i="13"/>
  <c r="P49" i="13" s="1"/>
  <c r="Q49" i="13" s="1"/>
  <c r="O343" i="13"/>
  <c r="P343" i="13" s="1"/>
  <c r="Q343" i="13" s="1"/>
  <c r="O232" i="13"/>
  <c r="P232" i="13" s="1"/>
  <c r="Q232" i="13" s="1"/>
  <c r="O442" i="13"/>
  <c r="P442" i="13" s="1"/>
  <c r="Q442" i="13" s="1"/>
  <c r="O302" i="13"/>
  <c r="P302" i="13" s="1"/>
  <c r="Q302" i="13" s="1"/>
  <c r="S302" i="13" s="1"/>
  <c r="O880" i="13"/>
  <c r="P880" i="13" s="1"/>
  <c r="Q880" i="13" s="1"/>
  <c r="O84" i="13"/>
  <c r="P84" i="13" s="1"/>
  <c r="Q84" i="13" s="1"/>
  <c r="S84" i="13" s="1"/>
  <c r="O920" i="13"/>
  <c r="P920" i="13" s="1"/>
  <c r="Q920" i="13" s="1"/>
  <c r="O736" i="13"/>
  <c r="P736" i="13" s="1"/>
  <c r="Q736" i="13" s="1"/>
  <c r="O968" i="13"/>
  <c r="P968" i="13" s="1"/>
  <c r="Q968" i="13" s="1"/>
  <c r="S968" i="13" s="1"/>
  <c r="O1061" i="13"/>
  <c r="P1061" i="13" s="1"/>
  <c r="Q1061" i="13" s="1"/>
  <c r="O692" i="13"/>
  <c r="P692" i="13" s="1"/>
  <c r="Q692" i="13" s="1"/>
  <c r="S692" i="13" s="1"/>
  <c r="O648" i="13"/>
  <c r="P648" i="13" s="1"/>
  <c r="Q648" i="13" s="1"/>
  <c r="S648" i="13" s="1"/>
  <c r="O240" i="13"/>
  <c r="P240" i="13" s="1"/>
  <c r="Q240" i="13" s="1"/>
  <c r="S240" i="13" s="1"/>
  <c r="O5" i="13"/>
  <c r="P5" i="13" s="1"/>
  <c r="Q5" i="13" s="1"/>
  <c r="S5" i="13" s="1"/>
  <c r="O324" i="13"/>
  <c r="P324" i="13" s="1"/>
  <c r="Q324" i="13" s="1"/>
  <c r="O32" i="13"/>
  <c r="P32" i="13" s="1"/>
  <c r="Q32" i="13" s="1"/>
  <c r="O60" i="13"/>
  <c r="P60" i="13" s="1"/>
  <c r="Q60" i="13" s="1"/>
  <c r="O98" i="13"/>
  <c r="P98" i="13" s="1"/>
  <c r="Q98" i="13" s="1"/>
  <c r="O128" i="13"/>
  <c r="P128" i="13" s="1"/>
  <c r="Q128" i="13" s="1"/>
  <c r="S128" i="13" s="1"/>
  <c r="O188" i="13"/>
  <c r="P188" i="13" s="1"/>
  <c r="Q188" i="13" s="1"/>
  <c r="O231" i="13"/>
  <c r="P231" i="13" s="1"/>
  <c r="Q231" i="13" s="1"/>
  <c r="S231" i="13" s="1"/>
  <c r="O272" i="13"/>
  <c r="P272" i="13" s="1"/>
  <c r="Q272" i="13" s="1"/>
  <c r="O309" i="13"/>
  <c r="P309" i="13" s="1"/>
  <c r="Q309" i="13" s="1"/>
  <c r="O355" i="13"/>
  <c r="P355" i="13" s="1"/>
  <c r="Q355" i="13" s="1"/>
  <c r="O383" i="13"/>
  <c r="P383" i="13" s="1"/>
  <c r="Q383" i="13" s="1"/>
  <c r="O417" i="13"/>
  <c r="P417" i="13" s="1"/>
  <c r="Q417" i="13" s="1"/>
  <c r="O462" i="13"/>
  <c r="P462" i="13" s="1"/>
  <c r="Q462" i="13" s="1"/>
  <c r="S462" i="13" s="1"/>
  <c r="O507" i="13"/>
  <c r="P507" i="13" s="1"/>
  <c r="Q507" i="13" s="1"/>
  <c r="O538" i="13"/>
  <c r="P538" i="13" s="1"/>
  <c r="Q538" i="13" s="1"/>
  <c r="S538" i="13" s="1"/>
  <c r="O586" i="13"/>
  <c r="P586" i="13" s="1"/>
  <c r="Q586" i="13" s="1"/>
  <c r="S586" i="13" s="1"/>
  <c r="O617" i="13"/>
  <c r="P617" i="13" s="1"/>
  <c r="Q617" i="13" s="1"/>
  <c r="O644" i="13"/>
  <c r="P644" i="13" s="1"/>
  <c r="Q644" i="13" s="1"/>
  <c r="S644" i="13" s="1"/>
  <c r="O669" i="13"/>
  <c r="P669" i="13" s="1"/>
  <c r="Q669" i="13" s="1"/>
  <c r="O730" i="13"/>
  <c r="P730" i="13" s="1"/>
  <c r="Q730" i="13" s="1"/>
  <c r="O815" i="13"/>
  <c r="P815" i="13" s="1"/>
  <c r="Q815" i="13" s="1"/>
  <c r="S815" i="13" s="1"/>
  <c r="O855" i="13"/>
  <c r="P855" i="13" s="1"/>
  <c r="Q855" i="13" s="1"/>
  <c r="S855" i="13" s="1"/>
  <c r="O893" i="13"/>
  <c r="P893" i="13" s="1"/>
  <c r="Q893" i="13" s="1"/>
  <c r="O939" i="13"/>
  <c r="P939" i="13" s="1"/>
  <c r="Q939" i="13" s="1"/>
  <c r="O976" i="13"/>
  <c r="P976" i="13" s="1"/>
  <c r="Q976" i="13" s="1"/>
  <c r="S976" i="13" s="1"/>
  <c r="O1023" i="13"/>
  <c r="P1023" i="13" s="1"/>
  <c r="Q1023" i="13" s="1"/>
  <c r="S1023" i="13" s="1"/>
  <c r="O1074" i="13"/>
  <c r="P1074" i="13" s="1"/>
  <c r="Q1074" i="13" s="1"/>
  <c r="O1091" i="13"/>
  <c r="P1091" i="13" s="1"/>
  <c r="Q1091" i="13" s="1"/>
  <c r="O41" i="13"/>
  <c r="P41" i="13" s="1"/>
  <c r="Q41" i="13" s="1"/>
  <c r="O103" i="13"/>
  <c r="P103" i="13" s="1"/>
  <c r="Q103" i="13" s="1"/>
  <c r="O199" i="13"/>
  <c r="P199" i="13" s="1"/>
  <c r="Q199" i="13" s="1"/>
  <c r="S199" i="13" s="1"/>
  <c r="O277" i="13"/>
  <c r="P277" i="13" s="1"/>
  <c r="Q277" i="13" s="1"/>
  <c r="O358" i="13"/>
  <c r="P358" i="13" s="1"/>
  <c r="Q358" i="13" s="1"/>
  <c r="O423" i="13"/>
  <c r="P423" i="13" s="1"/>
  <c r="Q423" i="13" s="1"/>
  <c r="O508" i="13"/>
  <c r="P508" i="13" s="1"/>
  <c r="Q508" i="13" s="1"/>
  <c r="S508" i="13" s="1"/>
  <c r="O556" i="13"/>
  <c r="P556" i="13" s="1"/>
  <c r="Q556" i="13" s="1"/>
  <c r="S556" i="13" s="1"/>
  <c r="O607" i="13"/>
  <c r="P607" i="13" s="1"/>
  <c r="Q607" i="13" s="1"/>
  <c r="O645" i="13"/>
  <c r="P645" i="13" s="1"/>
  <c r="Q645" i="13" s="1"/>
  <c r="S645" i="13" s="1"/>
  <c r="O680" i="13"/>
  <c r="P680" i="13" s="1"/>
  <c r="Q680" i="13" s="1"/>
  <c r="S680" i="13" s="1"/>
  <c r="O783" i="13"/>
  <c r="P783" i="13" s="1"/>
  <c r="Q783" i="13" s="1"/>
  <c r="O856" i="13"/>
  <c r="P856" i="13" s="1"/>
  <c r="Q856" i="13" s="1"/>
  <c r="S856" i="13" s="1"/>
  <c r="O916" i="13"/>
  <c r="P916" i="13" s="1"/>
  <c r="Q916" i="13" s="1"/>
  <c r="O967" i="13"/>
  <c r="P967" i="13" s="1"/>
  <c r="Q967" i="13" s="1"/>
  <c r="O1034" i="13"/>
  <c r="P1034" i="13" s="1"/>
  <c r="Q1034" i="13" s="1"/>
  <c r="O1081" i="13"/>
  <c r="P1081" i="13" s="1"/>
  <c r="Q1081" i="13" s="1"/>
  <c r="S1081" i="13" s="1"/>
  <c r="O28" i="13"/>
  <c r="P28" i="13" s="1"/>
  <c r="Q28" i="13" s="1"/>
  <c r="O91" i="13"/>
  <c r="P91" i="13" s="1"/>
  <c r="Q91" i="13" s="1"/>
  <c r="O182" i="13"/>
  <c r="P182" i="13" s="1"/>
  <c r="Q182" i="13" s="1"/>
  <c r="S182" i="13" s="1"/>
  <c r="O264" i="13"/>
  <c r="P264" i="13" s="1"/>
  <c r="Q264" i="13" s="1"/>
  <c r="S264" i="13" s="1"/>
  <c r="O347" i="13"/>
  <c r="P347" i="13" s="1"/>
  <c r="Q347" i="13" s="1"/>
  <c r="O410" i="13"/>
  <c r="P410" i="13" s="1"/>
  <c r="Q410" i="13" s="1"/>
  <c r="O493" i="13"/>
  <c r="P493" i="13" s="1"/>
  <c r="Q493" i="13" s="1"/>
  <c r="S493" i="13" s="1"/>
  <c r="O548" i="13"/>
  <c r="P548" i="13" s="1"/>
  <c r="Q548" i="13" s="1"/>
  <c r="O602" i="13"/>
  <c r="P602" i="13" s="1"/>
  <c r="Q602" i="13" s="1"/>
  <c r="S602" i="13" s="1"/>
  <c r="O640" i="13"/>
  <c r="P640" i="13" s="1"/>
  <c r="Q640" i="13" s="1"/>
  <c r="O673" i="13"/>
  <c r="P673" i="13" s="1"/>
  <c r="Q673" i="13" s="1"/>
  <c r="O769" i="13"/>
  <c r="P769" i="13" s="1"/>
  <c r="Q769" i="13" s="1"/>
  <c r="O849" i="13"/>
  <c r="P849" i="13" s="1"/>
  <c r="Q849" i="13" s="1"/>
  <c r="O905" i="13"/>
  <c r="P905" i="13" s="1"/>
  <c r="Q905" i="13" s="1"/>
  <c r="O961" i="13"/>
  <c r="P961" i="13" s="1"/>
  <c r="Q961" i="13" s="1"/>
  <c r="S961" i="13" s="1"/>
  <c r="O1016" i="13"/>
  <c r="P1016" i="13" s="1"/>
  <c r="Q1016" i="13" s="1"/>
  <c r="S1016" i="13" s="1"/>
  <c r="O1077" i="13"/>
  <c r="P1077" i="13" s="1"/>
  <c r="Q1077" i="13" s="1"/>
  <c r="S1077" i="13" s="1"/>
  <c r="O6" i="13"/>
  <c r="P6" i="13" s="1"/>
  <c r="Q6" i="13" s="1"/>
  <c r="O59" i="13"/>
  <c r="P59" i="13" s="1"/>
  <c r="Q59" i="13" s="1"/>
  <c r="O126" i="13"/>
  <c r="P126" i="13" s="1"/>
  <c r="Q126" i="13" s="1"/>
  <c r="O230" i="13"/>
  <c r="P230" i="13" s="1"/>
  <c r="Q230" i="13" s="1"/>
  <c r="O307" i="13"/>
  <c r="P307" i="13" s="1"/>
  <c r="Q307" i="13" s="1"/>
  <c r="O382" i="13"/>
  <c r="P382" i="13" s="1"/>
  <c r="Q382" i="13" s="1"/>
  <c r="O460" i="13"/>
  <c r="P460" i="13" s="1"/>
  <c r="Q460" i="13" s="1"/>
  <c r="O526" i="13"/>
  <c r="P526" i="13" s="1"/>
  <c r="Q526" i="13" s="1"/>
  <c r="S526" i="13" s="1"/>
  <c r="O584" i="13"/>
  <c r="P584" i="13" s="1"/>
  <c r="Q584" i="13" s="1"/>
  <c r="S584" i="13" s="1"/>
  <c r="O626" i="13"/>
  <c r="P626" i="13" s="1"/>
  <c r="Q626" i="13" s="1"/>
  <c r="O659" i="13"/>
  <c r="P659" i="13" s="1"/>
  <c r="Q659" i="13" s="1"/>
  <c r="S659" i="13" s="1"/>
  <c r="O705" i="13"/>
  <c r="P705" i="13" s="1"/>
  <c r="Q705" i="13" s="1"/>
  <c r="S705" i="13" s="1"/>
  <c r="O825" i="13"/>
  <c r="P825" i="13" s="1"/>
  <c r="Q825" i="13" s="1"/>
  <c r="O873" i="13"/>
  <c r="P873" i="13" s="1"/>
  <c r="Q873" i="13" s="1"/>
  <c r="O935" i="13"/>
  <c r="P935" i="13" s="1"/>
  <c r="Q935" i="13" s="1"/>
  <c r="O990" i="13"/>
  <c r="P990" i="13" s="1"/>
  <c r="Q990" i="13" s="1"/>
  <c r="O1060" i="13"/>
  <c r="P1060" i="13" s="1"/>
  <c r="Q1060" i="13" s="1"/>
  <c r="S1060" i="13" s="1"/>
  <c r="O1089" i="13"/>
  <c r="P1089" i="13" s="1"/>
  <c r="Q1089" i="13" s="1"/>
  <c r="O189" i="13"/>
  <c r="P189" i="13" s="1"/>
  <c r="Q189" i="13" s="1"/>
  <c r="O496" i="13"/>
  <c r="P496" i="13" s="1"/>
  <c r="Q496" i="13" s="1"/>
  <c r="S496" i="13" s="1"/>
  <c r="O678" i="13"/>
  <c r="P678" i="13" s="1"/>
  <c r="Q678" i="13" s="1"/>
  <c r="S678" i="13" s="1"/>
  <c r="O966" i="13"/>
  <c r="P966" i="13" s="1"/>
  <c r="Q966" i="13" s="1"/>
  <c r="O113" i="13"/>
  <c r="P113" i="13" s="1"/>
  <c r="Q113" i="13" s="1"/>
  <c r="O474" i="13"/>
  <c r="P474" i="13" s="1"/>
  <c r="Q474" i="13" s="1"/>
  <c r="S474" i="13" s="1"/>
  <c r="O48" i="13"/>
  <c r="P48" i="13" s="1"/>
  <c r="Q48" i="13" s="1"/>
  <c r="S48" i="13" s="1"/>
  <c r="O81" i="13"/>
  <c r="P81" i="13" s="1"/>
  <c r="Q81" i="13" s="1"/>
  <c r="O112" i="13"/>
  <c r="P112" i="13" s="1"/>
  <c r="Q112" i="13" s="1"/>
  <c r="O173" i="13"/>
  <c r="P173" i="13" s="1"/>
  <c r="Q173" i="13" s="1"/>
  <c r="O219" i="13"/>
  <c r="P219" i="13" s="1"/>
  <c r="Q219" i="13" s="1"/>
  <c r="O246" i="13"/>
  <c r="P246" i="13" s="1"/>
  <c r="Q246" i="13" s="1"/>
  <c r="O290" i="13"/>
  <c r="P290" i="13" s="1"/>
  <c r="Q290" i="13" s="1"/>
  <c r="S290" i="13" s="1"/>
  <c r="O333" i="13"/>
  <c r="P333" i="13" s="1"/>
  <c r="Q333" i="13" s="1"/>
  <c r="O368" i="13"/>
  <c r="P368" i="13" s="1"/>
  <c r="Q368" i="13" s="1"/>
  <c r="S368" i="13" s="1"/>
  <c r="O401" i="13"/>
  <c r="P401" i="13" s="1"/>
  <c r="Q401" i="13" s="1"/>
  <c r="O443" i="13"/>
  <c r="P443" i="13" s="1"/>
  <c r="Q443" i="13" s="1"/>
  <c r="S443" i="13" s="1"/>
  <c r="O476" i="13"/>
  <c r="P476" i="13" s="1"/>
  <c r="Q476" i="13" s="1"/>
  <c r="O522" i="13"/>
  <c r="P522" i="13" s="1"/>
  <c r="Q522" i="13" s="1"/>
  <c r="S522" i="13" s="1"/>
  <c r="O566" i="13"/>
  <c r="P566" i="13" s="1"/>
  <c r="Q566" i="13" s="1"/>
  <c r="O603" i="13"/>
  <c r="P603" i="13" s="1"/>
  <c r="Q603" i="13" s="1"/>
  <c r="S603" i="13" s="1"/>
  <c r="O635" i="13"/>
  <c r="P635" i="13" s="1"/>
  <c r="Q635" i="13" s="1"/>
  <c r="S635" i="13" s="1"/>
  <c r="O657" i="13"/>
  <c r="P657" i="13" s="1"/>
  <c r="Q657" i="13" s="1"/>
  <c r="O689" i="13"/>
  <c r="P689" i="13" s="1"/>
  <c r="Q689" i="13" s="1"/>
  <c r="O770" i="13"/>
  <c r="P770" i="13" s="1"/>
  <c r="Q770" i="13" s="1"/>
  <c r="O832" i="13"/>
  <c r="P832" i="13" s="1"/>
  <c r="Q832" i="13" s="1"/>
  <c r="S832" i="13" s="1"/>
  <c r="O870" i="13"/>
  <c r="P870" i="13" s="1"/>
  <c r="Q870" i="13" s="1"/>
  <c r="O919" i="13"/>
  <c r="P919" i="13" s="1"/>
  <c r="Q919" i="13" s="1"/>
  <c r="O963" i="13"/>
  <c r="P963" i="13" s="1"/>
  <c r="Q963" i="13" s="1"/>
  <c r="O1002" i="13"/>
  <c r="P1002" i="13" s="1"/>
  <c r="Q1002" i="13" s="1"/>
  <c r="O1057" i="13"/>
  <c r="P1057" i="13" s="1"/>
  <c r="Q1057" i="13" s="1"/>
  <c r="O1083" i="13"/>
  <c r="P1083" i="13" s="1"/>
  <c r="Q1083" i="13" s="1"/>
  <c r="S1083" i="13" s="1"/>
  <c r="O11" i="13"/>
  <c r="P11" i="13" s="1"/>
  <c r="Q11" i="13" s="1"/>
  <c r="O65" i="13"/>
  <c r="P65" i="13" s="1"/>
  <c r="Q65" i="13" s="1"/>
  <c r="O159" i="13"/>
  <c r="P159" i="13" s="1"/>
  <c r="Q159" i="13" s="1"/>
  <c r="S159" i="13" s="1"/>
  <c r="O237" i="13"/>
  <c r="P237" i="13" s="1"/>
  <c r="Q237" i="13" s="1"/>
  <c r="O315" i="13"/>
  <c r="P315" i="13" s="1"/>
  <c r="Q315" i="13" s="1"/>
  <c r="O393" i="13"/>
  <c r="P393" i="13" s="1"/>
  <c r="Q393" i="13" s="1"/>
  <c r="O470" i="13"/>
  <c r="P470" i="13" s="1"/>
  <c r="Q470" i="13" s="1"/>
  <c r="S470" i="13" s="1"/>
  <c r="O530" i="13"/>
  <c r="P530" i="13" s="1"/>
  <c r="Q530" i="13" s="1"/>
  <c r="S530" i="13" s="1"/>
  <c r="O590" i="13"/>
  <c r="P590" i="13" s="1"/>
  <c r="Q590" i="13" s="1"/>
  <c r="O633" i="13"/>
  <c r="P633" i="13" s="1"/>
  <c r="Q633" i="13" s="1"/>
  <c r="S633" i="13" s="1"/>
  <c r="O661" i="13"/>
  <c r="P661" i="13" s="1"/>
  <c r="Q661" i="13" s="1"/>
  <c r="O735" i="13"/>
  <c r="P735" i="13" s="1"/>
  <c r="Q735" i="13" s="1"/>
  <c r="S735" i="13" s="1"/>
  <c r="O830" i="13"/>
  <c r="P830" i="13" s="1"/>
  <c r="Q830" i="13" s="1"/>
  <c r="O881" i="13"/>
  <c r="P881" i="13" s="1"/>
  <c r="Q881" i="13" s="1"/>
  <c r="S881" i="13" s="1"/>
  <c r="O944" i="13"/>
  <c r="P944" i="13" s="1"/>
  <c r="Q944" i="13" s="1"/>
  <c r="O997" i="13"/>
  <c r="P997" i="13" s="1"/>
  <c r="Q997" i="13" s="1"/>
  <c r="S997" i="13" s="1"/>
  <c r="O1062" i="13"/>
  <c r="P1062" i="13" s="1"/>
  <c r="Q1062" i="13" s="1"/>
  <c r="O1092" i="13"/>
  <c r="P1092" i="13" s="1"/>
  <c r="Q1092" i="13" s="1"/>
  <c r="S1092" i="13" s="1"/>
  <c r="O55" i="13"/>
  <c r="P55" i="13" s="1"/>
  <c r="Q55" i="13" s="1"/>
  <c r="S55" i="13" s="1"/>
  <c r="O119" i="13"/>
  <c r="P119" i="13" s="1"/>
  <c r="Q119" i="13" s="1"/>
  <c r="S119" i="13" s="1"/>
  <c r="O225" i="13"/>
  <c r="P225" i="13" s="1"/>
  <c r="Q225" i="13" s="1"/>
  <c r="S225" i="13" s="1"/>
  <c r="O304" i="13"/>
  <c r="P304" i="13" s="1"/>
  <c r="Q304" i="13" s="1"/>
  <c r="S304" i="13" s="1"/>
  <c r="O380" i="13"/>
  <c r="P380" i="13" s="1"/>
  <c r="Q380" i="13" s="1"/>
  <c r="O457" i="13"/>
  <c r="P457" i="13" s="1"/>
  <c r="Q457" i="13" s="1"/>
  <c r="O521" i="13"/>
  <c r="P521" i="13" s="1"/>
  <c r="Q521" i="13" s="1"/>
  <c r="S521" i="13" s="1"/>
  <c r="O581" i="13"/>
  <c r="P581" i="13" s="1"/>
  <c r="Q581" i="13" s="1"/>
  <c r="O623" i="13"/>
  <c r="P623" i="13" s="1"/>
  <c r="Q623" i="13" s="1"/>
  <c r="S623" i="13" s="1"/>
  <c r="O655" i="13"/>
  <c r="P655" i="13" s="1"/>
  <c r="Q655" i="13" s="1"/>
  <c r="O697" i="13"/>
  <c r="P697" i="13" s="1"/>
  <c r="Q697" i="13" s="1"/>
  <c r="S697" i="13" s="1"/>
  <c r="O823" i="13"/>
  <c r="P823" i="13" s="1"/>
  <c r="Q823" i="13" s="1"/>
  <c r="S823" i="13" s="1"/>
  <c r="O868" i="13"/>
  <c r="P868" i="13" s="1"/>
  <c r="Q868" i="13" s="1"/>
  <c r="S868" i="13" s="1"/>
  <c r="O933" i="13"/>
  <c r="P933" i="13" s="1"/>
  <c r="Q933" i="13" s="1"/>
  <c r="O980" i="13"/>
  <c r="P980" i="13" s="1"/>
  <c r="Q980" i="13" s="1"/>
  <c r="S980" i="13" s="1"/>
  <c r="O1054" i="13"/>
  <c r="P1054" i="13" s="1"/>
  <c r="Q1054" i="13" s="1"/>
  <c r="S1054" i="13" s="1"/>
  <c r="O1088" i="13"/>
  <c r="P1088" i="13" s="1"/>
  <c r="Q1088" i="13" s="1"/>
  <c r="O31" i="13"/>
  <c r="P31" i="13" s="1"/>
  <c r="Q31" i="13" s="1"/>
  <c r="S31" i="13" s="1"/>
  <c r="O96" i="13"/>
  <c r="P96" i="13" s="1"/>
  <c r="Q96" i="13" s="1"/>
  <c r="S96" i="13" s="1"/>
  <c r="O187" i="13"/>
  <c r="P187" i="13" s="1"/>
  <c r="Q187" i="13" s="1"/>
  <c r="O271" i="13"/>
  <c r="P271" i="13" s="1"/>
  <c r="Q271" i="13" s="1"/>
  <c r="S271" i="13" s="1"/>
  <c r="O353" i="13"/>
  <c r="P353" i="13" s="1"/>
  <c r="Q353" i="13" s="1"/>
  <c r="O415" i="13"/>
  <c r="P415" i="13" s="1"/>
  <c r="Q415" i="13" s="1"/>
  <c r="O495" i="13"/>
  <c r="P495" i="13" s="1"/>
  <c r="Q495" i="13" s="1"/>
  <c r="O551" i="13"/>
  <c r="P551" i="13" s="1"/>
  <c r="Q551" i="13" s="1"/>
  <c r="S551" i="13" s="1"/>
  <c r="O605" i="13"/>
  <c r="P605" i="13" s="1"/>
  <c r="Q605" i="13" s="1"/>
  <c r="O641" i="13"/>
  <c r="P641" i="13" s="1"/>
  <c r="Q641" i="13" s="1"/>
  <c r="O675" i="13"/>
  <c r="P675" i="13" s="1"/>
  <c r="Q675" i="13" s="1"/>
  <c r="O772" i="13"/>
  <c r="P772" i="13" s="1"/>
  <c r="Q772" i="13" s="1"/>
  <c r="O853" i="13"/>
  <c r="P853" i="13" s="1"/>
  <c r="Q853" i="13" s="1"/>
  <c r="O908" i="13"/>
  <c r="P908" i="13" s="1"/>
  <c r="Q908" i="13" s="1"/>
  <c r="O965" i="13"/>
  <c r="P965" i="13" s="1"/>
  <c r="Q965" i="13" s="1"/>
  <c r="O1020" i="13"/>
  <c r="P1020" i="13" s="1"/>
  <c r="Q1020" i="13" s="1"/>
  <c r="O1078" i="13"/>
  <c r="P1078" i="13" s="1"/>
  <c r="Q1078" i="13" s="1"/>
  <c r="S1078" i="13" s="1"/>
  <c r="O33" i="13"/>
  <c r="P33" i="13" s="1"/>
  <c r="Q33" i="13" s="1"/>
  <c r="S33" i="13" s="1"/>
  <c r="O356" i="13"/>
  <c r="P356" i="13" s="1"/>
  <c r="Q356" i="13" s="1"/>
  <c r="O606" i="13"/>
  <c r="P606" i="13" s="1"/>
  <c r="Q606" i="13" s="1"/>
  <c r="S606" i="13" s="1"/>
  <c r="O854" i="13"/>
  <c r="P854" i="13" s="1"/>
  <c r="Q854" i="13" s="1"/>
  <c r="O1080" i="13"/>
  <c r="P1080" i="13" s="1"/>
  <c r="Q1080" i="13" s="1"/>
  <c r="O291" i="13"/>
  <c r="P291" i="13" s="1"/>
  <c r="Q291" i="13" s="1"/>
  <c r="O399" i="13"/>
  <c r="P399" i="13" s="1"/>
  <c r="Q399" i="13" s="1"/>
  <c r="S399" i="13" s="1"/>
  <c r="O72" i="13"/>
  <c r="P72" i="13" s="1"/>
  <c r="Q72" i="13" s="1"/>
  <c r="S72" i="13" s="1"/>
  <c r="O163" i="13"/>
  <c r="P163" i="13" s="1"/>
  <c r="Q163" i="13" s="1"/>
  <c r="O238" i="13"/>
  <c r="P238" i="13" s="1"/>
  <c r="Q238" i="13" s="1"/>
  <c r="O322" i="13"/>
  <c r="P322" i="13" s="1"/>
  <c r="Q322" i="13" s="1"/>
  <c r="O396" i="13"/>
  <c r="P396" i="13" s="1"/>
  <c r="Q396" i="13" s="1"/>
  <c r="O471" i="13"/>
  <c r="P471" i="13" s="1"/>
  <c r="Q471" i="13" s="1"/>
  <c r="S471" i="13" s="1"/>
  <c r="O552" i="13"/>
  <c r="P552" i="13" s="1"/>
  <c r="Q552" i="13" s="1"/>
  <c r="S552" i="13" s="1"/>
  <c r="O630" i="13"/>
  <c r="P630" i="13" s="1"/>
  <c r="Q630" i="13" s="1"/>
  <c r="O677" i="13"/>
  <c r="P677" i="13" s="1"/>
  <c r="Q677" i="13" s="1"/>
  <c r="S677" i="13" s="1"/>
  <c r="O827" i="13"/>
  <c r="P827" i="13" s="1"/>
  <c r="Q827" i="13" s="1"/>
  <c r="S827" i="13" s="1"/>
  <c r="O909" i="13"/>
  <c r="P909" i="13" s="1"/>
  <c r="Q909" i="13" s="1"/>
  <c r="S909" i="13" s="1"/>
  <c r="O992" i="13"/>
  <c r="P992" i="13" s="1"/>
  <c r="Q992" i="13" s="1"/>
  <c r="S992" i="13" s="1"/>
  <c r="O1079" i="13"/>
  <c r="P1079" i="13" s="1"/>
  <c r="Q1079" i="13" s="1"/>
  <c r="O53" i="13"/>
  <c r="P53" i="13" s="1"/>
  <c r="Q53" i="13" s="1"/>
  <c r="S53" i="13" s="1"/>
  <c r="O223" i="13"/>
  <c r="P223" i="13" s="1"/>
  <c r="Q223" i="13" s="1"/>
  <c r="S223" i="13" s="1"/>
  <c r="O376" i="13"/>
  <c r="P376" i="13" s="1"/>
  <c r="Q376" i="13" s="1"/>
  <c r="O520" i="13"/>
  <c r="P520" i="13" s="1"/>
  <c r="Q520" i="13" s="1"/>
  <c r="S520" i="13" s="1"/>
  <c r="O622" i="13"/>
  <c r="P622" i="13" s="1"/>
  <c r="Q622" i="13" s="1"/>
  <c r="O694" i="13"/>
  <c r="P694" i="13" s="1"/>
  <c r="Q694" i="13" s="1"/>
  <c r="O867" i="13"/>
  <c r="P867" i="13" s="1"/>
  <c r="Q867" i="13" s="1"/>
  <c r="O977" i="13"/>
  <c r="P977" i="13" s="1"/>
  <c r="Q977" i="13" s="1"/>
  <c r="O1086" i="13"/>
  <c r="P1086" i="13" s="1"/>
  <c r="Q1086" i="13" s="1"/>
  <c r="O106" i="13"/>
  <c r="P106" i="13" s="1"/>
  <c r="Q106" i="13" s="1"/>
  <c r="O279" i="13"/>
  <c r="P279" i="13" s="1"/>
  <c r="Q279" i="13" s="1"/>
  <c r="S279" i="13" s="1"/>
  <c r="O433" i="13"/>
  <c r="P433" i="13" s="1"/>
  <c r="Q433" i="13" s="1"/>
  <c r="S433" i="13" s="1"/>
  <c r="O565" i="13"/>
  <c r="P565" i="13" s="1"/>
  <c r="Q565" i="13" s="1"/>
  <c r="S565" i="13" s="1"/>
  <c r="O646" i="13"/>
  <c r="P646" i="13" s="1"/>
  <c r="Q646" i="13" s="1"/>
  <c r="O796" i="13"/>
  <c r="P796" i="13" s="1"/>
  <c r="Q796" i="13" s="1"/>
  <c r="S796" i="13" s="1"/>
  <c r="O917" i="13"/>
  <c r="P917" i="13" s="1"/>
  <c r="Q917" i="13" s="1"/>
  <c r="O1036" i="13"/>
  <c r="P1036" i="13" s="1"/>
  <c r="Q1036" i="13" s="1"/>
  <c r="O17" i="13"/>
  <c r="P17" i="13" s="1"/>
  <c r="Q17" i="13" s="1"/>
  <c r="O172" i="13"/>
  <c r="P172" i="13" s="1"/>
  <c r="Q172" i="13" s="1"/>
  <c r="S172" i="13" s="1"/>
  <c r="O326" i="13"/>
  <c r="P326" i="13" s="1"/>
  <c r="Q326" i="13" s="1"/>
  <c r="O475" i="13"/>
  <c r="P475" i="13" s="1"/>
  <c r="Q475" i="13" s="1"/>
  <c r="S475" i="13" s="1"/>
  <c r="O596" i="13"/>
  <c r="P596" i="13" s="1"/>
  <c r="Q596" i="13" s="1"/>
  <c r="S596" i="13" s="1"/>
  <c r="O666" i="13"/>
  <c r="P666" i="13" s="1"/>
  <c r="Q666" i="13" s="1"/>
  <c r="O834" i="13"/>
  <c r="P834" i="13" s="1"/>
  <c r="Q834" i="13" s="1"/>
  <c r="O950" i="13"/>
  <c r="P950" i="13" s="1"/>
  <c r="Q950" i="13" s="1"/>
  <c r="O1071" i="13"/>
  <c r="P1071" i="13" s="1"/>
  <c r="Q1071" i="13" s="1"/>
  <c r="O274" i="13"/>
  <c r="P274" i="13" s="1"/>
  <c r="Q274" i="13" s="1"/>
  <c r="O780" i="13"/>
  <c r="P780" i="13" s="1"/>
  <c r="Q780" i="13" s="1"/>
  <c r="S780" i="13" s="1"/>
  <c r="O220" i="13"/>
  <c r="P220" i="13" s="1"/>
  <c r="Q220" i="13" s="1"/>
  <c r="S220" i="13" s="1"/>
  <c r="O568" i="13"/>
  <c r="P568" i="13" s="1"/>
  <c r="Q568" i="13" s="1"/>
  <c r="O806" i="13"/>
  <c r="P806" i="13" s="1"/>
  <c r="Q806" i="13" s="1"/>
  <c r="S806" i="13" s="1"/>
  <c r="O1042" i="13"/>
  <c r="P1042" i="13" s="1"/>
  <c r="Q1042" i="13" s="1"/>
  <c r="O174" i="13"/>
  <c r="P174" i="13" s="1"/>
  <c r="Q174" i="13" s="1"/>
  <c r="O477" i="13"/>
  <c r="P477" i="13" s="1"/>
  <c r="Q477" i="13" s="1"/>
  <c r="S477" i="13" s="1"/>
  <c r="O668" i="13"/>
  <c r="P668" i="13" s="1"/>
  <c r="Q668" i="13" s="1"/>
  <c r="O959" i="13"/>
  <c r="P959" i="13" s="1"/>
  <c r="Q959" i="13" s="1"/>
  <c r="S959" i="13" s="1"/>
  <c r="O527" i="13"/>
  <c r="P527" i="13" s="1"/>
  <c r="Q527" i="13" s="1"/>
  <c r="S527" i="13" s="1"/>
  <c r="O311" i="13"/>
  <c r="P311" i="13" s="1"/>
  <c r="Q311" i="13" s="1"/>
  <c r="O130" i="13"/>
  <c r="P130" i="13" s="1"/>
  <c r="Q130" i="13" s="1"/>
  <c r="S130" i="13" s="1"/>
  <c r="O62" i="13"/>
  <c r="P62" i="13" s="1"/>
  <c r="Q62" i="13" s="1"/>
  <c r="S62" i="13" s="1"/>
  <c r="O1090" i="13"/>
  <c r="P1090" i="13" s="1"/>
  <c r="Q1090" i="13" s="1"/>
  <c r="O259" i="13"/>
  <c r="P259" i="13" s="1"/>
  <c r="Q259" i="13" s="1"/>
  <c r="O265" i="13"/>
  <c r="P265" i="13" s="1"/>
  <c r="Q265" i="13" s="1"/>
  <c r="O658" i="13"/>
  <c r="P658" i="13" s="1"/>
  <c r="Q658" i="13" s="1"/>
  <c r="O842" i="13"/>
  <c r="P842" i="13" s="1"/>
  <c r="Q842" i="13" s="1"/>
  <c r="O756" i="13"/>
  <c r="P756" i="13" s="1"/>
  <c r="Q756" i="13" s="1"/>
  <c r="O39" i="13"/>
  <c r="P39" i="13" s="1"/>
  <c r="Q39" i="13" s="1"/>
  <c r="O150" i="13"/>
  <c r="P150" i="13" s="1"/>
  <c r="Q150" i="13" s="1"/>
  <c r="O844" i="13"/>
  <c r="P844" i="13" s="1"/>
  <c r="Q844" i="13" s="1"/>
  <c r="O134" i="13"/>
  <c r="P134" i="13" s="1"/>
  <c r="Q134" i="13" s="1"/>
  <c r="O132" i="13"/>
  <c r="P132" i="13" s="1"/>
  <c r="Q132" i="13" s="1"/>
  <c r="O78" i="13"/>
  <c r="P78" i="13" s="1"/>
  <c r="Q78" i="13" s="1"/>
  <c r="O708" i="13"/>
  <c r="P708" i="13" s="1"/>
  <c r="Q708" i="13" s="1"/>
  <c r="O424" i="13"/>
  <c r="P424" i="13" s="1"/>
  <c r="Q424" i="13" s="1"/>
  <c r="O3" i="13"/>
  <c r="P3" i="13" s="1"/>
  <c r="O978" i="13"/>
  <c r="P978" i="13" s="1"/>
  <c r="Q978" i="13" s="1"/>
  <c r="O502" i="13"/>
  <c r="P502" i="13" s="1"/>
  <c r="Q502" i="13" s="1"/>
  <c r="O973" i="13"/>
  <c r="P973" i="13" s="1"/>
  <c r="Q973" i="13" s="1"/>
  <c r="O824" i="13"/>
  <c r="P824" i="13" s="1"/>
  <c r="Q824" i="13" s="1"/>
  <c r="O703" i="13"/>
  <c r="P703" i="13" s="1"/>
  <c r="Q703" i="13" s="1"/>
  <c r="O554" i="13"/>
  <c r="P554" i="13" s="1"/>
  <c r="Q554" i="13" s="1"/>
  <c r="O564" i="13"/>
  <c r="P564" i="13" s="1"/>
  <c r="Q564" i="13" s="1"/>
  <c r="O940" i="13"/>
  <c r="P940" i="13" s="1"/>
  <c r="Q940" i="13" s="1"/>
  <c r="O742" i="13"/>
  <c r="P742" i="13" s="1"/>
  <c r="Q742" i="13" s="1"/>
  <c r="O877" i="13"/>
  <c r="P877" i="13" s="1"/>
  <c r="Q877" i="13" s="1"/>
  <c r="O269" i="13"/>
  <c r="P269" i="13" s="1"/>
  <c r="Q269" i="13" s="1"/>
  <c r="O177" i="13"/>
  <c r="P177" i="13" s="1"/>
  <c r="Q177" i="13" s="1"/>
  <c r="O711" i="13"/>
  <c r="P711" i="13" s="1"/>
  <c r="Q711" i="13" s="1"/>
  <c r="O497" i="13"/>
  <c r="P497" i="13" s="1"/>
  <c r="Q497" i="13" s="1"/>
  <c r="O988" i="13"/>
  <c r="P988" i="13" s="1"/>
  <c r="Q988" i="13" s="1"/>
  <c r="O325" i="13"/>
  <c r="P325" i="13" s="1"/>
  <c r="Q325" i="13" s="1"/>
  <c r="O810" i="13"/>
  <c r="P810" i="13" s="1"/>
  <c r="Q810" i="13" s="1"/>
  <c r="O42" i="13"/>
  <c r="P42" i="13" s="1"/>
  <c r="Q42" i="13" s="1"/>
  <c r="O105" i="13"/>
  <c r="P105" i="13" s="1"/>
  <c r="Q105" i="13" s="1"/>
  <c r="O200" i="13"/>
  <c r="P200" i="13" s="1"/>
  <c r="Q200" i="13" s="1"/>
  <c r="O278" i="13"/>
  <c r="P278" i="13" s="1"/>
  <c r="Q278" i="13" s="1"/>
  <c r="S278" i="13" s="1"/>
  <c r="O362" i="13"/>
  <c r="P362" i="13" s="1"/>
  <c r="Q362" i="13" s="1"/>
  <c r="O426" i="13"/>
  <c r="P426" i="13" s="1"/>
  <c r="Q426" i="13" s="1"/>
  <c r="O516" i="13"/>
  <c r="P516" i="13" s="1"/>
  <c r="Q516" i="13" s="1"/>
  <c r="O599" i="13"/>
  <c r="P599" i="13" s="1"/>
  <c r="Q599" i="13" s="1"/>
  <c r="O650" i="13"/>
  <c r="P650" i="13" s="1"/>
  <c r="Q650" i="13" s="1"/>
  <c r="O762" i="13"/>
  <c r="P762" i="13" s="1"/>
  <c r="Q762" i="13" s="1"/>
  <c r="O863" i="13"/>
  <c r="P863" i="13" s="1"/>
  <c r="Q863" i="13" s="1"/>
  <c r="S863" i="13" s="1"/>
  <c r="O954" i="13"/>
  <c r="P954" i="13" s="1"/>
  <c r="Q954" i="13" s="1"/>
  <c r="O1039" i="13"/>
  <c r="P1039" i="13" s="1"/>
  <c r="Q1039" i="13" s="1"/>
  <c r="S1039" i="13" s="1"/>
  <c r="O1095" i="13"/>
  <c r="P1095" i="13" s="1"/>
  <c r="Q1095" i="13" s="1"/>
  <c r="O117" i="13"/>
  <c r="P117" i="13" s="1"/>
  <c r="Q117" i="13" s="1"/>
  <c r="S117" i="13" s="1"/>
  <c r="O300" i="13"/>
  <c r="P300" i="13" s="1"/>
  <c r="Q300" i="13" s="1"/>
  <c r="S300" i="13" s="1"/>
  <c r="O452" i="13"/>
  <c r="P452" i="13" s="1"/>
  <c r="Q452" i="13" s="1"/>
  <c r="O570" i="13"/>
  <c r="P570" i="13" s="1"/>
  <c r="Q570" i="13" s="1"/>
  <c r="O653" i="13"/>
  <c r="P653" i="13" s="1"/>
  <c r="Q653" i="13" s="1"/>
  <c r="O820" i="13"/>
  <c r="P820" i="13" s="1"/>
  <c r="Q820" i="13" s="1"/>
  <c r="O924" i="13"/>
  <c r="P924" i="13" s="1"/>
  <c r="Q924" i="13" s="1"/>
  <c r="S924" i="13" s="1"/>
  <c r="O1050" i="13"/>
  <c r="P1050" i="13" s="1"/>
  <c r="Q1050" i="13" s="1"/>
  <c r="O44" i="13"/>
  <c r="P44" i="13" s="1"/>
  <c r="Q44" i="13" s="1"/>
  <c r="O204" i="13"/>
  <c r="P204" i="13" s="1"/>
  <c r="Q204" i="13" s="1"/>
  <c r="S204" i="13" s="1"/>
  <c r="O364" i="13"/>
  <c r="P364" i="13" s="1"/>
  <c r="Q364" i="13" s="1"/>
  <c r="O512" i="13"/>
  <c r="P512" i="13" s="1"/>
  <c r="Q512" i="13" s="1"/>
  <c r="O609" i="13"/>
  <c r="P609" i="13" s="1"/>
  <c r="Q609" i="13" s="1"/>
  <c r="O688" i="13"/>
  <c r="P688" i="13" s="1"/>
  <c r="Q688" i="13" s="1"/>
  <c r="S688" i="13" s="1"/>
  <c r="O859" i="13"/>
  <c r="P859" i="13" s="1"/>
  <c r="Q859" i="13" s="1"/>
  <c r="O970" i="13"/>
  <c r="P970" i="13" s="1"/>
  <c r="Q970" i="13" s="1"/>
  <c r="O1082" i="13"/>
  <c r="P1082" i="13" s="1"/>
  <c r="Q1082" i="13" s="1"/>
  <c r="O79" i="13"/>
  <c r="P79" i="13" s="1"/>
  <c r="Q79" i="13" s="1"/>
  <c r="S79" i="13" s="1"/>
  <c r="O245" i="13"/>
  <c r="P245" i="13" s="1"/>
  <c r="Q245" i="13" s="1"/>
  <c r="O400" i="13"/>
  <c r="P400" i="13" s="1"/>
  <c r="Q400" i="13" s="1"/>
  <c r="O536" i="13"/>
  <c r="P536" i="13" s="1"/>
  <c r="Q536" i="13" s="1"/>
  <c r="O636" i="13"/>
  <c r="P636" i="13" s="1"/>
  <c r="Q636" i="13" s="1"/>
  <c r="S636" i="13" s="1"/>
  <c r="O754" i="13"/>
  <c r="P754" i="13" s="1"/>
  <c r="Q754" i="13" s="1"/>
  <c r="O886" i="13"/>
  <c r="P886" i="13" s="1"/>
  <c r="Q886" i="13" s="1"/>
  <c r="O1004" i="13"/>
  <c r="P1004" i="13" s="1"/>
  <c r="Q1004" i="13" s="1"/>
  <c r="O1094" i="13"/>
  <c r="P1094" i="13" s="1"/>
  <c r="Q1094" i="13" s="1"/>
  <c r="O555" i="13"/>
  <c r="P555" i="13" s="1"/>
  <c r="Q555" i="13" s="1"/>
  <c r="S555" i="13" s="1"/>
  <c r="O1021" i="13"/>
  <c r="P1021" i="13" s="1"/>
  <c r="Q1021" i="13" s="1"/>
  <c r="S1021" i="13" s="1"/>
  <c r="O447" i="13"/>
  <c r="P447" i="13" s="1"/>
  <c r="Q447" i="13" s="1"/>
  <c r="O652" i="13"/>
  <c r="P652" i="13" s="1"/>
  <c r="Q652" i="13" s="1"/>
  <c r="O922" i="13"/>
  <c r="P922" i="13" s="1"/>
  <c r="Q922" i="13" s="1"/>
  <c r="S922" i="13" s="1"/>
  <c r="O19" i="13"/>
  <c r="P19" i="13" s="1"/>
  <c r="Q19" i="13" s="1"/>
  <c r="S19" i="13" s="1"/>
  <c r="O336" i="13"/>
  <c r="P336" i="13" s="1"/>
  <c r="Q336" i="13" s="1"/>
  <c r="S336" i="13" s="1"/>
  <c r="O600" i="13"/>
  <c r="P600" i="13" s="1"/>
  <c r="Q600" i="13" s="1"/>
  <c r="S600" i="13" s="1"/>
  <c r="O835" i="13"/>
  <c r="P835" i="13" s="1"/>
  <c r="Q835" i="13" s="1"/>
  <c r="O1073" i="13"/>
  <c r="P1073" i="13" s="1"/>
  <c r="Q1073" i="13" s="1"/>
  <c r="O995" i="13"/>
  <c r="P995" i="13" s="1"/>
  <c r="Q995" i="13" s="1"/>
  <c r="O828" i="13"/>
  <c r="P828" i="13" s="1"/>
  <c r="Q828" i="13" s="1"/>
  <c r="O660" i="13"/>
  <c r="P660" i="13" s="1"/>
  <c r="Q660" i="13" s="1"/>
  <c r="O631" i="13"/>
  <c r="P631" i="13" s="1"/>
  <c r="Q631" i="13" s="1"/>
  <c r="S631" i="13" s="1"/>
  <c r="O785" i="13"/>
  <c r="P785" i="13" s="1"/>
  <c r="Q785" i="13" s="1"/>
  <c r="O913" i="13"/>
  <c r="P913" i="13" s="1"/>
  <c r="Q913" i="13" s="1"/>
  <c r="O898" i="13"/>
  <c r="P898" i="13" s="1"/>
  <c r="Q898" i="13" s="1"/>
  <c r="O1056" i="13"/>
  <c r="P1056" i="13" s="1"/>
  <c r="Q1056" i="13" s="1"/>
  <c r="O1076" i="13"/>
  <c r="P1076" i="13" s="1"/>
  <c r="Q1076" i="13" s="1"/>
  <c r="O490" i="13"/>
  <c r="P490" i="13" s="1"/>
  <c r="Q490" i="13" s="1"/>
  <c r="O234" i="13"/>
  <c r="P234" i="13" s="1"/>
  <c r="Q234" i="13" s="1"/>
  <c r="O848" i="13"/>
  <c r="P848" i="13" s="1"/>
  <c r="Q848" i="13" s="1"/>
  <c r="O981" i="13"/>
  <c r="P981" i="13" s="1"/>
  <c r="Q981" i="13" s="1"/>
  <c r="O379" i="13"/>
  <c r="P379" i="13" s="1"/>
  <c r="Q379" i="13" s="1"/>
  <c r="O1055" i="13"/>
  <c r="P1055" i="13" s="1"/>
  <c r="Q1055" i="13" s="1"/>
  <c r="O545" i="13"/>
  <c r="P545" i="13" s="1"/>
  <c r="Q545" i="13" s="1"/>
  <c r="O773" i="13"/>
  <c r="P773" i="13" s="1"/>
  <c r="Q773" i="13" s="1"/>
  <c r="O629" i="13"/>
  <c r="P629" i="13" s="1"/>
  <c r="Q629" i="13" s="1"/>
  <c r="O776" i="13"/>
  <c r="P776" i="13" s="1"/>
  <c r="Q776" i="13" s="1"/>
  <c r="O416" i="13"/>
  <c r="P416" i="13" s="1"/>
  <c r="Q416" i="13" s="1"/>
  <c r="O860" i="13"/>
  <c r="P860" i="13" s="1"/>
  <c r="Q860" i="13" s="1"/>
  <c r="O717" i="13"/>
  <c r="P717" i="13" s="1"/>
  <c r="Q717" i="13" s="1"/>
  <c r="O593" i="13"/>
  <c r="P593" i="13" s="1"/>
  <c r="Q593" i="13" s="1"/>
  <c r="O683" i="13"/>
  <c r="P683" i="13" s="1"/>
  <c r="Q683" i="13" s="1"/>
  <c r="O812" i="13"/>
  <c r="P812" i="13" s="1"/>
  <c r="Q812" i="13" s="1"/>
  <c r="O294" i="13"/>
  <c r="P294" i="13" s="1"/>
  <c r="Q294" i="13" s="1"/>
  <c r="O13" i="13"/>
  <c r="P13" i="13" s="1"/>
  <c r="Q13" i="13" s="1"/>
  <c r="O1032" i="13"/>
  <c r="P1032" i="13" s="1"/>
  <c r="Q1032" i="13" s="1"/>
  <c r="O546" i="13"/>
  <c r="P546" i="13" s="1"/>
  <c r="Q546" i="13" s="1"/>
  <c r="O1009" i="13"/>
  <c r="P1009" i="13" s="1"/>
  <c r="Q1009" i="13" s="1"/>
  <c r="O813" i="13"/>
  <c r="P813" i="13" s="1"/>
  <c r="Q813" i="13" s="1"/>
  <c r="O743" i="13"/>
  <c r="P743" i="13" s="1"/>
  <c r="Q743" i="13" s="1"/>
  <c r="O483" i="13"/>
  <c r="P483" i="13" s="1"/>
  <c r="Q483" i="13" s="1"/>
  <c r="O524" i="13"/>
  <c r="P524" i="13" s="1"/>
  <c r="Q524" i="13" s="1"/>
  <c r="O301" i="13"/>
  <c r="P301" i="13" s="1"/>
  <c r="Q301" i="13" s="1"/>
  <c r="O27" i="13"/>
  <c r="P27" i="13" s="1"/>
  <c r="Q27" i="13" s="1"/>
  <c r="O178" i="13"/>
  <c r="P178" i="13" s="1"/>
  <c r="Q178" i="13" s="1"/>
  <c r="O345" i="13"/>
  <c r="P345" i="13" s="1"/>
  <c r="Q345" i="13" s="1"/>
  <c r="O488" i="13"/>
  <c r="P488" i="13" s="1"/>
  <c r="Q488" i="13" s="1"/>
  <c r="O639" i="13"/>
  <c r="P639" i="13" s="1"/>
  <c r="Q639" i="13" s="1"/>
  <c r="O841" i="13"/>
  <c r="P841" i="13" s="1"/>
  <c r="Q841" i="13" s="1"/>
  <c r="O1014" i="13"/>
  <c r="P1014" i="13" s="1"/>
  <c r="Q1014" i="13" s="1"/>
  <c r="O89" i="13"/>
  <c r="P89" i="13" s="1"/>
  <c r="Q89" i="13" s="1"/>
  <c r="O406" i="13"/>
  <c r="P406" i="13" s="1"/>
  <c r="Q406" i="13" s="1"/>
  <c r="O638" i="13"/>
  <c r="P638" i="13" s="1"/>
  <c r="Q638" i="13" s="1"/>
  <c r="O900" i="13"/>
  <c r="P900" i="13" s="1"/>
  <c r="Q900" i="13" s="1"/>
  <c r="O15" i="13"/>
  <c r="P15" i="13" s="1"/>
  <c r="Q15" i="13" s="1"/>
  <c r="S15" i="13" s="1"/>
  <c r="O323" i="13"/>
  <c r="P323" i="13" s="1"/>
  <c r="Q323" i="13" s="1"/>
  <c r="S323" i="13" s="1"/>
  <c r="O595" i="13"/>
  <c r="P595" i="13" s="1"/>
  <c r="Q595" i="13" s="1"/>
  <c r="O831" i="13"/>
  <c r="P831" i="13" s="1"/>
  <c r="Q831" i="13" s="1"/>
  <c r="O1070" i="13"/>
  <c r="P1070" i="13" s="1"/>
  <c r="Q1070" i="13" s="1"/>
  <c r="O218" i="13"/>
  <c r="P218" i="13" s="1"/>
  <c r="Q218" i="13" s="1"/>
  <c r="S218" i="13" s="1"/>
  <c r="O514" i="13"/>
  <c r="P514" i="13" s="1"/>
  <c r="Q514" i="13" s="1"/>
  <c r="S514" i="13" s="1"/>
  <c r="O690" i="13"/>
  <c r="P690" i="13" s="1"/>
  <c r="Q690" i="13" s="1"/>
  <c r="O971" i="13"/>
  <c r="P971" i="13" s="1"/>
  <c r="Q971" i="13" s="1"/>
  <c r="O418" i="13"/>
  <c r="P418" i="13" s="1"/>
  <c r="Q418" i="13" s="1"/>
  <c r="O369" i="13"/>
  <c r="P369" i="13" s="1"/>
  <c r="Q369" i="13" s="1"/>
  <c r="O866" i="13"/>
  <c r="P866" i="13" s="1"/>
  <c r="Q866" i="13" s="1"/>
  <c r="O249" i="13"/>
  <c r="P249" i="13" s="1"/>
  <c r="Q249" i="13" s="1"/>
  <c r="S249" i="13" s="1"/>
  <c r="O766" i="13"/>
  <c r="P766" i="13" s="1"/>
  <c r="Q766" i="13" s="1"/>
  <c r="O712" i="13"/>
  <c r="P712" i="13" s="1"/>
  <c r="Q712" i="13" s="1"/>
  <c r="O463" i="13"/>
  <c r="P463" i="13" s="1"/>
  <c r="Q463" i="13" s="1"/>
  <c r="O925" i="13"/>
  <c r="P925" i="13" s="1"/>
  <c r="Q925" i="13" s="1"/>
  <c r="O782" i="13"/>
  <c r="P782" i="13" s="1"/>
  <c r="Q782" i="13" s="1"/>
  <c r="O764" i="13"/>
  <c r="P764" i="13" s="1"/>
  <c r="Q764" i="13" s="1"/>
  <c r="O70" i="13"/>
  <c r="P70" i="13" s="1"/>
  <c r="Q70" i="13" s="1"/>
  <c r="O1027" i="13"/>
  <c r="P1027" i="13" s="1"/>
  <c r="Q1027" i="13" s="1"/>
  <c r="O928" i="13"/>
  <c r="P928" i="13" s="1"/>
  <c r="Q928" i="13" s="1"/>
  <c r="O329" i="13"/>
  <c r="P329" i="13" s="1"/>
  <c r="Q329" i="13" s="1"/>
  <c r="O253" i="13"/>
  <c r="P253" i="13" s="1"/>
  <c r="Q253" i="13" s="1"/>
  <c r="O125" i="13"/>
  <c r="P125" i="13" s="1"/>
  <c r="Q125" i="13" s="1"/>
  <c r="O210" i="13"/>
  <c r="P210" i="13" s="1"/>
  <c r="Q210" i="13" s="1"/>
  <c r="O438" i="13"/>
  <c r="P438" i="13" s="1"/>
  <c r="Q438" i="13" s="1"/>
  <c r="O511" i="13"/>
  <c r="P511" i="13" s="1"/>
  <c r="Q511" i="13" s="1"/>
  <c r="O181" i="13"/>
  <c r="P181" i="13" s="1"/>
  <c r="Q181" i="13" s="1"/>
  <c r="O726" i="13"/>
  <c r="P726" i="13" s="1"/>
  <c r="Q726" i="13" s="1"/>
  <c r="O547" i="13"/>
  <c r="P547" i="13" s="1"/>
  <c r="Q547" i="13" s="1"/>
  <c r="O361" i="13"/>
  <c r="P361" i="13" s="1"/>
  <c r="Q361" i="13" s="1"/>
  <c r="O811" i="13"/>
  <c r="P811" i="13" s="1"/>
  <c r="Q811" i="13" s="1"/>
  <c r="O242" i="13"/>
  <c r="P242" i="13" s="1"/>
  <c r="Q242" i="13" s="1"/>
  <c r="O945" i="13"/>
  <c r="P945" i="13" s="1"/>
  <c r="Q945" i="13" s="1"/>
  <c r="O153" i="13"/>
  <c r="P153" i="13" s="1"/>
  <c r="Q153" i="13" s="1"/>
  <c r="O681" i="13"/>
  <c r="P681" i="13" s="1"/>
  <c r="Q681" i="13" s="1"/>
  <c r="O434" i="13"/>
  <c r="P434" i="13" s="1"/>
  <c r="Q434" i="13" s="1"/>
  <c r="O312" i="13"/>
  <c r="P312" i="13" s="1"/>
  <c r="Q312" i="13" s="1"/>
  <c r="O171" i="13"/>
  <c r="P171" i="13" s="1"/>
  <c r="Q171" i="13" s="1"/>
  <c r="O303" i="13"/>
  <c r="P303" i="13" s="1"/>
  <c r="Q303" i="13" s="1"/>
  <c r="O373" i="13"/>
  <c r="P373" i="13" s="1"/>
  <c r="Q373" i="13" s="1"/>
  <c r="O501" i="13"/>
  <c r="P501" i="13" s="1"/>
  <c r="Q501" i="13" s="1"/>
  <c r="O899" i="13"/>
  <c r="P899" i="13" s="1"/>
  <c r="Q899" i="13" s="1"/>
  <c r="O372" i="13"/>
  <c r="P372" i="13" s="1"/>
  <c r="Q372" i="13" s="1"/>
  <c r="O436" i="13"/>
  <c r="P436" i="13" s="1"/>
  <c r="Q436" i="13" s="1"/>
  <c r="O319" i="13"/>
  <c r="P319" i="13" s="1"/>
  <c r="Q319" i="13" s="1"/>
  <c r="O702" i="13"/>
  <c r="P702" i="13" s="1"/>
  <c r="Q702" i="13" s="1"/>
  <c r="O664" i="13"/>
  <c r="P664" i="13" s="1"/>
  <c r="Q664" i="13" s="1"/>
  <c r="O283" i="13"/>
  <c r="P283" i="13" s="1"/>
  <c r="Q283" i="13" s="1"/>
  <c r="O753" i="13"/>
  <c r="P753" i="13" s="1"/>
  <c r="Q753" i="13" s="1"/>
  <c r="O929" i="13"/>
  <c r="P929" i="13" s="1"/>
  <c r="Q929" i="13" s="1"/>
  <c r="O227" i="13"/>
  <c r="P227" i="13" s="1"/>
  <c r="Q227" i="13" s="1"/>
  <c r="O266" i="13"/>
  <c r="P266" i="13" s="1"/>
  <c r="Q266" i="13" s="1"/>
  <c r="O270" i="13"/>
  <c r="P270" i="13" s="1"/>
  <c r="Q270" i="13" s="1"/>
  <c r="O715" i="13"/>
  <c r="P715" i="13" s="1"/>
  <c r="Q715" i="13" s="1"/>
  <c r="O444" i="13"/>
  <c r="P444" i="13" s="1"/>
  <c r="Q444" i="13" s="1"/>
  <c r="O628" i="13"/>
  <c r="P628" i="13" s="1"/>
  <c r="Q628" i="13" s="1"/>
  <c r="O667" i="13"/>
  <c r="P667" i="13" s="1"/>
  <c r="Q667" i="13" s="1"/>
  <c r="O923" i="13"/>
  <c r="P923" i="13" s="1"/>
  <c r="Q923" i="13" s="1"/>
  <c r="O843" i="13"/>
  <c r="P843" i="13" s="1"/>
  <c r="Q843" i="13" s="1"/>
  <c r="O701" i="13"/>
  <c r="P701" i="13" s="1"/>
  <c r="Q701" i="13" s="1"/>
  <c r="O817" i="13"/>
  <c r="P817" i="13" s="1"/>
  <c r="Q817" i="13" s="1"/>
  <c r="O583" i="13"/>
  <c r="P583" i="13" s="1"/>
  <c r="Q583" i="13" s="1"/>
  <c r="O215" i="13"/>
  <c r="P215" i="13" s="1"/>
  <c r="Q215" i="13" s="1"/>
  <c r="O795" i="13"/>
  <c r="P795" i="13" s="1"/>
  <c r="Q795" i="13" s="1"/>
  <c r="O1096" i="13"/>
  <c r="O1051" i="13"/>
  <c r="P1051" i="13" s="1"/>
  <c r="Q1051" i="13" s="1"/>
  <c r="O247" i="13"/>
  <c r="P247" i="13" s="1"/>
  <c r="Q247" i="13" s="1"/>
  <c r="O257" i="13"/>
  <c r="P257" i="13" s="1"/>
  <c r="Q257" i="13" s="1"/>
  <c r="O129" i="13"/>
  <c r="P129" i="13" s="1"/>
  <c r="Q129" i="13" s="1"/>
  <c r="O1007" i="13"/>
  <c r="P1007" i="13" s="1"/>
  <c r="Q1007" i="13" s="1"/>
  <c r="O450" i="13"/>
  <c r="P450" i="13" s="1"/>
  <c r="Q450" i="13" s="1"/>
  <c r="O494" i="13"/>
  <c r="P494" i="13" s="1"/>
  <c r="Q494" i="13" s="1"/>
  <c r="O876" i="13"/>
  <c r="P876" i="13" s="1"/>
  <c r="Q876" i="13" s="1"/>
  <c r="O186" i="13"/>
  <c r="P186" i="13" s="1"/>
  <c r="Q186" i="13" s="1"/>
  <c r="O948" i="13"/>
  <c r="P948" i="13" s="1"/>
  <c r="Q948" i="13" s="1"/>
  <c r="O839" i="13"/>
  <c r="P839" i="13" s="1"/>
  <c r="Q839" i="13" s="1"/>
  <c r="O741" i="13"/>
  <c r="P741" i="13" s="1"/>
  <c r="Q741" i="13" s="1"/>
  <c r="O235" i="13"/>
  <c r="P235" i="13" s="1"/>
  <c r="Q235" i="13" s="1"/>
  <c r="O1043" i="13"/>
  <c r="P1043" i="13" s="1"/>
  <c r="Q1043" i="13" s="1"/>
  <c r="O749" i="13"/>
  <c r="P749" i="13" s="1"/>
  <c r="Q749" i="13" s="1"/>
  <c r="O498" i="13"/>
  <c r="P498" i="13" s="1"/>
  <c r="Q498" i="13" s="1"/>
  <c r="O482" i="13"/>
  <c r="P482" i="13" s="1"/>
  <c r="Q482" i="13" s="1"/>
  <c r="O162" i="13"/>
  <c r="P162" i="13" s="1"/>
  <c r="Q162" i="13" s="1"/>
  <c r="O256" i="13"/>
  <c r="P256" i="13" s="1"/>
  <c r="Q256" i="13" s="1"/>
  <c r="O431" i="13"/>
  <c r="P431" i="13" s="1"/>
  <c r="Q431" i="13" s="1"/>
  <c r="O732" i="13"/>
  <c r="P732" i="13" s="1"/>
  <c r="Q732" i="13" s="1"/>
  <c r="O819" i="13"/>
  <c r="P819" i="13" s="1"/>
  <c r="Q819" i="13" s="1"/>
  <c r="O281" i="13"/>
  <c r="P281" i="13" s="1"/>
  <c r="Q281" i="13" s="1"/>
  <c r="O1026" i="13"/>
  <c r="P1026" i="13" s="1"/>
  <c r="Q1026" i="13" s="1"/>
  <c r="O40" i="13"/>
  <c r="P40" i="13" s="1"/>
  <c r="Q40" i="13" s="1"/>
  <c r="O56" i="13"/>
  <c r="P56" i="13" s="1"/>
  <c r="Q56" i="13" s="1"/>
  <c r="O317" i="13"/>
  <c r="P317" i="13" s="1"/>
  <c r="Q317" i="13" s="1"/>
  <c r="O515" i="13"/>
  <c r="P515" i="13" s="1"/>
  <c r="Q515" i="13" s="1"/>
  <c r="O428" i="13"/>
  <c r="P428" i="13" s="1"/>
  <c r="Q428" i="13" s="1"/>
  <c r="O912" i="13"/>
  <c r="P912" i="13" s="1"/>
  <c r="Q912" i="13" s="1"/>
  <c r="O983" i="13"/>
  <c r="P983" i="13" s="1"/>
  <c r="Q983" i="13" s="1"/>
  <c r="O100" i="13"/>
  <c r="P100" i="13" s="1"/>
  <c r="Q100" i="13" s="1"/>
  <c r="O1063" i="13"/>
  <c r="P1063" i="13" s="1"/>
  <c r="Q1063" i="13" s="1"/>
  <c r="O297" i="13"/>
  <c r="P297" i="13" s="1"/>
  <c r="Q297" i="13" s="1"/>
  <c r="O330" i="13"/>
  <c r="P330" i="13" s="1"/>
  <c r="Q330" i="13" s="1"/>
  <c r="O139" i="13"/>
  <c r="P139" i="13" s="1"/>
  <c r="Q139" i="13" s="1"/>
  <c r="O573" i="13"/>
  <c r="P573" i="13" s="1"/>
  <c r="Q573" i="13" s="1"/>
  <c r="O700" i="13"/>
  <c r="P700" i="13" s="1"/>
  <c r="Q700" i="13" s="1"/>
  <c r="O862" i="13"/>
  <c r="P862" i="13" s="1"/>
  <c r="Q862" i="13" s="1"/>
  <c r="O1065" i="13"/>
  <c r="P1065" i="13" s="1"/>
  <c r="Q1065" i="13" s="1"/>
  <c r="O1005" i="13"/>
  <c r="P1005" i="13" s="1"/>
  <c r="Q1005" i="13" s="1"/>
  <c r="O229" i="13"/>
  <c r="P229" i="13" s="1"/>
  <c r="Q229" i="13" s="1"/>
  <c r="O615" i="13"/>
  <c r="P615" i="13" s="1"/>
  <c r="Q615" i="13" s="1"/>
  <c r="O123" i="13"/>
  <c r="P123" i="13" s="1"/>
  <c r="Q123" i="13" s="1"/>
  <c r="O503" i="13"/>
  <c r="P503" i="13" s="1"/>
  <c r="Q503" i="13" s="1"/>
  <c r="O321" i="13"/>
  <c r="P321" i="13" s="1"/>
  <c r="Q321" i="13" s="1"/>
  <c r="O180" i="13"/>
  <c r="P180" i="13" s="1"/>
  <c r="Q180" i="13" s="1"/>
  <c r="O957" i="13"/>
  <c r="P957" i="13" s="1"/>
  <c r="Q957" i="13" s="1"/>
  <c r="O757" i="13"/>
  <c r="P757" i="13" s="1"/>
  <c r="Q757" i="13" s="1"/>
  <c r="O500" i="13"/>
  <c r="P500" i="13" s="1"/>
  <c r="Q500" i="13" s="1"/>
  <c r="O901" i="13"/>
  <c r="P901" i="13" s="1"/>
  <c r="Q901" i="13" s="1"/>
  <c r="O85" i="13"/>
  <c r="P85" i="13" s="1"/>
  <c r="Q85" i="13" s="1"/>
  <c r="O836" i="13"/>
  <c r="P836" i="13" s="1"/>
  <c r="Q836" i="13" s="1"/>
  <c r="O822" i="13"/>
  <c r="P822" i="13" s="1"/>
  <c r="Q822" i="13" s="1"/>
  <c r="O328" i="13"/>
  <c r="P328" i="13" s="1"/>
  <c r="Q328" i="13" s="1"/>
  <c r="O250" i="13"/>
  <c r="P250" i="13" s="1"/>
  <c r="Q250" i="13" s="1"/>
  <c r="O1024" i="13"/>
  <c r="P1024" i="13" s="1"/>
  <c r="Q1024" i="13" s="1"/>
  <c r="O1003" i="13"/>
  <c r="P1003" i="13" s="1"/>
  <c r="Q1003" i="13" s="1"/>
  <c r="O789" i="13"/>
  <c r="P789" i="13" s="1"/>
  <c r="Q789" i="13" s="1"/>
  <c r="O83" i="13"/>
  <c r="P83" i="13" s="1"/>
  <c r="Q83" i="13" s="1"/>
  <c r="O145" i="13"/>
  <c r="P145" i="13" s="1"/>
  <c r="Q145" i="13" s="1"/>
  <c r="O949" i="13"/>
  <c r="P949" i="13" s="1"/>
  <c r="Q949" i="13" s="1"/>
  <c r="O157" i="13"/>
  <c r="P157" i="13" s="1"/>
  <c r="Q157" i="13" s="1"/>
  <c r="O384" i="13"/>
  <c r="P384" i="13" s="1"/>
  <c r="Q384" i="13" s="1"/>
  <c r="O809" i="13"/>
  <c r="P809" i="13" s="1"/>
  <c r="Q809" i="13" s="1"/>
  <c r="O874" i="13"/>
  <c r="P874" i="13" s="1"/>
  <c r="Q874" i="13" s="1"/>
  <c r="O888" i="13"/>
  <c r="P888" i="13" s="1"/>
  <c r="Q888" i="13" s="1"/>
  <c r="O719" i="13"/>
  <c r="P719" i="13" s="1"/>
  <c r="Q719" i="13" s="1"/>
  <c r="O454" i="13"/>
  <c r="P454" i="13" s="1"/>
  <c r="Q454" i="13" s="1"/>
  <c r="O377" i="13"/>
  <c r="P377" i="13" s="1"/>
  <c r="Q377" i="13" s="1"/>
  <c r="O513" i="13"/>
  <c r="P513" i="13" s="1"/>
  <c r="Q513" i="13" s="1"/>
  <c r="O871" i="13"/>
  <c r="P871" i="13" s="1"/>
  <c r="Q871" i="13" s="1"/>
  <c r="O9" i="13"/>
  <c r="P9" i="13" s="1"/>
  <c r="Q9" i="13" s="1"/>
  <c r="O955" i="13"/>
  <c r="P955" i="13" s="1"/>
  <c r="Q955" i="13" s="1"/>
  <c r="O906" i="13"/>
  <c r="P906" i="13" s="1"/>
  <c r="Q906" i="13" s="1"/>
  <c r="O958" i="13"/>
  <c r="P958" i="13" s="1"/>
  <c r="Q958" i="13" s="1"/>
  <c r="O771" i="13"/>
  <c r="P771" i="13" s="1"/>
  <c r="Q771" i="13" s="1"/>
  <c r="O151" i="13"/>
  <c r="P151" i="13" s="1"/>
  <c r="Q151" i="13" s="1"/>
  <c r="O775" i="13"/>
  <c r="P775" i="13" s="1"/>
  <c r="Q775" i="13" s="1"/>
  <c r="O714" i="13"/>
  <c r="P714" i="13" s="1"/>
  <c r="Q714" i="13" s="1"/>
  <c r="O891" i="13"/>
  <c r="P891" i="13" s="1"/>
  <c r="Q891" i="13" s="1"/>
  <c r="O759" i="13"/>
  <c r="P759" i="13" s="1"/>
  <c r="Q759" i="13" s="1"/>
  <c r="O930" i="13"/>
  <c r="P930" i="13" s="1"/>
  <c r="Q930" i="13" s="1"/>
  <c r="O375" i="13"/>
  <c r="P375" i="13" s="1"/>
  <c r="Q375" i="13" s="1"/>
  <c r="O141" i="13"/>
  <c r="P141" i="13" s="1"/>
  <c r="Q141" i="13" s="1"/>
  <c r="O531" i="13"/>
  <c r="P531" i="13" s="1"/>
  <c r="Q531" i="13" s="1"/>
  <c r="O987" i="13"/>
  <c r="P987" i="13" s="1"/>
  <c r="Q987" i="13" s="1"/>
  <c r="O213" i="13"/>
  <c r="P213" i="13" s="1"/>
  <c r="Q213" i="13" s="1"/>
  <c r="O206" i="13"/>
  <c r="P206" i="13" s="1"/>
  <c r="Q206" i="13" s="1"/>
  <c r="O826" i="13"/>
  <c r="P826" i="13" s="1"/>
  <c r="Q826" i="13" s="1"/>
  <c r="O1069" i="13"/>
  <c r="P1069" i="13" s="1"/>
  <c r="Q1069" i="13" s="1"/>
  <c r="O1041" i="13"/>
  <c r="P1041" i="13" s="1"/>
  <c r="Q1041" i="13" s="1"/>
  <c r="O90" i="13"/>
  <c r="P90" i="13" s="1"/>
  <c r="Q90" i="13" s="1"/>
  <c r="O261" i="13"/>
  <c r="P261" i="13" s="1"/>
  <c r="Q261" i="13" s="1"/>
  <c r="O408" i="13"/>
  <c r="P408" i="13" s="1"/>
  <c r="Q408" i="13" s="1"/>
  <c r="O580" i="13"/>
  <c r="P580" i="13" s="1"/>
  <c r="Q580" i="13" s="1"/>
  <c r="O695" i="13"/>
  <c r="P695" i="13" s="1"/>
  <c r="Q695" i="13" s="1"/>
  <c r="O927" i="13"/>
  <c r="P927" i="13" s="1"/>
  <c r="Q927" i="13" s="1"/>
  <c r="O1087" i="13"/>
  <c r="P1087" i="13" s="1"/>
  <c r="Q1087" i="13" s="1"/>
  <c r="O258" i="13"/>
  <c r="P258" i="13" s="1"/>
  <c r="Q258" i="13" s="1"/>
  <c r="S258" i="13" s="1"/>
  <c r="O542" i="13"/>
  <c r="P542" i="13" s="1"/>
  <c r="Q542" i="13" s="1"/>
  <c r="S542" i="13" s="1"/>
  <c r="O768" i="13"/>
  <c r="P768" i="13" s="1"/>
  <c r="Q768" i="13" s="1"/>
  <c r="O1011" i="13"/>
  <c r="P1011" i="13" s="1"/>
  <c r="Q1011" i="13" s="1"/>
  <c r="O164" i="13"/>
  <c r="P164" i="13" s="1"/>
  <c r="Q164" i="13" s="1"/>
  <c r="O472" i="13"/>
  <c r="P472" i="13" s="1"/>
  <c r="Q472" i="13" s="1"/>
  <c r="S472" i="13" s="1"/>
  <c r="O665" i="13"/>
  <c r="P665" i="13" s="1"/>
  <c r="Q665" i="13" s="1"/>
  <c r="S665" i="13" s="1"/>
  <c r="O946" i="13"/>
  <c r="P946" i="13" s="1"/>
  <c r="Q946" i="13" s="1"/>
  <c r="O47" i="13"/>
  <c r="P47" i="13" s="1"/>
  <c r="Q47" i="13" s="1"/>
  <c r="S47" i="13" s="1"/>
  <c r="O367" i="13"/>
  <c r="P367" i="13" s="1"/>
  <c r="Q367" i="13" s="1"/>
  <c r="O610" i="13"/>
  <c r="P610" i="13" s="1"/>
  <c r="Q610" i="13" s="1"/>
  <c r="O861" i="13"/>
  <c r="P861" i="13" s="1"/>
  <c r="Q861" i="13" s="1"/>
  <c r="S861" i="13" s="1"/>
  <c r="O1084" i="13"/>
  <c r="P1084" i="13" s="1"/>
  <c r="Q1084" i="13" s="1"/>
  <c r="O914" i="13"/>
  <c r="P914" i="13" s="1"/>
  <c r="Q914" i="13" s="1"/>
  <c r="O614" i="13"/>
  <c r="P614" i="13" s="1"/>
  <c r="Q614" i="13" s="1"/>
  <c r="O1085" i="13"/>
  <c r="P1085" i="13" s="1"/>
  <c r="Q1085" i="13" s="1"/>
  <c r="S1085" i="13" s="1"/>
  <c r="O537" i="13"/>
  <c r="P537" i="13" s="1"/>
  <c r="Q537" i="13" s="1"/>
  <c r="O1006" i="13"/>
  <c r="P1006" i="13" s="1"/>
  <c r="Q1006" i="13" s="1"/>
  <c r="O585" i="13"/>
  <c r="P585" i="13" s="1"/>
  <c r="Q585" i="13" s="1"/>
  <c r="O387" i="13"/>
  <c r="P387" i="13" s="1"/>
  <c r="Q387" i="13" s="1"/>
  <c r="O969" i="13"/>
  <c r="P969" i="13" s="1"/>
  <c r="Q969" i="13" s="1"/>
  <c r="O95" i="13"/>
  <c r="P95" i="13" s="1"/>
  <c r="Q95" i="13" s="1"/>
  <c r="O543" i="13"/>
  <c r="P543" i="13" s="1"/>
  <c r="Q543" i="13" s="1"/>
  <c r="O559" i="13"/>
  <c r="P559" i="13" s="1"/>
  <c r="Q559" i="13" s="1"/>
  <c r="O902" i="13"/>
  <c r="P902" i="13" s="1"/>
  <c r="Q902" i="13" s="1"/>
  <c r="O1012" i="13"/>
  <c r="P1012" i="13" s="1"/>
  <c r="Q1012" i="13" s="1"/>
  <c r="O561" i="13"/>
  <c r="P561" i="13" s="1"/>
  <c r="Q561" i="13" s="1"/>
  <c r="O962" i="13"/>
  <c r="P962" i="13" s="1"/>
  <c r="Q962" i="13" s="1"/>
  <c r="O979" i="13"/>
  <c r="P979" i="13" s="1"/>
  <c r="Q979" i="13" s="1"/>
  <c r="O799" i="13"/>
  <c r="P799" i="13" s="1"/>
  <c r="Q799" i="13" s="1"/>
  <c r="O984" i="13"/>
  <c r="P984" i="13" s="1"/>
  <c r="Q984" i="13" s="1"/>
  <c r="O102" i="13"/>
  <c r="P102" i="13" s="1"/>
  <c r="Q102" i="13" s="1"/>
  <c r="O148" i="13"/>
  <c r="P148" i="13" s="1"/>
  <c r="Q148" i="13" s="1"/>
  <c r="O370" i="13"/>
  <c r="P370" i="13" s="1"/>
  <c r="Q370" i="13" s="1"/>
  <c r="O308" i="13"/>
  <c r="P308" i="13" s="1"/>
  <c r="Q308" i="13" s="1"/>
  <c r="O792" i="13"/>
  <c r="P792" i="13" s="1"/>
  <c r="Q792" i="13" s="1"/>
  <c r="O604" i="13"/>
  <c r="P604" i="13" s="1"/>
  <c r="Q604" i="13" s="1"/>
  <c r="O127" i="13"/>
  <c r="P127" i="13" s="1"/>
  <c r="Q127" i="13" s="1"/>
  <c r="O295" i="13"/>
  <c r="P295" i="13" s="1"/>
  <c r="Q295" i="13" s="1"/>
  <c r="O884" i="13"/>
  <c r="P884" i="13" s="1"/>
  <c r="Q884" i="13" s="1"/>
  <c r="O473" i="13"/>
  <c r="P473" i="13" s="1"/>
  <c r="Q473" i="13" s="1"/>
  <c r="O560" i="13"/>
  <c r="P560" i="13" s="1"/>
  <c r="Q560" i="13" s="1"/>
  <c r="O453" i="13"/>
  <c r="P453" i="13" s="1"/>
  <c r="Q453" i="13" s="1"/>
  <c r="O1097" i="13"/>
  <c r="O1019" i="13"/>
  <c r="P1019" i="13" s="1"/>
  <c r="Q1019" i="13" s="1"/>
  <c r="O36" i="13"/>
  <c r="P36" i="13" s="1"/>
  <c r="Q36" i="13" s="1"/>
  <c r="O509" i="13"/>
  <c r="P509" i="13" s="1"/>
  <c r="Q509" i="13" s="1"/>
  <c r="O934" i="13"/>
  <c r="P934" i="13" s="1"/>
  <c r="Q934" i="13" s="1"/>
  <c r="O273" i="13"/>
  <c r="P273" i="13" s="1"/>
  <c r="Q273" i="13" s="1"/>
  <c r="O787" i="13"/>
  <c r="P787" i="13" s="1"/>
  <c r="Q787" i="13" s="1"/>
  <c r="O875" i="13"/>
  <c r="P875" i="13" s="1"/>
  <c r="Q875" i="13" s="1"/>
  <c r="O911" i="13"/>
  <c r="P911" i="13" s="1"/>
  <c r="Q911" i="13" s="1"/>
  <c r="O407" i="13"/>
  <c r="P407" i="13" s="1"/>
  <c r="Q407" i="13" s="1"/>
  <c r="O618" i="13"/>
  <c r="P618" i="13" s="1"/>
  <c r="Q618" i="13" s="1"/>
  <c r="O941" i="13"/>
  <c r="P941" i="13" s="1"/>
  <c r="Q941" i="13" s="1"/>
  <c r="O435" i="13"/>
  <c r="P435" i="13" s="1"/>
  <c r="Q435" i="13" s="1"/>
  <c r="O298" i="13"/>
  <c r="P298" i="13" s="1"/>
  <c r="Q298" i="13" s="1"/>
  <c r="O374" i="13"/>
  <c r="P374" i="13" s="1"/>
  <c r="Q374" i="13" s="1"/>
  <c r="O718" i="13"/>
  <c r="P718" i="13" s="1"/>
  <c r="Q718" i="13" s="1"/>
  <c r="O1047" i="13"/>
  <c r="P1047" i="13" s="1"/>
  <c r="Q1047" i="13" s="1"/>
  <c r="O233" i="13"/>
  <c r="P233" i="13" s="1"/>
  <c r="Q233" i="13" s="1"/>
  <c r="O144" i="13"/>
  <c r="P144" i="13" s="1"/>
  <c r="Q144" i="13" s="1"/>
  <c r="O154" i="13"/>
  <c r="P154" i="13" s="1"/>
  <c r="Q154" i="13" s="1"/>
  <c r="O61" i="13"/>
  <c r="P61" i="13" s="1"/>
  <c r="Q61" i="13" s="1"/>
  <c r="O262" i="13"/>
  <c r="P262" i="13" s="1"/>
  <c r="Q262" i="13" s="1"/>
  <c r="O425" i="13"/>
  <c r="P425" i="13" s="1"/>
  <c r="Q425" i="13" s="1"/>
  <c r="O569" i="13"/>
  <c r="P569" i="13" s="1"/>
  <c r="Q569" i="13" s="1"/>
  <c r="O1033" i="13"/>
  <c r="P1033" i="13" s="1"/>
  <c r="Q1033" i="13" s="1"/>
  <c r="O149" i="13"/>
  <c r="P149" i="13" s="1"/>
  <c r="Q149" i="13" s="1"/>
  <c r="O179" i="13"/>
  <c r="P179" i="13" s="1"/>
  <c r="Q179" i="13" s="1"/>
  <c r="O996" i="13"/>
  <c r="P996" i="13" s="1"/>
  <c r="Q996" i="13" s="1"/>
  <c r="O458" i="13"/>
  <c r="P458" i="13" s="1"/>
  <c r="Q458" i="13" s="1"/>
  <c r="O346" i="13"/>
  <c r="P346" i="13" s="1"/>
  <c r="Q346" i="13" s="1"/>
  <c r="O755" i="13"/>
  <c r="P755" i="13" s="1"/>
  <c r="Q755" i="13" s="1"/>
  <c r="O158" i="13"/>
  <c r="P158" i="13" s="1"/>
  <c r="Q158" i="13" s="1"/>
  <c r="O642" i="13"/>
  <c r="P642" i="13" s="1"/>
  <c r="Q642" i="13" s="1"/>
  <c r="O761" i="13"/>
  <c r="P761" i="13" s="1"/>
  <c r="Q761" i="13" s="1"/>
  <c r="O1052" i="13"/>
  <c r="P1052" i="13" s="1"/>
  <c r="Q1052" i="13" s="1"/>
  <c r="O80" i="13"/>
  <c r="P80" i="13" s="1"/>
  <c r="Q80" i="13" s="1"/>
  <c r="O360" i="13"/>
  <c r="P360" i="13" s="1"/>
  <c r="Q360" i="13" s="1"/>
  <c r="O73" i="13"/>
  <c r="P73" i="13" s="1"/>
  <c r="Q73" i="13" s="1"/>
  <c r="O241" i="13"/>
  <c r="P241" i="13" s="1"/>
  <c r="Q241" i="13" s="1"/>
  <c r="O727" i="13"/>
  <c r="P727" i="13" s="1"/>
  <c r="Q727" i="13" s="1"/>
  <c r="O335" i="13"/>
  <c r="P335" i="13" s="1"/>
  <c r="Q335" i="13" s="1"/>
  <c r="O767" i="13"/>
  <c r="P767" i="13" s="1"/>
  <c r="Q767" i="13" s="1"/>
  <c r="O1031" i="13"/>
  <c r="P1031" i="13" s="1"/>
  <c r="Q1031" i="13" s="1"/>
  <c r="O632" i="13"/>
  <c r="P632" i="13" s="1"/>
  <c r="Q632" i="13" s="1"/>
  <c r="O803" i="13"/>
  <c r="P803" i="13" s="1"/>
  <c r="Q803" i="13" s="1"/>
  <c r="O790" i="13"/>
  <c r="P790" i="13" s="1"/>
  <c r="Q790" i="13" s="1"/>
  <c r="O587" i="13"/>
  <c r="P587" i="13" s="1"/>
  <c r="Q587" i="13" s="1"/>
  <c r="O212" i="13"/>
  <c r="P212" i="13" s="1"/>
  <c r="Q212" i="13" s="1"/>
  <c r="O217" i="13"/>
  <c r="P217" i="13" s="1"/>
  <c r="Q217" i="13" s="1"/>
  <c r="O87" i="13"/>
  <c r="P87" i="13" s="1"/>
  <c r="Q87" i="13" s="1"/>
  <c r="O734" i="13"/>
  <c r="P734" i="13" s="1"/>
  <c r="Q734" i="13" s="1"/>
  <c r="O528" i="13"/>
  <c r="P528" i="13" s="1"/>
  <c r="Q528" i="13" s="1"/>
  <c r="O846" i="13"/>
  <c r="P846" i="13" s="1"/>
  <c r="Q846" i="13" s="1"/>
  <c r="O1001" i="13"/>
  <c r="P1001" i="13" s="1"/>
  <c r="Q1001" i="13" s="1"/>
  <c r="O829" i="13"/>
  <c r="P829" i="13" s="1"/>
  <c r="Q829" i="13" s="1"/>
  <c r="O739" i="13"/>
  <c r="P739" i="13" s="1"/>
  <c r="Q739" i="13" s="1"/>
  <c r="O852" i="13"/>
  <c r="P852" i="13" s="1"/>
  <c r="Q852" i="13" s="1"/>
  <c r="O499" i="13"/>
  <c r="P499" i="13" s="1"/>
  <c r="Q499" i="13" s="1"/>
  <c r="O808" i="13"/>
  <c r="P808" i="13" s="1"/>
  <c r="Q808" i="13" s="1"/>
  <c r="O146" i="13"/>
  <c r="P146" i="13" s="1"/>
  <c r="Q146" i="13" s="1"/>
  <c r="O557" i="13"/>
  <c r="P557" i="13" s="1"/>
  <c r="Q557" i="13" s="1"/>
  <c r="O579" i="13"/>
  <c r="P579" i="13" s="1"/>
  <c r="Q579" i="13" s="1"/>
  <c r="O155" i="13"/>
  <c r="P155" i="13" s="1"/>
  <c r="Q155" i="13" s="1"/>
  <c r="O469" i="13"/>
  <c r="P469" i="13" s="1"/>
  <c r="Q469" i="13" s="1"/>
  <c r="O1025" i="13"/>
  <c r="P1025" i="13" s="1"/>
  <c r="Q1025" i="13" s="1"/>
  <c r="O802" i="13"/>
  <c r="P802" i="13" s="1"/>
  <c r="Q802" i="13" s="1"/>
  <c r="O478" i="13"/>
  <c r="P478" i="13" s="1"/>
  <c r="Q478" i="13" s="1"/>
  <c r="O619" i="13"/>
  <c r="P619" i="13" s="1"/>
  <c r="Q619" i="13" s="1"/>
  <c r="O320" i="13"/>
  <c r="P320" i="13" s="1"/>
  <c r="Q320" i="13" s="1"/>
  <c r="O544" i="13"/>
  <c r="P544" i="13" s="1"/>
  <c r="Q544" i="13" s="1"/>
  <c r="O1038" i="13"/>
  <c r="P1038" i="13" s="1"/>
  <c r="Q1038" i="13" s="1"/>
  <c r="O445" i="13"/>
  <c r="P445" i="13" s="1"/>
  <c r="Q445" i="13" s="1"/>
  <c r="O430" i="13"/>
  <c r="P430" i="13" s="1"/>
  <c r="Q430" i="13" s="1"/>
  <c r="O491" i="13"/>
  <c r="P491" i="13" s="1"/>
  <c r="Q491" i="13" s="1"/>
  <c r="O804" i="13"/>
  <c r="P804" i="13" s="1"/>
  <c r="Q804" i="13" s="1"/>
  <c r="O285" i="13"/>
  <c r="P285" i="13" s="1"/>
  <c r="Q285" i="13" s="1"/>
  <c r="O578" i="13"/>
  <c r="P578" i="13" s="1"/>
  <c r="Q578" i="13" s="1"/>
  <c r="O847" i="13"/>
  <c r="P847" i="13" s="1"/>
  <c r="Q847" i="13" s="1"/>
  <c r="O318" i="13"/>
  <c r="P318" i="13" s="1"/>
  <c r="Q318" i="13" s="1"/>
  <c r="O801" i="13"/>
  <c r="P801" i="13" s="1"/>
  <c r="Q801" i="13" s="1"/>
  <c r="O184" i="13"/>
  <c r="P184" i="13" s="1"/>
  <c r="Q184" i="13" s="1"/>
  <c r="O492" i="13"/>
  <c r="P492" i="13" s="1"/>
  <c r="Q492" i="13" s="1"/>
  <c r="O793" i="13"/>
  <c r="P793" i="13" s="1"/>
  <c r="Q793" i="13" s="1"/>
  <c r="O1008" i="13"/>
  <c r="P1008" i="13" s="1"/>
  <c r="Q1008" i="13" s="1"/>
  <c r="O982" i="13"/>
  <c r="P982" i="13" s="1"/>
  <c r="Q982" i="13" s="1"/>
  <c r="O986" i="13"/>
  <c r="P986" i="13" s="1"/>
  <c r="Q986" i="13" s="1"/>
  <c r="O937" i="13"/>
  <c r="P937" i="13" s="1"/>
  <c r="Q937" i="13" s="1"/>
  <c r="O133" i="13"/>
  <c r="P133" i="13" s="1"/>
  <c r="Q133" i="13" s="1"/>
  <c r="O43" i="13"/>
  <c r="P43" i="13" s="1"/>
  <c r="Q43" i="13" s="1"/>
  <c r="O687" i="13"/>
  <c r="P687" i="13" s="1"/>
  <c r="Q687" i="13" s="1"/>
  <c r="O429" i="13"/>
  <c r="P429" i="13" s="1"/>
  <c r="Q429" i="13" s="1"/>
  <c r="O1059" i="13"/>
  <c r="P1059" i="13" s="1"/>
  <c r="Q1059" i="13" s="1"/>
  <c r="O350" i="13"/>
  <c r="P350" i="13" s="1"/>
  <c r="Q350" i="13" s="1"/>
  <c r="O1000" i="13"/>
  <c r="P1000" i="13" s="1"/>
  <c r="Q1000" i="13" s="1"/>
  <c r="O71" i="13"/>
  <c r="P71" i="13" s="1"/>
  <c r="Q71" i="13" s="1"/>
  <c r="O936" i="13"/>
  <c r="P936" i="13" s="1"/>
  <c r="Q936" i="13" s="1"/>
  <c r="O421" i="13"/>
  <c r="P421" i="13" s="1"/>
  <c r="Q421" i="13" s="1"/>
  <c r="O489" i="13"/>
  <c r="P489" i="13" s="1"/>
  <c r="Q489" i="13" s="1"/>
  <c r="O22" i="13"/>
  <c r="P22" i="13" s="1"/>
  <c r="Q22" i="13" s="1"/>
  <c r="O707" i="13"/>
  <c r="P707" i="13" s="1"/>
  <c r="Q707" i="13" s="1"/>
  <c r="O597" i="13"/>
  <c r="P597" i="13" s="1"/>
  <c r="Q597" i="13" s="1"/>
  <c r="O211" i="13"/>
  <c r="P211" i="13" s="1"/>
  <c r="Q211" i="13" s="1"/>
  <c r="O352" i="13"/>
  <c r="P352" i="13" s="1"/>
  <c r="Q352" i="13" s="1"/>
  <c r="O972" i="13"/>
  <c r="P972" i="13" s="1"/>
  <c r="Q972" i="13" s="1"/>
  <c r="O1064" i="13"/>
  <c r="P1064" i="13" s="1"/>
  <c r="Q1064" i="13" s="1"/>
  <c r="O293" i="13"/>
  <c r="P293" i="13" s="1"/>
  <c r="Q293" i="13" s="1"/>
  <c r="O21" i="13"/>
  <c r="P21" i="13" s="1"/>
  <c r="Q21" i="13" s="1"/>
  <c r="O1072" i="13"/>
  <c r="P1072" i="13" s="1"/>
  <c r="Q1072" i="13" s="1"/>
  <c r="O750" i="13"/>
  <c r="P750" i="13" s="1"/>
  <c r="Q750" i="13" s="1"/>
  <c r="O30" i="13"/>
  <c r="P30" i="13" s="1"/>
  <c r="Q30" i="13" s="1"/>
  <c r="O1010" i="13"/>
  <c r="P1010" i="13" s="1"/>
  <c r="Q1010" i="13" s="1"/>
  <c r="O1066" i="13"/>
  <c r="P1066" i="13" s="1"/>
  <c r="Q1066" i="13" s="1"/>
  <c r="O895" i="13"/>
  <c r="P895" i="13" s="1"/>
  <c r="Q895" i="13" s="1"/>
  <c r="O592" i="13"/>
  <c r="P592" i="13" s="1"/>
  <c r="Q592" i="13" s="1"/>
  <c r="O582" i="13"/>
  <c r="P582" i="13" s="1"/>
  <c r="Q582" i="13" s="1"/>
  <c r="O721" i="13"/>
  <c r="P721" i="13" s="1"/>
  <c r="Q721" i="13" s="1"/>
  <c r="O97" i="13"/>
  <c r="P97" i="13" s="1"/>
  <c r="Q97" i="13" s="1"/>
  <c r="O432" i="13"/>
  <c r="P432" i="13" s="1"/>
  <c r="Q432" i="13" s="1"/>
  <c r="O620" i="13"/>
  <c r="P620" i="13" s="1"/>
  <c r="Q620" i="13" s="1"/>
  <c r="O725" i="13"/>
  <c r="P725" i="13" s="1"/>
  <c r="Q725" i="13" s="1"/>
  <c r="O682" i="13"/>
  <c r="P682" i="13" s="1"/>
  <c r="Q682" i="13" s="1"/>
  <c r="O1058" i="13"/>
  <c r="P1058" i="13" s="1"/>
  <c r="Q1058" i="13" s="1"/>
  <c r="O558" i="13"/>
  <c r="P558" i="13" s="1"/>
  <c r="Q558" i="13" s="1"/>
  <c r="O781" i="13"/>
  <c r="P781" i="13" s="1"/>
  <c r="Q781" i="13" s="1"/>
  <c r="O864" i="13"/>
  <c r="P864" i="13" s="1"/>
  <c r="Q864" i="13" s="1"/>
  <c r="O185" i="13"/>
  <c r="P185" i="13" s="1"/>
  <c r="Q185" i="13" s="1"/>
  <c r="O161" i="13"/>
  <c r="P161" i="13" s="1"/>
  <c r="Q161" i="13" s="1"/>
  <c r="O774" i="13"/>
  <c r="P774" i="13" s="1"/>
  <c r="Q774" i="13" s="1"/>
  <c r="O121" i="13"/>
  <c r="P121" i="13" s="1"/>
  <c r="Q121" i="13" s="1"/>
  <c r="O918" i="13"/>
  <c r="P918" i="13" s="1"/>
  <c r="Q918" i="13" s="1"/>
  <c r="O288" i="13"/>
  <c r="P288" i="13" s="1"/>
  <c r="Q288" i="13" s="1"/>
  <c r="O137" i="13"/>
  <c r="P137" i="13" s="1"/>
  <c r="Q137" i="13" s="1"/>
  <c r="O625" i="13"/>
  <c r="P625" i="13" s="1"/>
  <c r="Q625" i="13" s="1"/>
  <c r="O226" i="13"/>
  <c r="P226" i="13" s="1"/>
  <c r="Q226" i="13" s="1"/>
  <c r="O57" i="13"/>
  <c r="P57" i="13" s="1"/>
  <c r="Q57" i="13" s="1"/>
  <c r="O203" i="13"/>
  <c r="P203" i="13" s="1"/>
  <c r="Q203" i="13" s="1"/>
  <c r="O467" i="13"/>
  <c r="P467" i="13" s="1"/>
  <c r="Q467" i="13" s="1"/>
  <c r="O591" i="13"/>
  <c r="P591" i="13" s="1"/>
  <c r="Q591" i="13" s="1"/>
  <c r="O465" i="13"/>
  <c r="P465" i="13" s="1"/>
  <c r="Q465" i="13" s="1"/>
  <c r="O405" i="13"/>
  <c r="P405" i="13" s="1"/>
  <c r="Q405" i="13" s="1"/>
  <c r="O744" i="13"/>
  <c r="P744" i="13" s="1"/>
  <c r="Q744" i="13" s="1"/>
  <c r="O889" i="13"/>
  <c r="P889" i="13" s="1"/>
  <c r="Q889" i="13" s="1"/>
  <c r="O1028" i="13"/>
  <c r="P1028" i="13" s="1"/>
  <c r="Q1028" i="13" s="1"/>
  <c r="O779" i="13"/>
  <c r="P779" i="13" s="1"/>
  <c r="Q779" i="13" s="1"/>
  <c r="O523" i="13"/>
  <c r="P523" i="13" s="1"/>
  <c r="Q523" i="13" s="1"/>
  <c r="O359" i="13"/>
  <c r="P359" i="13" s="1"/>
  <c r="Q359" i="13" s="1"/>
  <c r="O398" i="13"/>
  <c r="P398" i="13" s="1"/>
  <c r="Q398" i="13" s="1"/>
  <c r="O722" i="13"/>
  <c r="P722" i="13" s="1"/>
  <c r="Q722" i="13" s="1"/>
  <c r="O621" i="13"/>
  <c r="P621" i="13" s="1"/>
  <c r="Q621" i="13" s="1"/>
  <c r="O76" i="13"/>
  <c r="P76" i="13" s="1"/>
  <c r="Q76" i="13" s="1"/>
  <c r="O733" i="13"/>
  <c r="P733" i="13" s="1"/>
  <c r="Q733" i="13" s="1"/>
  <c r="O487" i="13"/>
  <c r="P487" i="13" s="1"/>
  <c r="Q487" i="13" s="1"/>
  <c r="O341" i="13"/>
  <c r="P341" i="13" s="1"/>
  <c r="Q341" i="13" s="1"/>
  <c r="O351" i="13"/>
  <c r="P351" i="13" s="1"/>
  <c r="Q351" i="13" s="1"/>
  <c r="O942" i="13"/>
  <c r="P942" i="13" s="1"/>
  <c r="Q942" i="13" s="1"/>
  <c r="O37" i="13"/>
  <c r="P37" i="13" s="1"/>
  <c r="Q37" i="13" s="1"/>
  <c r="O903" i="13"/>
  <c r="P903" i="13" s="1"/>
  <c r="Q903" i="13" s="1"/>
  <c r="O108" i="13"/>
  <c r="P108" i="13" s="1"/>
  <c r="Q108" i="13" s="1"/>
  <c r="O985" i="13"/>
  <c r="P985" i="13" s="1"/>
  <c r="Q985" i="13" s="1"/>
  <c r="O190" i="13"/>
  <c r="P190" i="13" s="1"/>
  <c r="Q190" i="13" s="1"/>
  <c r="O751" i="13"/>
  <c r="P751" i="13" s="1"/>
  <c r="Q751" i="13" s="1"/>
  <c r="O887" i="13"/>
  <c r="P887" i="13" s="1"/>
  <c r="Q887" i="13" s="1"/>
  <c r="O194" i="13"/>
  <c r="P194" i="13" s="1"/>
  <c r="Q194" i="13" s="1"/>
  <c r="O747" i="13"/>
  <c r="P747" i="13" s="1"/>
  <c r="Q747" i="13" s="1"/>
  <c r="O816" i="13"/>
  <c r="P816" i="13" s="1"/>
  <c r="Q816" i="13" s="1"/>
  <c r="O340" i="13"/>
  <c r="P340" i="13" s="1"/>
  <c r="Q340" i="13" s="1"/>
  <c r="O786" i="13"/>
  <c r="P786" i="13" s="1"/>
  <c r="Q786" i="13" s="1"/>
  <c r="O254" i="13"/>
  <c r="P254" i="13" s="1"/>
  <c r="Q254" i="13" s="1"/>
  <c r="O745" i="13"/>
  <c r="P745" i="13" s="1"/>
  <c r="Q745" i="13" s="1"/>
  <c r="O879" i="13"/>
  <c r="P879" i="13" s="1"/>
  <c r="Q879" i="13" s="1"/>
  <c r="O221" i="13"/>
  <c r="P221" i="13" s="1"/>
  <c r="Q221" i="13" s="1"/>
  <c r="O684" i="13"/>
  <c r="P684" i="13" s="1"/>
  <c r="Q684" i="13" s="1"/>
  <c r="O1035" i="13"/>
  <c r="P1035" i="13" s="1"/>
  <c r="Q1035" i="13" s="1"/>
  <c r="O160" i="13"/>
  <c r="P160" i="13" s="1"/>
  <c r="Q160" i="13" s="1"/>
  <c r="O292" i="13"/>
  <c r="P292" i="13" s="1"/>
  <c r="Q292" i="13" s="1"/>
  <c r="O395" i="13"/>
  <c r="P395" i="13" s="1"/>
  <c r="Q395" i="13" s="1"/>
  <c r="O778" i="13"/>
  <c r="P778" i="13" s="1"/>
  <c r="Q778" i="13" s="1"/>
  <c r="O195" i="13"/>
  <c r="P195" i="13" s="1"/>
  <c r="Q195" i="13" s="1"/>
  <c r="O956" i="13"/>
  <c r="P956" i="13" s="1"/>
  <c r="Q956" i="13" s="1"/>
  <c r="O202" i="13"/>
  <c r="P202" i="13" s="1"/>
  <c r="Q202" i="13" s="1"/>
  <c r="O541" i="13"/>
  <c r="P541" i="13" s="1"/>
  <c r="Q541" i="13" s="1"/>
  <c r="O135" i="13"/>
  <c r="P135" i="13" s="1"/>
  <c r="Q135" i="13" s="1"/>
  <c r="O338" i="13"/>
  <c r="P338" i="13" s="1"/>
  <c r="Q338" i="13" s="1"/>
  <c r="O344" i="13"/>
  <c r="P344" i="13" s="1"/>
  <c r="Q344" i="13" s="1"/>
  <c r="O699" i="13"/>
  <c r="P699" i="13" s="1"/>
  <c r="Q699" i="13" s="1"/>
  <c r="O252" i="13"/>
  <c r="P252" i="13" s="1"/>
  <c r="Q252" i="13" s="1"/>
  <c r="O481" i="13"/>
  <c r="P481" i="13" s="1"/>
  <c r="Q481" i="13" s="1"/>
  <c r="O165" i="13"/>
  <c r="P165" i="13" s="1"/>
  <c r="Q165" i="13" s="1"/>
  <c r="O921" i="13"/>
  <c r="P921" i="13" s="1"/>
  <c r="Q921" i="13" s="1"/>
  <c r="O94" i="13"/>
  <c r="P94" i="13" s="1"/>
  <c r="Q94" i="13" s="1"/>
  <c r="O612" i="13"/>
  <c r="P612" i="13" s="1"/>
  <c r="Q612" i="13" s="1"/>
  <c r="O716" i="13"/>
  <c r="P716" i="13" s="1"/>
  <c r="Q716" i="13" s="1"/>
  <c r="O207" i="13"/>
  <c r="P207" i="13" s="1"/>
  <c r="Q207" i="13" s="1"/>
  <c r="O698" i="13"/>
  <c r="P698" i="13" s="1"/>
  <c r="Q698" i="13" s="1"/>
  <c r="O589" i="13"/>
  <c r="P589" i="13" s="1"/>
  <c r="Q589" i="13" s="1"/>
  <c r="O890" i="13"/>
  <c r="P890" i="13" s="1"/>
  <c r="Q890" i="13" s="1"/>
  <c r="O35" i="13"/>
  <c r="P35" i="13" s="1"/>
  <c r="Q35" i="13" s="1"/>
  <c r="O8" i="13"/>
  <c r="P8" i="13" s="1"/>
  <c r="Q8" i="13" s="1"/>
  <c r="O403" i="13"/>
  <c r="P403" i="13" s="1"/>
  <c r="Q403" i="13" s="1"/>
  <c r="O518" i="13"/>
  <c r="P518" i="13" s="1"/>
  <c r="Q518" i="13" s="1"/>
  <c r="S518" i="13" s="1"/>
  <c r="O1037" i="13"/>
  <c r="P1037" i="13" s="1"/>
  <c r="Q1037" i="13" s="1"/>
  <c r="O567" i="13"/>
  <c r="P567" i="13" s="1"/>
  <c r="Q567" i="13" s="1"/>
  <c r="O1093" i="13"/>
  <c r="P1093" i="13" s="1"/>
  <c r="Q1093" i="13" s="1"/>
  <c r="O634" i="13"/>
  <c r="P634" i="13" s="1"/>
  <c r="Q634" i="13" s="1"/>
  <c r="O74" i="13"/>
  <c r="P74" i="13" s="1"/>
  <c r="Q74" i="13" s="1"/>
  <c r="O670" i="13"/>
  <c r="P670" i="13" s="1"/>
  <c r="Q670" i="13" s="1"/>
  <c r="S670" i="13" s="1"/>
  <c r="O176" i="13"/>
  <c r="P176" i="13" s="1"/>
  <c r="Q176" i="13" s="1"/>
  <c r="S176" i="13" s="1"/>
  <c r="O883" i="13"/>
  <c r="P883" i="13" s="1"/>
  <c r="Q883" i="13" s="1"/>
  <c r="O532" i="13"/>
  <c r="P532" i="13" s="1"/>
  <c r="Q532" i="13" s="1"/>
  <c r="O224" i="13"/>
  <c r="P224" i="13" s="1"/>
  <c r="Q224" i="13" s="1"/>
  <c r="S224" i="13" s="1"/>
  <c r="O999" i="13"/>
  <c r="P999" i="13" s="1"/>
  <c r="Q999" i="13" s="1"/>
  <c r="O533" i="13"/>
  <c r="P533" i="13" s="1"/>
  <c r="Q533" i="13" s="1"/>
  <c r="O1075" i="13"/>
  <c r="P1075" i="13" s="1"/>
  <c r="Q1075" i="13" s="1"/>
  <c r="O601" i="13"/>
  <c r="P601" i="13" s="1"/>
  <c r="Q601" i="13" s="1"/>
  <c r="O26" i="13"/>
  <c r="P26" i="13" s="1"/>
  <c r="Q26" i="13" s="1"/>
  <c r="O788" i="13"/>
  <c r="P788" i="13" s="1"/>
  <c r="Q788" i="13" s="1"/>
  <c r="S788" i="13" s="1"/>
  <c r="O455" i="13"/>
  <c r="P455" i="13" s="1"/>
  <c r="Q455" i="13" s="1"/>
  <c r="S455" i="13" s="1"/>
  <c r="O118" i="13"/>
  <c r="P118" i="13" s="1"/>
  <c r="Q118" i="13" s="1"/>
  <c r="O386" i="13"/>
  <c r="P386" i="13" s="1"/>
  <c r="Q386" i="13" s="1"/>
  <c r="O327" i="13"/>
  <c r="P327" i="13" s="1"/>
  <c r="Q327" i="13" s="1"/>
  <c r="O574" i="13"/>
  <c r="P574" i="13" s="1"/>
  <c r="Q574" i="13" s="1"/>
  <c r="O845" i="13"/>
  <c r="P845" i="13" s="1"/>
  <c r="Q845" i="13" s="1"/>
  <c r="O111" i="13"/>
  <c r="P111" i="13" s="1"/>
  <c r="Q111" i="13" s="1"/>
  <c r="O738" i="13"/>
  <c r="P738" i="13" s="1"/>
  <c r="Q738" i="13" s="1"/>
  <c r="O818" i="13"/>
  <c r="P818" i="13" s="1"/>
  <c r="Q818" i="13" s="1"/>
  <c r="O765" i="13"/>
  <c r="P765" i="13" s="1"/>
  <c r="Q765" i="13" s="1"/>
  <c r="O656" i="13"/>
  <c r="P656" i="13" s="1"/>
  <c r="Q656" i="13" s="1"/>
  <c r="O797" i="13"/>
  <c r="P797" i="13" s="1"/>
  <c r="Q797" i="13" s="1"/>
  <c r="O794" i="13"/>
  <c r="P794" i="13" s="1"/>
  <c r="Q794" i="13" s="1"/>
  <c r="O679" i="13"/>
  <c r="P679" i="13" s="1"/>
  <c r="Q679" i="13" s="1"/>
  <c r="O807" i="13"/>
  <c r="P807" i="13" s="1"/>
  <c r="Q807" i="13" s="1"/>
  <c r="O865" i="13"/>
  <c r="P865" i="13" s="1"/>
  <c r="Q865" i="13" s="1"/>
  <c r="O974" i="13"/>
  <c r="P974" i="13" s="1"/>
  <c r="Q974" i="13" s="1"/>
  <c r="O198" i="13"/>
  <c r="P198" i="13" s="1"/>
  <c r="Q198" i="13" s="1"/>
  <c r="O196" i="13"/>
  <c r="P196" i="13" s="1"/>
  <c r="Q196" i="13" s="1"/>
  <c r="O728" i="13"/>
  <c r="P728" i="13" s="1"/>
  <c r="Q728" i="13" s="1"/>
  <c r="O156" i="13"/>
  <c r="P156" i="13" s="1"/>
  <c r="Q156" i="13" s="1"/>
  <c r="O1045" i="13"/>
  <c r="P1045" i="13" s="1"/>
  <c r="Q1045" i="13" s="1"/>
  <c r="O1053" i="13"/>
  <c r="P1053" i="13" s="1"/>
  <c r="Q1053" i="13" s="1"/>
  <c r="O713" i="13"/>
  <c r="P713" i="13" s="1"/>
  <c r="Q713" i="13" s="1"/>
  <c r="O709" i="13"/>
  <c r="P709" i="13" s="1"/>
  <c r="Q709" i="13" s="1"/>
  <c r="O910" i="13"/>
  <c r="P910" i="13" s="1"/>
  <c r="Q910" i="13" s="1"/>
  <c r="O686" i="13"/>
  <c r="P686" i="13" s="1"/>
  <c r="Q686" i="13" s="1"/>
  <c r="O448" i="13"/>
  <c r="P448" i="13" s="1"/>
  <c r="Q448" i="13" s="1"/>
  <c r="O104" i="13"/>
  <c r="P104" i="13" s="1"/>
  <c r="Q104" i="13" s="1"/>
  <c r="O1044" i="13"/>
  <c r="P1044" i="13" s="1"/>
  <c r="Q1044" i="13" s="1"/>
  <c r="O525" i="13"/>
  <c r="P525" i="13" s="1"/>
  <c r="Q525" i="13" s="1"/>
  <c r="O627" i="13"/>
  <c r="P627" i="13" s="1"/>
  <c r="Q627" i="13" s="1"/>
  <c r="O23" i="13"/>
  <c r="P23" i="13" s="1"/>
  <c r="Q23" i="13" s="1"/>
  <c r="O420" i="13"/>
  <c r="P420" i="13" s="1"/>
  <c r="Q420" i="13" s="1"/>
  <c r="O208" i="13"/>
  <c r="P208" i="13" s="1"/>
  <c r="Q208" i="13" s="1"/>
  <c r="O798" i="13"/>
  <c r="P798" i="13" s="1"/>
  <c r="Q798" i="13" s="1"/>
  <c r="O411" i="13"/>
  <c r="P411" i="13" s="1"/>
  <c r="Q411" i="13" s="1"/>
  <c r="O991" i="13"/>
  <c r="P991" i="13" s="1"/>
  <c r="Q991" i="13" s="1"/>
  <c r="O964" i="13"/>
  <c r="P964" i="13" s="1"/>
  <c r="Q964" i="13" s="1"/>
  <c r="O616" i="13"/>
  <c r="P616" i="13" s="1"/>
  <c r="Q616" i="13" s="1"/>
  <c r="O331" i="13"/>
  <c r="P331" i="13" s="1"/>
  <c r="Q331" i="13" s="1"/>
  <c r="O216" i="13"/>
  <c r="P216" i="13" s="1"/>
  <c r="Q216" i="13" s="1"/>
  <c r="O120" i="13"/>
  <c r="P120" i="13" s="1"/>
  <c r="Q120" i="13" s="1"/>
  <c r="O740" i="13"/>
  <c r="P740" i="13" s="1"/>
  <c r="Q740" i="13" s="1"/>
  <c r="O109" i="13"/>
  <c r="P109" i="13" s="1"/>
  <c r="Q109" i="13" s="1"/>
  <c r="O535" i="13"/>
  <c r="P535" i="13" s="1"/>
  <c r="Q535" i="13" s="1"/>
  <c r="O994" i="13"/>
  <c r="P994" i="13" s="1"/>
  <c r="Q994" i="13" s="1"/>
  <c r="O663" i="13"/>
  <c r="P663" i="13" s="1"/>
  <c r="Q663" i="13" s="1"/>
  <c r="O391" i="13"/>
  <c r="P391" i="13" s="1"/>
  <c r="Q391" i="13" s="1"/>
  <c r="O800" i="13"/>
  <c r="P800" i="13" s="1"/>
  <c r="Q800" i="13" s="1"/>
  <c r="O50" i="13"/>
  <c r="P50" i="13" s="1"/>
  <c r="Q50" i="13" s="1"/>
  <c r="O461" i="13"/>
  <c r="P461" i="13" s="1"/>
  <c r="Q461" i="13" s="1"/>
  <c r="O672" i="13"/>
  <c r="P672" i="13" s="1"/>
  <c r="Q672" i="13" s="1"/>
  <c r="O267" i="13"/>
  <c r="P267" i="13" s="1"/>
  <c r="Q267" i="13" s="1"/>
  <c r="O248" i="13"/>
  <c r="P248" i="13" s="1"/>
  <c r="Q248" i="13" s="1"/>
  <c r="O14" i="13"/>
  <c r="P14" i="13" s="1"/>
  <c r="Q14" i="13" s="1"/>
  <c r="O67" i="13"/>
  <c r="P67" i="13" s="1"/>
  <c r="Q67" i="13" s="1"/>
  <c r="O306" i="13"/>
  <c r="P306" i="13" s="1"/>
  <c r="Q306" i="13" s="1"/>
  <c r="O1040" i="13"/>
  <c r="P1040" i="13" s="1"/>
  <c r="Q1040" i="13" s="1"/>
  <c r="O710" i="13"/>
  <c r="P710" i="13" s="1"/>
  <c r="Q710" i="13" s="1"/>
  <c r="O706" i="13"/>
  <c r="P706" i="13" s="1"/>
  <c r="Q706" i="13" s="1"/>
  <c r="O649" i="13"/>
  <c r="P649" i="13" s="1"/>
  <c r="Q649" i="13" s="1"/>
  <c r="O838" i="13"/>
  <c r="P838" i="13" s="1"/>
  <c r="Q838" i="13" s="1"/>
  <c r="O791" i="13"/>
  <c r="P791" i="13" s="1"/>
  <c r="Q791" i="13" s="1"/>
  <c r="O63" i="13"/>
  <c r="P63" i="13" s="1"/>
  <c r="Q63" i="13" s="1"/>
  <c r="O115" i="13"/>
  <c r="P115" i="13" s="1"/>
  <c r="Q115" i="13" s="1"/>
  <c r="O388" i="13"/>
  <c r="P388" i="13" s="1"/>
  <c r="Q388" i="13" s="1"/>
  <c r="O724" i="13"/>
  <c r="P724" i="13" s="1"/>
  <c r="Q724" i="13" s="1"/>
  <c r="O263" i="13"/>
  <c r="P263" i="13" s="1"/>
  <c r="Q263" i="13" s="1"/>
  <c r="O915" i="13"/>
  <c r="P915" i="13" s="1"/>
  <c r="Q915" i="13" s="1"/>
  <c r="O993" i="13"/>
  <c r="P993" i="13" s="1"/>
  <c r="Q993" i="13" s="1"/>
  <c r="O147" i="13"/>
  <c r="P147" i="13" s="1"/>
  <c r="Q147" i="13" s="1"/>
  <c r="O529" i="13"/>
  <c r="P529" i="13" s="1"/>
  <c r="Q529" i="13" s="1"/>
  <c r="O24" i="13"/>
  <c r="P24" i="13" s="1"/>
  <c r="Q24" i="13" s="1"/>
  <c r="O166" i="13"/>
  <c r="P166" i="13" s="1"/>
  <c r="Q166" i="13" s="1"/>
  <c r="O255" i="13"/>
  <c r="P255" i="13" s="1"/>
  <c r="Q255" i="13" s="1"/>
  <c r="O731" i="13"/>
  <c r="P731" i="13" s="1"/>
  <c r="Q731" i="13" s="1"/>
  <c r="O422" i="13"/>
  <c r="P422" i="13" s="1"/>
  <c r="Q422" i="13" s="1"/>
  <c r="O938" i="13"/>
  <c r="P938" i="13" s="1"/>
  <c r="Q938" i="13" s="1"/>
  <c r="O892" i="13"/>
  <c r="P892" i="13" s="1"/>
  <c r="Q892" i="13" s="1"/>
  <c r="O975" i="13"/>
  <c r="P975" i="13" s="1"/>
  <c r="Q975" i="13" s="1"/>
  <c r="S975" i="13" s="1"/>
  <c r="O643" i="13"/>
  <c r="P643" i="13" s="1"/>
  <c r="Q643" i="13" s="1"/>
  <c r="O805" i="13"/>
  <c r="P805" i="13" s="1"/>
  <c r="Q805" i="13" s="1"/>
  <c r="O287" i="13"/>
  <c r="P287" i="13" s="1"/>
  <c r="Q287" i="13" s="1"/>
  <c r="O885" i="13"/>
  <c r="P885" i="13" s="1"/>
  <c r="Q885" i="13" s="1"/>
  <c r="O397" i="13"/>
  <c r="P397" i="13" s="1"/>
  <c r="Q397" i="13" s="1"/>
  <c r="O960" i="13"/>
  <c r="P960" i="13" s="1"/>
  <c r="Q960" i="13" s="1"/>
  <c r="S960" i="13" s="1"/>
  <c r="O486" i="13"/>
  <c r="P486" i="13" s="1"/>
  <c r="Q486" i="13" s="1"/>
  <c r="S486" i="13" s="1"/>
  <c r="O1068" i="13"/>
  <c r="P1068" i="13" s="1"/>
  <c r="Q1068" i="13" s="1"/>
  <c r="O662" i="13"/>
  <c r="P662" i="13" s="1"/>
  <c r="Q662" i="13" s="1"/>
  <c r="S662" i="13" s="1"/>
  <c r="O378" i="13"/>
  <c r="P378" i="13" s="1"/>
  <c r="Q378" i="13" s="1"/>
  <c r="S378" i="13" s="1"/>
  <c r="O54" i="13"/>
  <c r="P54" i="13" s="1"/>
  <c r="Q54" i="13" s="1"/>
  <c r="O18" i="13"/>
  <c r="P18" i="13" s="1"/>
  <c r="Q18" i="13" s="1"/>
  <c r="O464" i="13"/>
  <c r="P464" i="13" s="1"/>
  <c r="Q464" i="13" s="1"/>
  <c r="O392" i="13"/>
  <c r="P392" i="13" s="1"/>
  <c r="Q392" i="13" s="1"/>
  <c r="O314" i="13"/>
  <c r="P314" i="13" s="1"/>
  <c r="Q314" i="13" s="1"/>
  <c r="S314" i="13" s="1"/>
  <c r="O12" i="13"/>
  <c r="P12" i="13" s="1"/>
  <c r="Q12" i="13" s="1"/>
  <c r="S12" i="13" s="1"/>
  <c r="O437" i="13"/>
  <c r="P437" i="13" s="1"/>
  <c r="Q437" i="13" s="1"/>
  <c r="O366" i="13"/>
  <c r="P366" i="13" s="1"/>
  <c r="Q366" i="13" s="1"/>
  <c r="O244" i="13"/>
  <c r="P244" i="13" s="1"/>
  <c r="Q244" i="13" s="1"/>
  <c r="O7" i="13"/>
  <c r="O419" i="13"/>
  <c r="P419" i="13" s="1"/>
  <c r="Q419" i="13" s="1"/>
  <c r="O357" i="13"/>
  <c r="P357" i="13" s="1"/>
  <c r="Q357" i="13" s="1"/>
  <c r="O222" i="13"/>
  <c r="P222" i="13" s="1"/>
  <c r="Q222" i="13" s="1"/>
  <c r="S222" i="13" s="1"/>
  <c r="O459" i="13"/>
  <c r="P459" i="13" s="1"/>
  <c r="Q459" i="13" s="1"/>
  <c r="S459" i="13" s="1"/>
  <c r="O413" i="13"/>
  <c r="P413" i="13" s="1"/>
  <c r="Q413" i="13" s="1"/>
  <c r="O381" i="13"/>
  <c r="P381" i="13" s="1"/>
  <c r="Q381" i="13" s="1"/>
  <c r="O349" i="13"/>
  <c r="P349" i="13" s="1"/>
  <c r="Q349" i="13" s="1"/>
  <c r="S349" i="13" s="1"/>
  <c r="O305" i="13"/>
  <c r="P305" i="13" s="1"/>
  <c r="Q305" i="13" s="1"/>
  <c r="O175" i="13"/>
  <c r="P175" i="13" s="1"/>
  <c r="Q175" i="13" s="1"/>
  <c r="S175" i="13" s="1"/>
  <c r="O480" i="13"/>
  <c r="P480" i="13" s="1"/>
  <c r="Q480" i="13" s="1"/>
  <c r="O449" i="13"/>
  <c r="P449" i="13" s="1"/>
  <c r="Q449" i="13" s="1"/>
  <c r="O404" i="13"/>
  <c r="P404" i="13" s="1"/>
  <c r="Q404" i="13" s="1"/>
  <c r="O371" i="13"/>
  <c r="P371" i="13" s="1"/>
  <c r="Q371" i="13" s="1"/>
  <c r="O342" i="13"/>
  <c r="P342" i="13" s="1"/>
  <c r="Q342" i="13" s="1"/>
  <c r="S342" i="13" s="1"/>
  <c r="O275" i="13"/>
  <c r="P275" i="13" s="1"/>
  <c r="Q275" i="13" s="1"/>
  <c r="S275" i="13" s="1"/>
  <c r="O101" i="13"/>
  <c r="P101" i="13" s="1"/>
  <c r="Q101" i="13" s="1"/>
  <c r="S101" i="13" s="1"/>
  <c r="O114" i="13"/>
  <c r="P114" i="13" s="1"/>
  <c r="Q114" i="13" s="1"/>
  <c r="O52" i="13"/>
  <c r="P52" i="13" s="1"/>
  <c r="Q52" i="13" s="1"/>
  <c r="O284" i="13"/>
  <c r="P284" i="13" s="1"/>
  <c r="Q284" i="13" s="1"/>
  <c r="O236" i="13"/>
  <c r="P236" i="13" s="1"/>
  <c r="Q236" i="13" s="1"/>
  <c r="O170" i="13"/>
  <c r="P170" i="13" s="1"/>
  <c r="Q170" i="13" s="1"/>
  <c r="S170" i="13" s="1"/>
  <c r="O75" i="13"/>
  <c r="P75" i="13" s="1"/>
  <c r="Q75" i="13" s="1"/>
  <c r="S75" i="13" s="1"/>
  <c r="O268" i="13"/>
  <c r="P268" i="13" s="1"/>
  <c r="Q268" i="13" s="1"/>
  <c r="O192" i="13"/>
  <c r="P192" i="13" s="1"/>
  <c r="Q192" i="13" s="1"/>
  <c r="S192" i="13" s="1"/>
  <c r="O107" i="13"/>
  <c r="P107" i="13" s="1"/>
  <c r="Q107" i="13" s="1"/>
  <c r="S107" i="13" s="1"/>
  <c r="O25" i="13"/>
  <c r="P25" i="13" s="1"/>
  <c r="Q25" i="13" s="1"/>
  <c r="O299" i="13"/>
  <c r="P299" i="13" s="1"/>
  <c r="Q299" i="13" s="1"/>
  <c r="S299" i="13" s="1"/>
  <c r="O251" i="13"/>
  <c r="P251" i="13" s="1"/>
  <c r="Q251" i="13" s="1"/>
  <c r="O209" i="13"/>
  <c r="P209" i="13" s="1"/>
  <c r="Q209" i="13" s="1"/>
  <c r="O86" i="13"/>
  <c r="P86" i="13" s="1"/>
  <c r="Q86" i="13" s="1"/>
  <c r="O16" i="13"/>
  <c r="P16" i="13" s="1"/>
  <c r="Q16" i="13" s="1"/>
  <c r="S16" i="13" s="1"/>
  <c r="O45" i="13"/>
  <c r="P45" i="13" s="1"/>
  <c r="Q45" i="13" s="1"/>
  <c r="O64" i="13"/>
  <c r="P64" i="13" s="1"/>
  <c r="Q64" i="13" s="1"/>
  <c r="S64" i="13" s="1"/>
  <c r="O38" i="13"/>
  <c r="P38" i="13" s="1"/>
  <c r="Q38" i="13" s="1"/>
  <c r="O10" i="13"/>
  <c r="P10" i="13" s="1"/>
  <c r="Q10" i="13" s="1"/>
  <c r="S10" i="13" s="1"/>
  <c r="O228" i="13"/>
  <c r="P228" i="13" s="1"/>
  <c r="Q228" i="13" s="1"/>
  <c r="S228" i="13" s="1"/>
  <c r="O183" i="13"/>
  <c r="P183" i="13" s="1"/>
  <c r="Q183" i="13" s="1"/>
  <c r="O124" i="13"/>
  <c r="P124" i="13" s="1"/>
  <c r="Q124" i="13" s="1"/>
  <c r="O92" i="13"/>
  <c r="P92" i="13" s="1"/>
  <c r="Q92" i="13" s="1"/>
  <c r="O58" i="13"/>
  <c r="P58" i="13" s="1"/>
  <c r="Q58" i="13" s="1"/>
  <c r="O29" i="13"/>
  <c r="P29" i="13" s="1"/>
  <c r="Q29" i="13" s="1"/>
  <c r="H4" i="15"/>
  <c r="I4" i="15" s="1"/>
  <c r="J4" i="15" s="1"/>
  <c r="H21" i="15"/>
  <c r="I21" i="15" s="1"/>
  <c r="J21" i="15" s="1"/>
  <c r="H30" i="15"/>
  <c r="I30" i="15" s="1"/>
  <c r="J30" i="15" s="1"/>
  <c r="H37" i="15"/>
  <c r="I37" i="15" s="1"/>
  <c r="J37" i="15" s="1"/>
  <c r="H46" i="15"/>
  <c r="I46" i="15" s="1"/>
  <c r="J46" i="15" s="1"/>
  <c r="H57" i="15"/>
  <c r="I57" i="15" s="1"/>
  <c r="J57" i="15" s="1"/>
  <c r="H67" i="15"/>
  <c r="I67" i="15" s="1"/>
  <c r="J67" i="15" s="1"/>
  <c r="H71" i="15"/>
  <c r="I71" i="15" s="1"/>
  <c r="J71" i="15" s="1"/>
  <c r="H78" i="15"/>
  <c r="I78" i="15" s="1"/>
  <c r="J78" i="15" s="1"/>
  <c r="H85" i="15"/>
  <c r="I85" i="15" s="1"/>
  <c r="J85" i="15" s="1"/>
  <c r="H94" i="15"/>
  <c r="I94" i="15" s="1"/>
  <c r="J94" i="15" s="1"/>
  <c r="H102" i="15"/>
  <c r="I102" i="15" s="1"/>
  <c r="J102" i="15" s="1"/>
  <c r="H111" i="15"/>
  <c r="I111" i="15" s="1"/>
  <c r="J111" i="15" s="1"/>
  <c r="H121" i="15"/>
  <c r="I121" i="15" s="1"/>
  <c r="J121" i="15" s="1"/>
  <c r="H127" i="15"/>
  <c r="I127" i="15" s="1"/>
  <c r="J127" i="15" s="1"/>
  <c r="H133" i="15"/>
  <c r="I133" i="15" s="1"/>
  <c r="J133" i="15" s="1"/>
  <c r="H137" i="15"/>
  <c r="I137" i="15" s="1"/>
  <c r="J137" i="15" s="1"/>
  <c r="H141" i="15"/>
  <c r="I141" i="15" s="1"/>
  <c r="J141" i="15" s="1"/>
  <c r="H146" i="15"/>
  <c r="I146" i="15" s="1"/>
  <c r="J146" i="15" s="1"/>
  <c r="H150" i="15"/>
  <c r="I150" i="15" s="1"/>
  <c r="J150" i="15" s="1"/>
  <c r="H154" i="15"/>
  <c r="I154" i="15" s="1"/>
  <c r="J154" i="15" s="1"/>
  <c r="H158" i="15"/>
  <c r="I158" i="15" s="1"/>
  <c r="J158" i="15" s="1"/>
  <c r="H165" i="15"/>
  <c r="I165" i="15" s="1"/>
  <c r="J165" i="15" s="1"/>
  <c r="H169" i="15"/>
  <c r="I169" i="15" s="1"/>
  <c r="J169" i="15" s="1"/>
  <c r="H180" i="15"/>
  <c r="I180" i="15" s="1"/>
  <c r="J180" i="15" s="1"/>
  <c r="H186" i="15"/>
  <c r="I186" i="15" s="1"/>
  <c r="J186" i="15" s="1"/>
  <c r="H194" i="15"/>
  <c r="I194" i="15" s="1"/>
  <c r="J194" i="15" s="1"/>
  <c r="H198" i="15"/>
  <c r="I198" i="15" s="1"/>
  <c r="J198" i="15" s="1"/>
  <c r="H205" i="15"/>
  <c r="I205" i="15" s="1"/>
  <c r="J205" i="15" s="1"/>
  <c r="H210" i="15"/>
  <c r="I210" i="15" s="1"/>
  <c r="J210" i="15" s="1"/>
  <c r="H214" i="15"/>
  <c r="I214" i="15" s="1"/>
  <c r="J214" i="15" s="1"/>
  <c r="H221" i="15"/>
  <c r="I221" i="15" s="1"/>
  <c r="J221" i="15" s="1"/>
  <c r="H233" i="15"/>
  <c r="I233" i="15" s="1"/>
  <c r="J233" i="15" s="1"/>
  <c r="H241" i="15"/>
  <c r="I241" i="15" s="1"/>
  <c r="J241" i="15" s="1"/>
  <c r="H248" i="15"/>
  <c r="I248" i="15" s="1"/>
  <c r="J248" i="15" s="1"/>
  <c r="H254" i="15"/>
  <c r="I254" i="15" s="1"/>
  <c r="J254" i="15" s="1"/>
  <c r="H259" i="15"/>
  <c r="I259" i="15" s="1"/>
  <c r="J259" i="15" s="1"/>
  <c r="H265" i="15"/>
  <c r="I265" i="15" s="1"/>
  <c r="J265" i="15" s="1"/>
  <c r="H9" i="15"/>
  <c r="I9" i="15" s="1"/>
  <c r="J9" i="15" s="1"/>
  <c r="H22" i="15"/>
  <c r="I22" i="15" s="1"/>
  <c r="J22" i="15" s="1"/>
  <c r="H34" i="15"/>
  <c r="I34" i="15" s="1"/>
  <c r="J34" i="15" s="1"/>
  <c r="H39" i="15"/>
  <c r="I39" i="15" s="1"/>
  <c r="J39" i="15" s="1"/>
  <c r="H50" i="15"/>
  <c r="I50" i="15" s="1"/>
  <c r="J50" i="15" s="1"/>
  <c r="H61" i="15"/>
  <c r="I61" i="15" s="1"/>
  <c r="J61" i="15" s="1"/>
  <c r="H68" i="15"/>
  <c r="I68" i="15" s="1"/>
  <c r="J68" i="15" s="1"/>
  <c r="H73" i="15"/>
  <c r="I73" i="15" s="1"/>
  <c r="J73" i="15" s="1"/>
  <c r="H80" i="15"/>
  <c r="I80" i="15" s="1"/>
  <c r="J80" i="15" s="1"/>
  <c r="H87" i="15"/>
  <c r="I87" i="15" s="1"/>
  <c r="J87" i="15" s="1"/>
  <c r="H95" i="15"/>
  <c r="I95" i="15" s="1"/>
  <c r="J95" i="15" s="1"/>
  <c r="H104" i="15"/>
  <c r="I104" i="15" s="1"/>
  <c r="J104" i="15" s="1"/>
  <c r="H115" i="15"/>
  <c r="I115" i="15" s="1"/>
  <c r="J115" i="15" s="1"/>
  <c r="H122" i="15"/>
  <c r="I122" i="15" s="1"/>
  <c r="J122" i="15" s="1"/>
  <c r="H129" i="15"/>
  <c r="I129" i="15" s="1"/>
  <c r="J129" i="15" s="1"/>
  <c r="H134" i="15"/>
  <c r="I134" i="15" s="1"/>
  <c r="J134" i="15" s="1"/>
  <c r="H138" i="15"/>
  <c r="I138" i="15" s="1"/>
  <c r="J138" i="15" s="1"/>
  <c r="H143" i="15"/>
  <c r="I143" i="15" s="1"/>
  <c r="J143" i="15" s="1"/>
  <c r="H147" i="15"/>
  <c r="I147" i="15" s="1"/>
  <c r="J147" i="15" s="1"/>
  <c r="H151" i="15"/>
  <c r="I151" i="15" s="1"/>
  <c r="J151" i="15" s="1"/>
  <c r="H155" i="15"/>
  <c r="I155" i="15" s="1"/>
  <c r="J155" i="15" s="1"/>
  <c r="H160" i="15"/>
  <c r="I160" i="15" s="1"/>
  <c r="J160" i="15" s="1"/>
  <c r="H166" i="15"/>
  <c r="I166" i="15" s="1"/>
  <c r="J166" i="15" s="1"/>
  <c r="H171" i="15"/>
  <c r="I171" i="15" s="1"/>
  <c r="J171" i="15" s="1"/>
  <c r="H181" i="15"/>
  <c r="I181" i="15" s="1"/>
  <c r="J181" i="15" s="1"/>
  <c r="H190" i="15"/>
  <c r="I190" i="15" s="1"/>
  <c r="J190" i="15" s="1"/>
  <c r="H195" i="15"/>
  <c r="I195" i="15" s="1"/>
  <c r="J195" i="15" s="1"/>
  <c r="H201" i="15"/>
  <c r="I201" i="15" s="1"/>
  <c r="J201" i="15" s="1"/>
  <c r="H206" i="15"/>
  <c r="I206" i="15" s="1"/>
  <c r="J206" i="15" s="1"/>
  <c r="H211" i="15"/>
  <c r="I211" i="15" s="1"/>
  <c r="J211" i="15" s="1"/>
  <c r="H215" i="15"/>
  <c r="I215" i="15" s="1"/>
  <c r="J215" i="15" s="1"/>
  <c r="H226" i="15"/>
  <c r="I226" i="15" s="1"/>
  <c r="J226" i="15" s="1"/>
  <c r="H234" i="15"/>
  <c r="I234" i="15" s="1"/>
  <c r="J234" i="15" s="1"/>
  <c r="H242" i="15"/>
  <c r="I242" i="15" s="1"/>
  <c r="J242" i="15" s="1"/>
  <c r="H250" i="15"/>
  <c r="I250" i="15" s="1"/>
  <c r="J250" i="15" s="1"/>
  <c r="H255" i="15"/>
  <c r="I255" i="15" s="1"/>
  <c r="J255" i="15" s="1"/>
  <c r="H260" i="15"/>
  <c r="I260" i="15" s="1"/>
  <c r="J260" i="15" s="1"/>
  <c r="H266" i="15"/>
  <c r="I266" i="15" s="1"/>
  <c r="J266" i="15" s="1"/>
  <c r="H273" i="15"/>
  <c r="I273" i="15" s="1"/>
  <c r="J273" i="15" s="1"/>
  <c r="H282" i="15"/>
  <c r="I282" i="15" s="1"/>
  <c r="J282" i="15" s="1"/>
  <c r="H288" i="15"/>
  <c r="I288" i="15" s="1"/>
  <c r="J288" i="15" s="1"/>
  <c r="H294" i="15"/>
  <c r="I294" i="15" s="1"/>
  <c r="J294" i="15" s="1"/>
  <c r="H298" i="15"/>
  <c r="I298" i="15" s="1"/>
  <c r="J298" i="15" s="1"/>
  <c r="H308" i="15"/>
  <c r="I308" i="15" s="1"/>
  <c r="J308" i="15" s="1"/>
  <c r="H317" i="15"/>
  <c r="I317" i="15" s="1"/>
  <c r="J317" i="15" s="1"/>
  <c r="H321" i="15"/>
  <c r="I321" i="15" s="1"/>
  <c r="J321" i="15" s="1"/>
  <c r="H329" i="15"/>
  <c r="I329" i="15" s="1"/>
  <c r="J329" i="15" s="1"/>
  <c r="H334" i="15"/>
  <c r="I334" i="15" s="1"/>
  <c r="J334" i="15" s="1"/>
  <c r="H339" i="15"/>
  <c r="I339" i="15" s="1"/>
  <c r="J339" i="15" s="1"/>
  <c r="H346" i="15"/>
  <c r="I346" i="15" s="1"/>
  <c r="J346" i="15" s="1"/>
  <c r="H352" i="15"/>
  <c r="I352" i="15" s="1"/>
  <c r="J352" i="15" s="1"/>
  <c r="H361" i="15"/>
  <c r="I361" i="15" s="1"/>
  <c r="J361" i="15" s="1"/>
  <c r="H372" i="15"/>
  <c r="I372" i="15" s="1"/>
  <c r="J372" i="15" s="1"/>
  <c r="H377" i="15"/>
  <c r="I377" i="15" s="1"/>
  <c r="J377" i="15" s="1"/>
  <c r="H386" i="15"/>
  <c r="I386" i="15" s="1"/>
  <c r="J386" i="15" s="1"/>
  <c r="H391" i="15"/>
  <c r="I391" i="15" s="1"/>
  <c r="J391" i="15" s="1"/>
  <c r="H402" i="15"/>
  <c r="I402" i="15" s="1"/>
  <c r="J402" i="15" s="1"/>
  <c r="H411" i="15"/>
  <c r="I411" i="15" s="1"/>
  <c r="J411" i="15" s="1"/>
  <c r="H420" i="15"/>
  <c r="I420" i="15" s="1"/>
  <c r="J420" i="15" s="1"/>
  <c r="H425" i="15"/>
  <c r="I425" i="15" s="1"/>
  <c r="J425" i="15" s="1"/>
  <c r="H430" i="15"/>
  <c r="I430" i="15" s="1"/>
  <c r="J430" i="15" s="1"/>
  <c r="H435" i="15"/>
  <c r="I435" i="15" s="1"/>
  <c r="J435" i="15" s="1"/>
  <c r="H440" i="15"/>
  <c r="I440" i="15" s="1"/>
  <c r="J440" i="15" s="1"/>
  <c r="H446" i="15"/>
  <c r="I446" i="15" s="1"/>
  <c r="J446" i="15" s="1"/>
  <c r="H453" i="15"/>
  <c r="I453" i="15" s="1"/>
  <c r="J453" i="15" s="1"/>
  <c r="H461" i="15"/>
  <c r="I461" i="15" s="1"/>
  <c r="J461" i="15" s="1"/>
  <c r="H468" i="15"/>
  <c r="I468" i="15" s="1"/>
  <c r="J468" i="15" s="1"/>
  <c r="H479" i="15"/>
  <c r="I479" i="15" s="1"/>
  <c r="J479" i="15" s="1"/>
  <c r="H484" i="15"/>
  <c r="I484" i="15" s="1"/>
  <c r="J484" i="15" s="1"/>
  <c r="H490" i="15"/>
  <c r="I490" i="15" s="1"/>
  <c r="J490" i="15" s="1"/>
  <c r="H497" i="15"/>
  <c r="I497" i="15" s="1"/>
  <c r="J497" i="15" s="1"/>
  <c r="H501" i="15"/>
  <c r="I501" i="15" s="1"/>
  <c r="J501" i="15" s="1"/>
  <c r="H505" i="15"/>
  <c r="I505" i="15" s="1"/>
  <c r="J505" i="15" s="1"/>
  <c r="H511" i="15"/>
  <c r="I511" i="15" s="1"/>
  <c r="J511" i="15" s="1"/>
  <c r="H519" i="15"/>
  <c r="I519" i="15" s="1"/>
  <c r="J519" i="15" s="1"/>
  <c r="H528" i="15"/>
  <c r="I528" i="15" s="1"/>
  <c r="J528" i="15" s="1"/>
  <c r="H535" i="15"/>
  <c r="I535" i="15" s="1"/>
  <c r="J535" i="15" s="1"/>
  <c r="H544" i="15"/>
  <c r="I544" i="15" s="1"/>
  <c r="J544" i="15" s="1"/>
  <c r="H549" i="15"/>
  <c r="I549" i="15" s="1"/>
  <c r="J549" i="15" s="1"/>
  <c r="H559" i="15"/>
  <c r="I559" i="15" s="1"/>
  <c r="J559" i="15" s="1"/>
  <c r="H563" i="15"/>
  <c r="I563" i="15" s="1"/>
  <c r="J563" i="15" s="1"/>
  <c r="H572" i="15"/>
  <c r="I572" i="15" s="1"/>
  <c r="J572" i="15" s="1"/>
  <c r="H576" i="15"/>
  <c r="I576" i="15" s="1"/>
  <c r="J576" i="15" s="1"/>
  <c r="H582" i="15"/>
  <c r="I582" i="15" s="1"/>
  <c r="J582" i="15" s="1"/>
  <c r="H589" i="15"/>
  <c r="I589" i="15" s="1"/>
  <c r="J589" i="15" s="1"/>
  <c r="H594" i="15"/>
  <c r="I594" i="15" s="1"/>
  <c r="J594" i="15" s="1"/>
  <c r="H611" i="15"/>
  <c r="I611" i="15" s="1"/>
  <c r="J611" i="15" s="1"/>
  <c r="H616" i="15"/>
  <c r="I616" i="15" s="1"/>
  <c r="J616" i="15" s="1"/>
  <c r="H621" i="15"/>
  <c r="I621" i="15" s="1"/>
  <c r="J621" i="15" s="1"/>
  <c r="H628" i="15"/>
  <c r="I628" i="15" s="1"/>
  <c r="J628" i="15" s="1"/>
  <c r="H647" i="15"/>
  <c r="I647" i="15" s="1"/>
  <c r="J647" i="15" s="1"/>
  <c r="H656" i="15"/>
  <c r="I656" i="15" s="1"/>
  <c r="J656" i="15" s="1"/>
  <c r="H667" i="15"/>
  <c r="I667" i="15" s="1"/>
  <c r="J667" i="15" s="1"/>
  <c r="H676" i="15"/>
  <c r="I676" i="15" s="1"/>
  <c r="J676" i="15" s="1"/>
  <c r="H683" i="15"/>
  <c r="I683" i="15" s="1"/>
  <c r="J683" i="15" s="1"/>
  <c r="H687" i="15"/>
  <c r="I687" i="15" s="1"/>
  <c r="J687" i="15" s="1"/>
  <c r="H698" i="15"/>
  <c r="I698" i="15" s="1"/>
  <c r="J698" i="15" s="1"/>
  <c r="H702" i="15"/>
  <c r="I702" i="15" s="1"/>
  <c r="J702" i="15" s="1"/>
  <c r="H707" i="15"/>
  <c r="I707" i="15" s="1"/>
  <c r="J707" i="15" s="1"/>
  <c r="H713" i="15"/>
  <c r="I713" i="15" s="1"/>
  <c r="J713" i="15" s="1"/>
  <c r="H719" i="15"/>
  <c r="I719" i="15" s="1"/>
  <c r="J719" i="15" s="1"/>
  <c r="H725" i="15"/>
  <c r="I725" i="15" s="1"/>
  <c r="J725" i="15" s="1"/>
  <c r="H729" i="15"/>
  <c r="I729" i="15" s="1"/>
  <c r="J729" i="15" s="1"/>
  <c r="H734" i="15"/>
  <c r="I734" i="15" s="1"/>
  <c r="J734" i="15" s="1"/>
  <c r="H740" i="15"/>
  <c r="I740" i="15" s="1"/>
  <c r="J740" i="15" s="1"/>
  <c r="H744" i="15"/>
  <c r="I744" i="15" s="1"/>
  <c r="J744" i="15" s="1"/>
  <c r="H749" i="15"/>
  <c r="I749" i="15" s="1"/>
  <c r="J749" i="15" s="1"/>
  <c r="H753" i="15"/>
  <c r="I753" i="15" s="1"/>
  <c r="J753" i="15" s="1"/>
  <c r="H758" i="15"/>
  <c r="I758" i="15" s="1"/>
  <c r="J758" i="15" s="1"/>
  <c r="H763" i="15"/>
  <c r="I763" i="15" s="1"/>
  <c r="J763" i="15" s="1"/>
  <c r="H771" i="15"/>
  <c r="I771" i="15" s="1"/>
  <c r="J771" i="15" s="1"/>
  <c r="H777" i="15"/>
  <c r="I777" i="15" s="1"/>
  <c r="J777" i="15" s="1"/>
  <c r="H784" i="15"/>
  <c r="I784" i="15" s="1"/>
  <c r="J784" i="15" s="1"/>
  <c r="H789" i="15"/>
  <c r="I789" i="15" s="1"/>
  <c r="J789" i="15" s="1"/>
  <c r="H793" i="15"/>
  <c r="I793" i="15" s="1"/>
  <c r="J793" i="15" s="1"/>
  <c r="H799" i="15"/>
  <c r="I799" i="15" s="1"/>
  <c r="J799" i="15" s="1"/>
  <c r="H804" i="15"/>
  <c r="I804" i="15" s="1"/>
  <c r="J804" i="15" s="1"/>
  <c r="H810" i="15"/>
  <c r="I810" i="15" s="1"/>
  <c r="J810" i="15" s="1"/>
  <c r="H814" i="15"/>
  <c r="I814" i="15" s="1"/>
  <c r="J814" i="15" s="1"/>
  <c r="H819" i="15"/>
  <c r="I819" i="15" s="1"/>
  <c r="J819" i="15" s="1"/>
  <c r="H826" i="15"/>
  <c r="I826" i="15" s="1"/>
  <c r="J826" i="15" s="1"/>
  <c r="H838" i="15"/>
  <c r="I838" i="15" s="1"/>
  <c r="J838" i="15" s="1"/>
  <c r="H843" i="15"/>
  <c r="I843" i="15" s="1"/>
  <c r="J843" i="15" s="1"/>
  <c r="H847" i="15"/>
  <c r="I847" i="15" s="1"/>
  <c r="J847" i="15" s="1"/>
  <c r="H852" i="15"/>
  <c r="I852" i="15" s="1"/>
  <c r="J852" i="15" s="1"/>
  <c r="H862" i="15"/>
  <c r="I862" i="15" s="1"/>
  <c r="J862" i="15" s="1"/>
  <c r="H871" i="15"/>
  <c r="I871" i="15" s="1"/>
  <c r="J871" i="15" s="1"/>
  <c r="H876" i="15"/>
  <c r="I876" i="15" s="1"/>
  <c r="J876" i="15" s="1"/>
  <c r="H882" i="15"/>
  <c r="I882" i="15" s="1"/>
  <c r="J882" i="15" s="1"/>
  <c r="H889" i="15"/>
  <c r="I889" i="15" s="1"/>
  <c r="J889" i="15" s="1"/>
  <c r="H895" i="15"/>
  <c r="I895" i="15" s="1"/>
  <c r="J895" i="15" s="1"/>
  <c r="H899" i="15"/>
  <c r="I899" i="15" s="1"/>
  <c r="J899" i="15" s="1"/>
  <c r="H904" i="15"/>
  <c r="I904" i="15" s="1"/>
  <c r="J904" i="15" s="1"/>
  <c r="H911" i="15"/>
  <c r="I911" i="15" s="1"/>
  <c r="J911" i="15" s="1"/>
  <c r="H918" i="15"/>
  <c r="I918" i="15" s="1"/>
  <c r="J918" i="15" s="1"/>
  <c r="H926" i="15"/>
  <c r="I926" i="15" s="1"/>
  <c r="J926" i="15" s="1"/>
  <c r="H932" i="15"/>
  <c r="I932" i="15" s="1"/>
  <c r="J932" i="15" s="1"/>
  <c r="H940" i="15"/>
  <c r="I940" i="15" s="1"/>
  <c r="J940" i="15" s="1"/>
  <c r="H945" i="15"/>
  <c r="I945" i="15" s="1"/>
  <c r="J945" i="15" s="1"/>
  <c r="H951" i="15"/>
  <c r="I951" i="15" s="1"/>
  <c r="J951" i="15" s="1"/>
  <c r="H956" i="15"/>
  <c r="I956" i="15" s="1"/>
  <c r="J956" i="15" s="1"/>
  <c r="H964" i="15"/>
  <c r="I964" i="15" s="1"/>
  <c r="J964" i="15" s="1"/>
  <c r="H974" i="15"/>
  <c r="I974" i="15" s="1"/>
  <c r="J974" i="15" s="1"/>
  <c r="H982" i="15"/>
  <c r="I982" i="15" s="1"/>
  <c r="J982" i="15" s="1"/>
  <c r="H986" i="15"/>
  <c r="I986" i="15" s="1"/>
  <c r="J986" i="15" s="1"/>
  <c r="H991" i="15"/>
  <c r="I991" i="15" s="1"/>
  <c r="J991" i="15" s="1"/>
  <c r="H1001" i="15"/>
  <c r="I1001" i="15" s="1"/>
  <c r="J1001" i="15" s="1"/>
  <c r="H1009" i="15"/>
  <c r="I1009" i="15" s="1"/>
  <c r="J1009" i="15" s="1"/>
  <c r="H1015" i="15"/>
  <c r="I1015" i="15" s="1"/>
  <c r="J1015" i="15" s="1"/>
  <c r="H1022" i="15"/>
  <c r="I1022" i="15" s="1"/>
  <c r="J1022" i="15" s="1"/>
  <c r="H1027" i="15"/>
  <c r="I1027" i="15" s="1"/>
  <c r="J1027" i="15" s="1"/>
  <c r="H1031" i="15"/>
  <c r="I1031" i="15" s="1"/>
  <c r="J1031" i="15" s="1"/>
  <c r="H1038" i="15"/>
  <c r="I1038" i="15" s="1"/>
  <c r="J1038" i="15" s="1"/>
  <c r="H1044" i="15"/>
  <c r="I1044" i="15" s="1"/>
  <c r="J1044" i="15" s="1"/>
  <c r="H1048" i="15"/>
  <c r="I1048" i="15" s="1"/>
  <c r="J1048" i="15" s="1"/>
  <c r="H1053" i="15"/>
  <c r="I1053" i="15" s="1"/>
  <c r="J1053" i="15" s="1"/>
  <c r="H1059" i="15"/>
  <c r="I1059" i="15" s="1"/>
  <c r="J1059" i="15" s="1"/>
  <c r="H1066" i="15"/>
  <c r="I1066" i="15" s="1"/>
  <c r="J1066" i="15" s="1"/>
  <c r="H1076" i="15"/>
  <c r="I1076" i="15" s="1"/>
  <c r="J1076" i="15" s="1"/>
  <c r="H13" i="15"/>
  <c r="I13" i="15" s="1"/>
  <c r="J13" i="15" s="1"/>
  <c r="H35" i="15"/>
  <c r="I35" i="15" s="1"/>
  <c r="J35" i="15" s="1"/>
  <c r="H51" i="15"/>
  <c r="I51" i="15" s="1"/>
  <c r="J51" i="15" s="1"/>
  <c r="H69" i="15"/>
  <c r="I69" i="15" s="1"/>
  <c r="J69" i="15" s="1"/>
  <c r="H82" i="15"/>
  <c r="I82" i="15" s="1"/>
  <c r="J82" i="15" s="1"/>
  <c r="H97" i="15"/>
  <c r="I97" i="15" s="1"/>
  <c r="J97" i="15" s="1"/>
  <c r="H116" i="15"/>
  <c r="I116" i="15" s="1"/>
  <c r="J116" i="15" s="1"/>
  <c r="H131" i="15"/>
  <c r="I131" i="15" s="1"/>
  <c r="J131" i="15" s="1"/>
  <c r="H139" i="15"/>
  <c r="I139" i="15" s="1"/>
  <c r="J139" i="15" s="1"/>
  <c r="H148" i="15"/>
  <c r="I148" i="15" s="1"/>
  <c r="J148" i="15" s="1"/>
  <c r="H156" i="15"/>
  <c r="I156" i="15" s="1"/>
  <c r="J156" i="15" s="1"/>
  <c r="H167" i="15"/>
  <c r="I167" i="15" s="1"/>
  <c r="J167" i="15" s="1"/>
  <c r="H184" i="15"/>
  <c r="I184" i="15" s="1"/>
  <c r="J184" i="15" s="1"/>
  <c r="H196" i="15"/>
  <c r="I196" i="15" s="1"/>
  <c r="J196" i="15" s="1"/>
  <c r="H207" i="15"/>
  <c r="I207" i="15" s="1"/>
  <c r="J207" i="15" s="1"/>
  <c r="H216" i="15"/>
  <c r="I216" i="15" s="1"/>
  <c r="J216" i="15" s="1"/>
  <c r="H235" i="15"/>
  <c r="I235" i="15" s="1"/>
  <c r="J235" i="15" s="1"/>
  <c r="H252" i="15"/>
  <c r="I252" i="15" s="1"/>
  <c r="J252" i="15" s="1"/>
  <c r="H262" i="15"/>
  <c r="I262" i="15" s="1"/>
  <c r="J262" i="15" s="1"/>
  <c r="H270" i="15"/>
  <c r="I270" i="15" s="1"/>
  <c r="J270" i="15" s="1"/>
  <c r="H283" i="15"/>
  <c r="I283" i="15" s="1"/>
  <c r="J283" i="15" s="1"/>
  <c r="H292" i="15"/>
  <c r="I292" i="15" s="1"/>
  <c r="J292" i="15" s="1"/>
  <c r="H297" i="15"/>
  <c r="I297" i="15" s="1"/>
  <c r="J297" i="15" s="1"/>
  <c r="H310" i="15"/>
  <c r="I310" i="15" s="1"/>
  <c r="J310" i="15" s="1"/>
  <c r="H319" i="15"/>
  <c r="I319" i="15" s="1"/>
  <c r="J319" i="15" s="1"/>
  <c r="H328" i="15"/>
  <c r="I328" i="15" s="1"/>
  <c r="J328" i="15" s="1"/>
  <c r="H335" i="15"/>
  <c r="I335" i="15" s="1"/>
  <c r="J335" i="15" s="1"/>
  <c r="H341" i="15"/>
  <c r="I341" i="15" s="1"/>
  <c r="J341" i="15" s="1"/>
  <c r="H351" i="15"/>
  <c r="I351" i="15" s="1"/>
  <c r="J351" i="15" s="1"/>
  <c r="H363" i="15"/>
  <c r="I363" i="15" s="1"/>
  <c r="J363" i="15" s="1"/>
  <c r="H374" i="15"/>
  <c r="I374" i="15" s="1"/>
  <c r="J374" i="15" s="1"/>
  <c r="H385" i="15"/>
  <c r="I385" i="15" s="1"/>
  <c r="J385" i="15" s="1"/>
  <c r="H394" i="15"/>
  <c r="I394" i="15" s="1"/>
  <c r="J394" i="15" s="1"/>
  <c r="H407" i="15"/>
  <c r="I407" i="15" s="1"/>
  <c r="J407" i="15" s="1"/>
  <c r="H416" i="15"/>
  <c r="I416" i="15" s="1"/>
  <c r="J416" i="15" s="1"/>
  <c r="H427" i="15"/>
  <c r="I427" i="15" s="1"/>
  <c r="J427" i="15" s="1"/>
  <c r="H432" i="15"/>
  <c r="I432" i="15" s="1"/>
  <c r="J432" i="15" s="1"/>
  <c r="H439" i="15"/>
  <c r="I439" i="15" s="1"/>
  <c r="J439" i="15" s="1"/>
  <c r="H448" i="15"/>
  <c r="I448" i="15" s="1"/>
  <c r="J448" i="15" s="1"/>
  <c r="H456" i="15"/>
  <c r="I456" i="15" s="1"/>
  <c r="J456" i="15" s="1"/>
  <c r="H467" i="15"/>
  <c r="I467" i="15" s="1"/>
  <c r="J467" i="15" s="1"/>
  <c r="H481" i="15"/>
  <c r="I481" i="15" s="1"/>
  <c r="J481" i="15" s="1"/>
  <c r="H487" i="15"/>
  <c r="I487" i="15" s="1"/>
  <c r="J487" i="15" s="1"/>
  <c r="H494" i="15"/>
  <c r="I494" i="15" s="1"/>
  <c r="J494" i="15" s="1"/>
  <c r="H502" i="15"/>
  <c r="I502" i="15" s="1"/>
  <c r="J502" i="15" s="1"/>
  <c r="H509" i="15"/>
  <c r="I509" i="15" s="1"/>
  <c r="J509" i="15" s="1"/>
  <c r="H517" i="15"/>
  <c r="I517" i="15" s="1"/>
  <c r="J517" i="15" s="1"/>
  <c r="H529" i="15"/>
  <c r="I529" i="15" s="1"/>
  <c r="J529" i="15" s="1"/>
  <c r="H540" i="15"/>
  <c r="I540" i="15" s="1"/>
  <c r="J540" i="15" s="1"/>
  <c r="H547" i="15"/>
  <c r="I547" i="15" s="1"/>
  <c r="J547" i="15" s="1"/>
  <c r="H560" i="15"/>
  <c r="I560" i="15" s="1"/>
  <c r="J560" i="15" s="1"/>
  <c r="H569" i="15"/>
  <c r="I569" i="15" s="1"/>
  <c r="J569" i="15" s="1"/>
  <c r="H575" i="15"/>
  <c r="I575" i="15" s="1"/>
  <c r="J575" i="15" s="1"/>
  <c r="H583" i="15"/>
  <c r="I583" i="15" s="1"/>
  <c r="J583" i="15" s="1"/>
  <c r="H592" i="15"/>
  <c r="I592" i="15" s="1"/>
  <c r="J592" i="15" s="1"/>
  <c r="H604" i="15"/>
  <c r="I604" i="15" s="1"/>
  <c r="J604" i="15" s="1"/>
  <c r="H618" i="15"/>
  <c r="I618" i="15" s="1"/>
  <c r="J618" i="15" s="1"/>
  <c r="H625" i="15"/>
  <c r="I625" i="15" s="1"/>
  <c r="J625" i="15" s="1"/>
  <c r="H642" i="15"/>
  <c r="I642" i="15" s="1"/>
  <c r="J642" i="15" s="1"/>
  <c r="H658" i="15"/>
  <c r="I658" i="15" s="1"/>
  <c r="J658" i="15" s="1"/>
  <c r="H672" i="15"/>
  <c r="I672" i="15" s="1"/>
  <c r="J672" i="15" s="1"/>
  <c r="H682" i="15"/>
  <c r="I682" i="15" s="1"/>
  <c r="J682" i="15" s="1"/>
  <c r="H691" i="15"/>
  <c r="I691" i="15" s="1"/>
  <c r="J691" i="15" s="1"/>
  <c r="H700" i="15"/>
  <c r="I700" i="15" s="1"/>
  <c r="J700" i="15" s="1"/>
  <c r="H706" i="15"/>
  <c r="I706" i="15" s="1"/>
  <c r="J706" i="15" s="1"/>
  <c r="H714" i="15"/>
  <c r="I714" i="15" s="1"/>
  <c r="J714" i="15" s="1"/>
  <c r="H721" i="15"/>
  <c r="I721" i="15" s="1"/>
  <c r="J721" i="15" s="1"/>
  <c r="H728" i="15"/>
  <c r="I728" i="15" s="1"/>
  <c r="J728" i="15" s="1"/>
  <c r="H737" i="15"/>
  <c r="I737" i="15" s="1"/>
  <c r="J737" i="15" s="1"/>
  <c r="H742" i="15"/>
  <c r="I742" i="15" s="1"/>
  <c r="J742" i="15" s="1"/>
  <c r="H748" i="15"/>
  <c r="I748" i="15" s="1"/>
  <c r="J748" i="15" s="1"/>
  <c r="H755" i="15"/>
  <c r="I755" i="15" s="1"/>
  <c r="J755" i="15" s="1"/>
  <c r="H760" i="15"/>
  <c r="I760" i="15" s="1"/>
  <c r="J760" i="15" s="1"/>
  <c r="H767" i="15"/>
  <c r="I767" i="15" s="1"/>
  <c r="J767" i="15" s="1"/>
  <c r="H778" i="15"/>
  <c r="I778" i="15" s="1"/>
  <c r="J778" i="15" s="1"/>
  <c r="H786" i="15"/>
  <c r="I786" i="15" s="1"/>
  <c r="J786" i="15" s="1"/>
  <c r="H792" i="15"/>
  <c r="I792" i="15" s="1"/>
  <c r="J792" i="15" s="1"/>
  <c r="H801" i="15"/>
  <c r="I801" i="15" s="1"/>
  <c r="J801" i="15" s="1"/>
  <c r="H808" i="15"/>
  <c r="I808" i="15" s="1"/>
  <c r="J808" i="15" s="1"/>
  <c r="H813" i="15"/>
  <c r="I813" i="15" s="1"/>
  <c r="J813" i="15" s="1"/>
  <c r="H821" i="15"/>
  <c r="I821" i="15" s="1"/>
  <c r="J821" i="15" s="1"/>
  <c r="H833" i="15"/>
  <c r="I833" i="15" s="1"/>
  <c r="J833" i="15" s="1"/>
  <c r="H842" i="15"/>
  <c r="I842" i="15" s="1"/>
  <c r="J842" i="15" s="1"/>
  <c r="H848" i="15"/>
  <c r="I848" i="15" s="1"/>
  <c r="J848" i="15" s="1"/>
  <c r="H858" i="15"/>
  <c r="I858" i="15" s="1"/>
  <c r="J858" i="15" s="1"/>
  <c r="H869" i="15"/>
  <c r="I869" i="15" s="1"/>
  <c r="J869" i="15" s="1"/>
  <c r="H877" i="15"/>
  <c r="I877" i="15" s="1"/>
  <c r="J877" i="15" s="1"/>
  <c r="H887" i="15"/>
  <c r="I887" i="15" s="1"/>
  <c r="J887" i="15" s="1"/>
  <c r="H894" i="15"/>
  <c r="I894" i="15" s="1"/>
  <c r="J894" i="15" s="1"/>
  <c r="H901" i="15"/>
  <c r="I901" i="15" s="1"/>
  <c r="J901" i="15" s="1"/>
  <c r="H907" i="15"/>
  <c r="I907" i="15" s="1"/>
  <c r="J907" i="15" s="1"/>
  <c r="H915" i="15"/>
  <c r="I915" i="15" s="1"/>
  <c r="J915" i="15" s="1"/>
  <c r="H928" i="15"/>
  <c r="I928" i="15" s="1"/>
  <c r="J928" i="15" s="1"/>
  <c r="H936" i="15"/>
  <c r="I936" i="15" s="1"/>
  <c r="J936" i="15" s="1"/>
  <c r="H943" i="15"/>
  <c r="I943" i="15" s="1"/>
  <c r="J943" i="15" s="1"/>
  <c r="H952" i="15"/>
  <c r="I952" i="15" s="1"/>
  <c r="J952" i="15" s="1"/>
  <c r="H958" i="15"/>
  <c r="I958" i="15" s="1"/>
  <c r="J958" i="15" s="1"/>
  <c r="H973" i="15"/>
  <c r="I973" i="15" s="1"/>
  <c r="J973" i="15" s="1"/>
  <c r="H983" i="15"/>
  <c r="I983" i="15" s="1"/>
  <c r="J983" i="15" s="1"/>
  <c r="H988" i="15"/>
  <c r="I988" i="15" s="1"/>
  <c r="J988" i="15" s="1"/>
  <c r="H1000" i="15"/>
  <c r="I1000" i="15" s="1"/>
  <c r="J1000" i="15" s="1"/>
  <c r="H1010" i="15"/>
  <c r="I1010" i="15" s="1"/>
  <c r="J1010" i="15" s="1"/>
  <c r="H1018" i="15"/>
  <c r="I1018" i="15" s="1"/>
  <c r="J1018" i="15" s="1"/>
  <c r="H1026" i="15"/>
  <c r="I1026" i="15" s="1"/>
  <c r="J1026" i="15" s="1"/>
  <c r="H1032" i="15"/>
  <c r="I1032" i="15" s="1"/>
  <c r="J1032" i="15" s="1"/>
  <c r="H1041" i="15"/>
  <c r="I1041" i="15" s="1"/>
  <c r="J1041" i="15" s="1"/>
  <c r="H1047" i="15"/>
  <c r="I1047" i="15" s="1"/>
  <c r="J1047" i="15" s="1"/>
  <c r="H1055" i="15"/>
  <c r="I1055" i="15" s="1"/>
  <c r="J1055" i="15" s="1"/>
  <c r="H1064" i="15"/>
  <c r="I1064" i="15" s="1"/>
  <c r="J1064" i="15" s="1"/>
  <c r="H1072" i="15"/>
  <c r="I1072" i="15" s="1"/>
  <c r="J1072" i="15" s="1"/>
  <c r="H63" i="15"/>
  <c r="I63" i="15" s="1"/>
  <c r="J63" i="15" s="1"/>
  <c r="H88" i="15"/>
  <c r="I88" i="15" s="1"/>
  <c r="J88" i="15" s="1"/>
  <c r="H123" i="15"/>
  <c r="I123" i="15" s="1"/>
  <c r="J123" i="15" s="1"/>
  <c r="H144" i="15"/>
  <c r="I144" i="15" s="1"/>
  <c r="J144" i="15" s="1"/>
  <c r="H161" i="15"/>
  <c r="I161" i="15" s="1"/>
  <c r="J161" i="15" s="1"/>
  <c r="H191" i="15"/>
  <c r="I191" i="15" s="1"/>
  <c r="J191" i="15" s="1"/>
  <c r="H212" i="15"/>
  <c r="I212" i="15" s="1"/>
  <c r="J212" i="15" s="1"/>
  <c r="H243" i="15"/>
  <c r="I243" i="15" s="1"/>
  <c r="J243" i="15" s="1"/>
  <c r="H267" i="15"/>
  <c r="I267" i="15" s="1"/>
  <c r="J267" i="15" s="1"/>
  <c r="H286" i="15"/>
  <c r="I286" i="15" s="1"/>
  <c r="J286" i="15" s="1"/>
  <c r="H303" i="15"/>
  <c r="I303" i="15" s="1"/>
  <c r="J303" i="15" s="1"/>
  <c r="H325" i="15"/>
  <c r="I325" i="15" s="1"/>
  <c r="J325" i="15" s="1"/>
  <c r="H338" i="15"/>
  <c r="I338" i="15" s="1"/>
  <c r="J338" i="15" s="1"/>
  <c r="H359" i="15"/>
  <c r="I359" i="15" s="1"/>
  <c r="J359" i="15" s="1"/>
  <c r="H379" i="15"/>
  <c r="I379" i="15" s="1"/>
  <c r="J379" i="15" s="1"/>
  <c r="H398" i="15"/>
  <c r="I398" i="15" s="1"/>
  <c r="J398" i="15" s="1"/>
  <c r="H422" i="15"/>
  <c r="I422" i="15" s="1"/>
  <c r="J422" i="15" s="1"/>
  <c r="H436" i="15"/>
  <c r="I436" i="15" s="1"/>
  <c r="J436" i="15" s="1"/>
  <c r="H451" i="15"/>
  <c r="I451" i="15" s="1"/>
  <c r="J451" i="15" s="1"/>
  <c r="H473" i="15"/>
  <c r="I473" i="15" s="1"/>
  <c r="J473" i="15" s="1"/>
  <c r="H491" i="15"/>
  <c r="I491" i="15" s="1"/>
  <c r="J491" i="15" s="1"/>
  <c r="H504" i="15"/>
  <c r="I504" i="15" s="1"/>
  <c r="J504" i="15" s="1"/>
  <c r="H524" i="15"/>
  <c r="I524" i="15" s="1"/>
  <c r="J524" i="15" s="1"/>
  <c r="H545" i="15"/>
  <c r="I545" i="15" s="1"/>
  <c r="J545" i="15" s="1"/>
  <c r="H562" i="15"/>
  <c r="I562" i="15" s="1"/>
  <c r="J562" i="15" s="1"/>
  <c r="H578" i="15"/>
  <c r="I578" i="15" s="1"/>
  <c r="J578" i="15" s="1"/>
  <c r="H597" i="15"/>
  <c r="I597" i="15" s="1"/>
  <c r="J597" i="15" s="1"/>
  <c r="H620" i="15"/>
  <c r="I620" i="15" s="1"/>
  <c r="J620" i="15" s="1"/>
  <c r="H651" i="15"/>
  <c r="I651" i="15" s="1"/>
  <c r="J651" i="15" s="1"/>
  <c r="H679" i="15"/>
  <c r="I679" i="15" s="1"/>
  <c r="J679" i="15" s="1"/>
  <c r="H685" i="15"/>
  <c r="I685" i="15" s="1"/>
  <c r="J685" i="15" s="1"/>
  <c r="H703" i="15"/>
  <c r="I703" i="15" s="1"/>
  <c r="J703" i="15" s="1"/>
  <c r="H717" i="15"/>
  <c r="I717" i="15" s="1"/>
  <c r="J717" i="15" s="1"/>
  <c r="H732" i="15"/>
  <c r="I732" i="15" s="1"/>
  <c r="J732" i="15" s="1"/>
  <c r="H745" i="15"/>
  <c r="I745" i="15" s="1"/>
  <c r="J745" i="15" s="1"/>
  <c r="H757" i="15"/>
  <c r="I757" i="15" s="1"/>
  <c r="J757" i="15" s="1"/>
  <c r="H775" i="15"/>
  <c r="I775" i="15" s="1"/>
  <c r="J775" i="15" s="1"/>
  <c r="H790" i="15"/>
  <c r="I790" i="15" s="1"/>
  <c r="J790" i="15" s="1"/>
  <c r="H803" i="15"/>
  <c r="I803" i="15" s="1"/>
  <c r="J803" i="15" s="1"/>
  <c r="H817" i="15"/>
  <c r="I817" i="15" s="1"/>
  <c r="J817" i="15" s="1"/>
  <c r="H839" i="15"/>
  <c r="I839" i="15" s="1"/>
  <c r="J839" i="15" s="1"/>
  <c r="H851" i="15"/>
  <c r="I851" i="15" s="1"/>
  <c r="J851" i="15" s="1"/>
  <c r="H874" i="15"/>
  <c r="I874" i="15" s="1"/>
  <c r="J874" i="15" s="1"/>
  <c r="H890" i="15"/>
  <c r="I890" i="15" s="1"/>
  <c r="J890" i="15" s="1"/>
  <c r="H903" i="15"/>
  <c r="I903" i="15" s="1"/>
  <c r="J903" i="15" s="1"/>
  <c r="H923" i="15"/>
  <c r="I923" i="15" s="1"/>
  <c r="J923" i="15" s="1"/>
  <c r="H941" i="15"/>
  <c r="I941" i="15" s="1"/>
  <c r="J941" i="15" s="1"/>
  <c r="H955" i="15"/>
  <c r="I955" i="15" s="1"/>
  <c r="J955" i="15" s="1"/>
  <c r="H979" i="15"/>
  <c r="I979" i="15" s="1"/>
  <c r="J979" i="15" s="1"/>
  <c r="H993" i="15"/>
  <c r="I993" i="15" s="1"/>
  <c r="J993" i="15" s="1"/>
  <c r="H1013" i="15"/>
  <c r="I1013" i="15" s="1"/>
  <c r="J1013" i="15" s="1"/>
  <c r="H1029" i="15"/>
  <c r="I1029" i="15" s="1"/>
  <c r="J1029" i="15" s="1"/>
  <c r="H1045" i="15"/>
  <c r="I1045" i="15" s="1"/>
  <c r="J1045" i="15" s="1"/>
  <c r="H1058" i="15"/>
  <c r="I1058" i="15" s="1"/>
  <c r="J1058" i="15" s="1"/>
  <c r="H1097" i="15"/>
  <c r="I1097" i="15" s="1"/>
  <c r="J1097" i="15" s="1"/>
  <c r="H14" i="15"/>
  <c r="I14" i="15" s="1"/>
  <c r="J14" i="15" s="1"/>
  <c r="H36" i="15"/>
  <c r="I36" i="15" s="1"/>
  <c r="J36" i="15" s="1"/>
  <c r="H56" i="15"/>
  <c r="I56" i="15" s="1"/>
  <c r="J56" i="15" s="1"/>
  <c r="H70" i="15"/>
  <c r="I70" i="15" s="1"/>
  <c r="J70" i="15" s="1"/>
  <c r="H83" i="15"/>
  <c r="I83" i="15" s="1"/>
  <c r="J83" i="15" s="1"/>
  <c r="H100" i="15"/>
  <c r="I100" i="15" s="1"/>
  <c r="J100" i="15" s="1"/>
  <c r="H120" i="15"/>
  <c r="I120" i="15" s="1"/>
  <c r="J120" i="15" s="1"/>
  <c r="H132" i="15"/>
  <c r="I132" i="15" s="1"/>
  <c r="J132" i="15" s="1"/>
  <c r="H140" i="15"/>
  <c r="I140" i="15" s="1"/>
  <c r="J140" i="15" s="1"/>
  <c r="H149" i="15"/>
  <c r="I149" i="15" s="1"/>
  <c r="J149" i="15" s="1"/>
  <c r="H157" i="15"/>
  <c r="I157" i="15" s="1"/>
  <c r="J157" i="15" s="1"/>
  <c r="H168" i="15"/>
  <c r="I168" i="15" s="1"/>
  <c r="J168" i="15" s="1"/>
  <c r="H185" i="15"/>
  <c r="I185" i="15" s="1"/>
  <c r="J185" i="15" s="1"/>
  <c r="H197" i="15"/>
  <c r="I197" i="15" s="1"/>
  <c r="J197" i="15" s="1"/>
  <c r="H208" i="15"/>
  <c r="I208" i="15" s="1"/>
  <c r="J208" i="15" s="1"/>
  <c r="H217" i="15"/>
  <c r="I217" i="15" s="1"/>
  <c r="J217" i="15" s="1"/>
  <c r="H239" i="15"/>
  <c r="I239" i="15" s="1"/>
  <c r="J239" i="15" s="1"/>
  <c r="H253" i="15"/>
  <c r="I253" i="15" s="1"/>
  <c r="J253" i="15" s="1"/>
  <c r="H263" i="15"/>
  <c r="I263" i="15" s="1"/>
  <c r="J263" i="15" s="1"/>
  <c r="H276" i="15"/>
  <c r="I276" i="15" s="1"/>
  <c r="J276" i="15" s="1"/>
  <c r="H285" i="15"/>
  <c r="I285" i="15" s="1"/>
  <c r="J285" i="15" s="1"/>
  <c r="H293" i="15"/>
  <c r="I293" i="15" s="1"/>
  <c r="J293" i="15" s="1"/>
  <c r="H301" i="15"/>
  <c r="I301" i="15" s="1"/>
  <c r="J301" i="15" s="1"/>
  <c r="H312" i="15"/>
  <c r="I312" i="15" s="1"/>
  <c r="J312" i="15" s="1"/>
  <c r="H320" i="15"/>
  <c r="I320" i="15" s="1"/>
  <c r="J320" i="15" s="1"/>
  <c r="H330" i="15"/>
  <c r="I330" i="15" s="1"/>
  <c r="J330" i="15" s="1"/>
  <c r="H337" i="15"/>
  <c r="I337" i="15" s="1"/>
  <c r="J337" i="15" s="1"/>
  <c r="H344" i="15"/>
  <c r="I344" i="15" s="1"/>
  <c r="J344" i="15" s="1"/>
  <c r="H354" i="15"/>
  <c r="I354" i="15" s="1"/>
  <c r="J354" i="15" s="1"/>
  <c r="H365" i="15"/>
  <c r="I365" i="15" s="1"/>
  <c r="J365" i="15" s="1"/>
  <c r="H375" i="15"/>
  <c r="I375" i="15" s="1"/>
  <c r="J375" i="15" s="1"/>
  <c r="H388" i="15"/>
  <c r="I388" i="15" s="1"/>
  <c r="J388" i="15" s="1"/>
  <c r="H395" i="15"/>
  <c r="I395" i="15" s="1"/>
  <c r="J395" i="15" s="1"/>
  <c r="H409" i="15"/>
  <c r="I409" i="15" s="1"/>
  <c r="J409" i="15" s="1"/>
  <c r="H421" i="15"/>
  <c r="I421" i="15" s="1"/>
  <c r="J421" i="15" s="1"/>
  <c r="H428" i="15"/>
  <c r="I428" i="15" s="1"/>
  <c r="J428" i="15" s="1"/>
  <c r="H434" i="15"/>
  <c r="I434" i="15" s="1"/>
  <c r="J434" i="15" s="1"/>
  <c r="H441" i="15"/>
  <c r="I441" i="15" s="1"/>
  <c r="J441" i="15" s="1"/>
  <c r="H450" i="15"/>
  <c r="I450" i="15" s="1"/>
  <c r="J450" i="15" s="1"/>
  <c r="H458" i="15"/>
  <c r="I458" i="15" s="1"/>
  <c r="J458" i="15" s="1"/>
  <c r="H469" i="15"/>
  <c r="I469" i="15" s="1"/>
  <c r="J469" i="15" s="1"/>
  <c r="H482" i="15"/>
  <c r="I482" i="15" s="1"/>
  <c r="J482" i="15" s="1"/>
  <c r="H489" i="15"/>
  <c r="I489" i="15" s="1"/>
  <c r="J489" i="15" s="1"/>
  <c r="H498" i="15"/>
  <c r="I498" i="15" s="1"/>
  <c r="J498" i="15" s="1"/>
  <c r="H503" i="15"/>
  <c r="I503" i="15" s="1"/>
  <c r="J503" i="15" s="1"/>
  <c r="H510" i="15"/>
  <c r="I510" i="15" s="1"/>
  <c r="J510" i="15" s="1"/>
  <c r="H523" i="15"/>
  <c r="I523" i="15" s="1"/>
  <c r="J523" i="15" s="1"/>
  <c r="H531" i="15"/>
  <c r="I531" i="15" s="1"/>
  <c r="J531" i="15" s="1"/>
  <c r="H543" i="15"/>
  <c r="I543" i="15" s="1"/>
  <c r="J543" i="15" s="1"/>
  <c r="H550" i="15"/>
  <c r="I550" i="15" s="1"/>
  <c r="J550" i="15" s="1"/>
  <c r="H561" i="15"/>
  <c r="I561" i="15" s="1"/>
  <c r="J561" i="15" s="1"/>
  <c r="H571" i="15"/>
  <c r="I571" i="15" s="1"/>
  <c r="J571" i="15" s="1"/>
  <c r="H577" i="15"/>
  <c r="I577" i="15" s="1"/>
  <c r="J577" i="15" s="1"/>
  <c r="H587" i="15"/>
  <c r="I587" i="15" s="1"/>
  <c r="J587" i="15" s="1"/>
  <c r="H593" i="15"/>
  <c r="I593" i="15" s="1"/>
  <c r="J593" i="15" s="1"/>
  <c r="H612" i="15"/>
  <c r="I612" i="15" s="1"/>
  <c r="J612" i="15" s="1"/>
  <c r="H619" i="15"/>
  <c r="I619" i="15" s="1"/>
  <c r="J619" i="15" s="1"/>
  <c r="H627" i="15"/>
  <c r="I627" i="15" s="1"/>
  <c r="J627" i="15" s="1"/>
  <c r="H649" i="15"/>
  <c r="I649" i="15" s="1"/>
  <c r="J649" i="15" s="1"/>
  <c r="H663" i="15"/>
  <c r="I663" i="15" s="1"/>
  <c r="J663" i="15" s="1"/>
  <c r="H674" i="15"/>
  <c r="I674" i="15" s="1"/>
  <c r="J674" i="15" s="1"/>
  <c r="H684" i="15"/>
  <c r="I684" i="15" s="1"/>
  <c r="J684" i="15" s="1"/>
  <c r="H693" i="15"/>
  <c r="I693" i="15" s="1"/>
  <c r="J693" i="15" s="1"/>
  <c r="H701" i="15"/>
  <c r="I701" i="15" s="1"/>
  <c r="J701" i="15" s="1"/>
  <c r="H708" i="15"/>
  <c r="I708" i="15" s="1"/>
  <c r="J708" i="15" s="1"/>
  <c r="H716" i="15"/>
  <c r="I716" i="15" s="1"/>
  <c r="J716" i="15" s="1"/>
  <c r="H722" i="15"/>
  <c r="I722" i="15" s="1"/>
  <c r="J722" i="15" s="1"/>
  <c r="H731" i="15"/>
  <c r="I731" i="15" s="1"/>
  <c r="J731" i="15" s="1"/>
  <c r="H738" i="15"/>
  <c r="I738" i="15" s="1"/>
  <c r="J738" i="15" s="1"/>
  <c r="H743" i="15"/>
  <c r="I743" i="15" s="1"/>
  <c r="J743" i="15" s="1"/>
  <c r="H750" i="15"/>
  <c r="I750" i="15" s="1"/>
  <c r="J750" i="15" s="1"/>
  <c r="H756" i="15"/>
  <c r="I756" i="15" s="1"/>
  <c r="J756" i="15" s="1"/>
  <c r="H761" i="15"/>
  <c r="I761" i="15" s="1"/>
  <c r="J761" i="15" s="1"/>
  <c r="H774" i="15"/>
  <c r="I774" i="15" s="1"/>
  <c r="J774" i="15" s="1"/>
  <c r="H781" i="15"/>
  <c r="I781" i="15" s="1"/>
  <c r="J781" i="15" s="1"/>
  <c r="H787" i="15"/>
  <c r="I787" i="15" s="1"/>
  <c r="J787" i="15" s="1"/>
  <c r="H795" i="15"/>
  <c r="I795" i="15" s="1"/>
  <c r="J795" i="15" s="1"/>
  <c r="H802" i="15"/>
  <c r="I802" i="15" s="1"/>
  <c r="J802" i="15" s="1"/>
  <c r="H809" i="15"/>
  <c r="I809" i="15" s="1"/>
  <c r="J809" i="15" s="1"/>
  <c r="H816" i="15"/>
  <c r="I816" i="15" s="1"/>
  <c r="J816" i="15" s="1"/>
  <c r="H822" i="15"/>
  <c r="I822" i="15" s="1"/>
  <c r="J822" i="15" s="1"/>
  <c r="H836" i="15"/>
  <c r="I836" i="15" s="1"/>
  <c r="J836" i="15" s="1"/>
  <c r="H844" i="15"/>
  <c r="I844" i="15" s="1"/>
  <c r="J844" i="15" s="1"/>
  <c r="H850" i="15"/>
  <c r="I850" i="15" s="1"/>
  <c r="J850" i="15" s="1"/>
  <c r="H860" i="15"/>
  <c r="I860" i="15" s="1"/>
  <c r="J860" i="15" s="1"/>
  <c r="H872" i="15"/>
  <c r="I872" i="15" s="1"/>
  <c r="J872" i="15" s="1"/>
  <c r="H878" i="15"/>
  <c r="I878" i="15" s="1"/>
  <c r="J878" i="15" s="1"/>
  <c r="H888" i="15"/>
  <c r="I888" i="15" s="1"/>
  <c r="J888" i="15" s="1"/>
  <c r="H896" i="15"/>
  <c r="I896" i="15" s="1"/>
  <c r="J896" i="15" s="1"/>
  <c r="H902" i="15"/>
  <c r="I902" i="15" s="1"/>
  <c r="J902" i="15" s="1"/>
  <c r="H910" i="15"/>
  <c r="I910" i="15" s="1"/>
  <c r="J910" i="15" s="1"/>
  <c r="H921" i="15"/>
  <c r="I921" i="15" s="1"/>
  <c r="J921" i="15" s="1"/>
  <c r="H929" i="15"/>
  <c r="I929" i="15" s="1"/>
  <c r="J929" i="15" s="1"/>
  <c r="H937" i="15"/>
  <c r="I937" i="15" s="1"/>
  <c r="J937" i="15" s="1"/>
  <c r="H947" i="15"/>
  <c r="I947" i="15" s="1"/>
  <c r="J947" i="15" s="1"/>
  <c r="H953" i="15"/>
  <c r="I953" i="15" s="1"/>
  <c r="J953" i="15" s="1"/>
  <c r="H962" i="15"/>
  <c r="I962" i="15" s="1"/>
  <c r="J962" i="15" s="1"/>
  <c r="H978" i="15"/>
  <c r="I978" i="15" s="1"/>
  <c r="J978" i="15" s="1"/>
  <c r="H984" i="15"/>
  <c r="I984" i="15" s="1"/>
  <c r="J984" i="15" s="1"/>
  <c r="H989" i="15"/>
  <c r="I989" i="15" s="1"/>
  <c r="J989" i="15" s="1"/>
  <c r="H1005" i="15"/>
  <c r="I1005" i="15" s="1"/>
  <c r="J1005" i="15" s="1"/>
  <c r="H1012" i="15"/>
  <c r="I1012" i="15" s="1"/>
  <c r="J1012" i="15" s="1"/>
  <c r="H1019" i="15"/>
  <c r="I1019" i="15" s="1"/>
  <c r="J1019" i="15" s="1"/>
  <c r="H1028" i="15"/>
  <c r="I1028" i="15" s="1"/>
  <c r="J1028" i="15" s="1"/>
  <c r="H1033" i="15"/>
  <c r="I1033" i="15" s="1"/>
  <c r="J1033" i="15" s="1"/>
  <c r="H1043" i="15"/>
  <c r="I1043" i="15" s="1"/>
  <c r="J1043" i="15" s="1"/>
  <c r="H1049" i="15"/>
  <c r="I1049" i="15" s="1"/>
  <c r="J1049" i="15" s="1"/>
  <c r="H1056" i="15"/>
  <c r="I1056" i="15" s="1"/>
  <c r="J1056" i="15" s="1"/>
  <c r="H1065" i="15"/>
  <c r="I1065" i="15" s="1"/>
  <c r="J1065" i="15" s="1"/>
  <c r="H1096" i="15"/>
  <c r="H23" i="15"/>
  <c r="I23" i="15" s="1"/>
  <c r="J23" i="15" s="1"/>
  <c r="H40" i="15"/>
  <c r="I40" i="15" s="1"/>
  <c r="J40" i="15" s="1"/>
  <c r="H76" i="15"/>
  <c r="I76" i="15" s="1"/>
  <c r="J76" i="15" s="1"/>
  <c r="H108" i="15"/>
  <c r="I108" i="15" s="1"/>
  <c r="J108" i="15" s="1"/>
  <c r="H135" i="15"/>
  <c r="I135" i="15" s="1"/>
  <c r="J135" i="15" s="1"/>
  <c r="H152" i="15"/>
  <c r="I152" i="15" s="1"/>
  <c r="J152" i="15" s="1"/>
  <c r="H177" i="15"/>
  <c r="I177" i="15" s="1"/>
  <c r="J177" i="15" s="1"/>
  <c r="H202" i="15"/>
  <c r="I202" i="15" s="1"/>
  <c r="J202" i="15" s="1"/>
  <c r="H227" i="15"/>
  <c r="I227" i="15" s="1"/>
  <c r="J227" i="15" s="1"/>
  <c r="H256" i="15"/>
  <c r="I256" i="15" s="1"/>
  <c r="J256" i="15" s="1"/>
  <c r="H280" i="15"/>
  <c r="I280" i="15" s="1"/>
  <c r="J280" i="15" s="1"/>
  <c r="H295" i="15"/>
  <c r="I295" i="15" s="1"/>
  <c r="J295" i="15" s="1"/>
  <c r="H316" i="15"/>
  <c r="I316" i="15" s="1"/>
  <c r="J316" i="15" s="1"/>
  <c r="H331" i="15"/>
  <c r="I331" i="15" s="1"/>
  <c r="J331" i="15" s="1"/>
  <c r="H348" i="15"/>
  <c r="I348" i="15" s="1"/>
  <c r="J348" i="15" s="1"/>
  <c r="H370" i="15"/>
  <c r="I370" i="15" s="1"/>
  <c r="J370" i="15" s="1"/>
  <c r="H389" i="15"/>
  <c r="I389" i="15" s="1"/>
  <c r="J389" i="15" s="1"/>
  <c r="H412" i="15"/>
  <c r="I412" i="15" s="1"/>
  <c r="J412" i="15" s="1"/>
  <c r="H429" i="15"/>
  <c r="I429" i="15" s="1"/>
  <c r="J429" i="15" s="1"/>
  <c r="H444" i="15"/>
  <c r="I444" i="15" s="1"/>
  <c r="J444" i="15" s="1"/>
  <c r="H465" i="15"/>
  <c r="I465" i="15" s="1"/>
  <c r="J465" i="15" s="1"/>
  <c r="H483" i="15"/>
  <c r="I483" i="15" s="1"/>
  <c r="J483" i="15" s="1"/>
  <c r="H499" i="15"/>
  <c r="I499" i="15" s="1"/>
  <c r="J499" i="15" s="1"/>
  <c r="H513" i="15"/>
  <c r="I513" i="15" s="1"/>
  <c r="J513" i="15" s="1"/>
  <c r="H534" i="15"/>
  <c r="I534" i="15" s="1"/>
  <c r="J534" i="15" s="1"/>
  <c r="H553" i="15"/>
  <c r="I553" i="15" s="1"/>
  <c r="J553" i="15" s="1"/>
  <c r="H573" i="15"/>
  <c r="I573" i="15" s="1"/>
  <c r="J573" i="15" s="1"/>
  <c r="H588" i="15"/>
  <c r="I588" i="15" s="1"/>
  <c r="J588" i="15" s="1"/>
  <c r="H613" i="15"/>
  <c r="I613" i="15" s="1"/>
  <c r="J613" i="15" s="1"/>
  <c r="H629" i="15"/>
  <c r="I629" i="15" s="1"/>
  <c r="J629" i="15" s="1"/>
  <c r="H664" i="15"/>
  <c r="I664" i="15" s="1"/>
  <c r="J664" i="15" s="1"/>
  <c r="H696" i="15"/>
  <c r="I696" i="15" s="1"/>
  <c r="J696" i="15" s="1"/>
  <c r="H710" i="15"/>
  <c r="I710" i="15" s="1"/>
  <c r="J710" i="15" s="1"/>
  <c r="H726" i="15"/>
  <c r="I726" i="15" s="1"/>
  <c r="J726" i="15" s="1"/>
  <c r="H739" i="15"/>
  <c r="I739" i="15" s="1"/>
  <c r="J739" i="15" s="1"/>
  <c r="H751" i="15"/>
  <c r="I751" i="15" s="1"/>
  <c r="J751" i="15" s="1"/>
  <c r="H764" i="15"/>
  <c r="I764" i="15" s="1"/>
  <c r="J764" i="15" s="1"/>
  <c r="H782" i="15"/>
  <c r="I782" i="15" s="1"/>
  <c r="J782" i="15" s="1"/>
  <c r="H797" i="15"/>
  <c r="I797" i="15" s="1"/>
  <c r="J797" i="15" s="1"/>
  <c r="H811" i="15"/>
  <c r="I811" i="15" s="1"/>
  <c r="J811" i="15" s="1"/>
  <c r="H824" i="15"/>
  <c r="I824" i="15" s="1"/>
  <c r="J824" i="15" s="1"/>
  <c r="H845" i="15"/>
  <c r="I845" i="15" s="1"/>
  <c r="J845" i="15" s="1"/>
  <c r="H864" i="15"/>
  <c r="I864" i="15" s="1"/>
  <c r="J864" i="15" s="1"/>
  <c r="H879" i="15"/>
  <c r="I879" i="15" s="1"/>
  <c r="J879" i="15" s="1"/>
  <c r="H897" i="15"/>
  <c r="I897" i="15" s="1"/>
  <c r="J897" i="15" s="1"/>
  <c r="H912" i="15"/>
  <c r="I912" i="15" s="1"/>
  <c r="J912" i="15" s="1"/>
  <c r="H930" i="15"/>
  <c r="I930" i="15" s="1"/>
  <c r="J930" i="15" s="1"/>
  <c r="H948" i="15"/>
  <c r="I948" i="15" s="1"/>
  <c r="J948" i="15" s="1"/>
  <c r="H969" i="15"/>
  <c r="I969" i="15" s="1"/>
  <c r="J969" i="15" s="1"/>
  <c r="H985" i="15"/>
  <c r="I985" i="15" s="1"/>
  <c r="J985" i="15" s="1"/>
  <c r="H1007" i="15"/>
  <c r="I1007" i="15" s="1"/>
  <c r="J1007" i="15" s="1"/>
  <c r="H1024" i="15"/>
  <c r="I1024" i="15" s="1"/>
  <c r="J1024" i="15" s="1"/>
  <c r="H1035" i="15"/>
  <c r="I1035" i="15" s="1"/>
  <c r="J1035" i="15" s="1"/>
  <c r="H1051" i="15"/>
  <c r="I1051" i="15" s="1"/>
  <c r="J1051" i="15" s="1"/>
  <c r="H1067" i="15"/>
  <c r="I1067" i="15" s="1"/>
  <c r="J1067" i="15" s="1"/>
  <c r="H66" i="15"/>
  <c r="I66" i="15" s="1"/>
  <c r="J66" i="15" s="1"/>
  <c r="H125" i="15"/>
  <c r="I125" i="15" s="1"/>
  <c r="J125" i="15" s="1"/>
  <c r="H162" i="15"/>
  <c r="I162" i="15" s="1"/>
  <c r="J162" i="15" s="1"/>
  <c r="H213" i="15"/>
  <c r="I213" i="15" s="1"/>
  <c r="J213" i="15" s="1"/>
  <c r="H269" i="15"/>
  <c r="I269" i="15" s="1"/>
  <c r="J269" i="15" s="1"/>
  <c r="H306" i="15"/>
  <c r="I306" i="15" s="1"/>
  <c r="J306" i="15" s="1"/>
  <c r="H340" i="15"/>
  <c r="I340" i="15" s="1"/>
  <c r="J340" i="15" s="1"/>
  <c r="H384" i="15"/>
  <c r="I384" i="15" s="1"/>
  <c r="J384" i="15" s="1"/>
  <c r="H424" i="15"/>
  <c r="I424" i="15" s="1"/>
  <c r="J424" i="15" s="1"/>
  <c r="H454" i="15"/>
  <c r="I454" i="15" s="1"/>
  <c r="J454" i="15" s="1"/>
  <c r="H492" i="15"/>
  <c r="I492" i="15" s="1"/>
  <c r="J492" i="15" s="1"/>
  <c r="H525" i="15"/>
  <c r="I525" i="15" s="1"/>
  <c r="J525" i="15" s="1"/>
  <c r="H564" i="15"/>
  <c r="I564" i="15" s="1"/>
  <c r="J564" i="15" s="1"/>
  <c r="H598" i="15"/>
  <c r="I598" i="15" s="1"/>
  <c r="J598" i="15" s="1"/>
  <c r="H654" i="15"/>
  <c r="I654" i="15" s="1"/>
  <c r="J654" i="15" s="1"/>
  <c r="H699" i="15"/>
  <c r="I699" i="15" s="1"/>
  <c r="J699" i="15" s="1"/>
  <c r="H727" i="15"/>
  <c r="I727" i="15" s="1"/>
  <c r="J727" i="15" s="1"/>
  <c r="H752" i="15"/>
  <c r="I752" i="15" s="1"/>
  <c r="J752" i="15" s="1"/>
  <c r="H785" i="15"/>
  <c r="I785" i="15" s="1"/>
  <c r="J785" i="15" s="1"/>
  <c r="H812" i="15"/>
  <c r="I812" i="15" s="1"/>
  <c r="J812" i="15" s="1"/>
  <c r="H846" i="15"/>
  <c r="I846" i="15" s="1"/>
  <c r="J846" i="15" s="1"/>
  <c r="H884" i="15"/>
  <c r="I884" i="15" s="1"/>
  <c r="J884" i="15" s="1"/>
  <c r="H913" i="15"/>
  <c r="I913" i="15" s="1"/>
  <c r="J913" i="15" s="1"/>
  <c r="H949" i="15"/>
  <c r="I949" i="15" s="1"/>
  <c r="J949" i="15" s="1"/>
  <c r="H987" i="15"/>
  <c r="I987" i="15" s="1"/>
  <c r="J987" i="15" s="1"/>
  <c r="H1025" i="15"/>
  <c r="I1025" i="15" s="1"/>
  <c r="J1025" i="15" s="1"/>
  <c r="H1052" i="15"/>
  <c r="I1052" i="15" s="1"/>
  <c r="J1052" i="15" s="1"/>
  <c r="H77" i="15"/>
  <c r="I77" i="15" s="1"/>
  <c r="J77" i="15" s="1"/>
  <c r="H179" i="15"/>
  <c r="I179" i="15" s="1"/>
  <c r="J179" i="15" s="1"/>
  <c r="H281" i="15"/>
  <c r="I281" i="15" s="1"/>
  <c r="J281" i="15" s="1"/>
  <c r="H350" i="15"/>
  <c r="I350" i="15" s="1"/>
  <c r="J350" i="15" s="1"/>
  <c r="H431" i="15"/>
  <c r="I431" i="15" s="1"/>
  <c r="J431" i="15" s="1"/>
  <c r="H500" i="15"/>
  <c r="I500" i="15" s="1"/>
  <c r="J500" i="15" s="1"/>
  <c r="H574" i="15"/>
  <c r="I574" i="15" s="1"/>
  <c r="J574" i="15" s="1"/>
  <c r="H671" i="15"/>
  <c r="I671" i="15" s="1"/>
  <c r="J671" i="15" s="1"/>
  <c r="H704" i="15"/>
  <c r="I704" i="15" s="1"/>
  <c r="J704" i="15" s="1"/>
  <c r="H759" i="15"/>
  <c r="I759" i="15" s="1"/>
  <c r="J759" i="15" s="1"/>
  <c r="H818" i="15"/>
  <c r="I818" i="15" s="1"/>
  <c r="J818" i="15" s="1"/>
  <c r="H891" i="15"/>
  <c r="I891" i="15" s="1"/>
  <c r="J891" i="15" s="1"/>
  <c r="H957" i="15"/>
  <c r="I957" i="15" s="1"/>
  <c r="J957" i="15" s="1"/>
  <c r="H1030" i="15"/>
  <c r="I1030" i="15" s="1"/>
  <c r="J1030" i="15" s="1"/>
  <c r="H24" i="15"/>
  <c r="I24" i="15" s="1"/>
  <c r="J24" i="15" s="1"/>
  <c r="H145" i="15"/>
  <c r="I145" i="15" s="1"/>
  <c r="J145" i="15" s="1"/>
  <c r="H247" i="15"/>
  <c r="I247" i="15" s="1"/>
  <c r="J247" i="15" s="1"/>
  <c r="H327" i="15"/>
  <c r="I327" i="15" s="1"/>
  <c r="J327" i="15" s="1"/>
  <c r="H405" i="15"/>
  <c r="I405" i="15" s="1"/>
  <c r="J405" i="15" s="1"/>
  <c r="H438" i="15"/>
  <c r="I438" i="15" s="1"/>
  <c r="J438" i="15" s="1"/>
  <c r="H546" i="15"/>
  <c r="I546" i="15" s="1"/>
  <c r="J546" i="15" s="1"/>
  <c r="H624" i="15"/>
  <c r="I624" i="15" s="1"/>
  <c r="J624" i="15" s="1"/>
  <c r="H711" i="15"/>
  <c r="I711" i="15" s="1"/>
  <c r="J711" i="15" s="1"/>
  <c r="H765" i="15"/>
  <c r="I765" i="15" s="1"/>
  <c r="J765" i="15" s="1"/>
  <c r="H829" i="15"/>
  <c r="I829" i="15" s="1"/>
  <c r="J829" i="15" s="1"/>
  <c r="H898" i="15"/>
  <c r="I898" i="15" s="1"/>
  <c r="J898" i="15" s="1"/>
  <c r="H972" i="15"/>
  <c r="I972" i="15" s="1"/>
  <c r="J972" i="15" s="1"/>
  <c r="H1040" i="15"/>
  <c r="I1040" i="15" s="1"/>
  <c r="J1040" i="15" s="1"/>
  <c r="H43" i="15"/>
  <c r="I43" i="15" s="1"/>
  <c r="J43" i="15" s="1"/>
  <c r="H109" i="15"/>
  <c r="I109" i="15" s="1"/>
  <c r="J109" i="15" s="1"/>
  <c r="H153" i="15"/>
  <c r="I153" i="15" s="1"/>
  <c r="J153" i="15" s="1"/>
  <c r="H203" i="15"/>
  <c r="I203" i="15" s="1"/>
  <c r="J203" i="15" s="1"/>
  <c r="H257" i="15"/>
  <c r="I257" i="15" s="1"/>
  <c r="J257" i="15" s="1"/>
  <c r="H296" i="15"/>
  <c r="I296" i="15" s="1"/>
  <c r="J296" i="15" s="1"/>
  <c r="H332" i="15"/>
  <c r="I332" i="15" s="1"/>
  <c r="J332" i="15" s="1"/>
  <c r="H373" i="15"/>
  <c r="I373" i="15" s="1"/>
  <c r="J373" i="15" s="1"/>
  <c r="H414" i="15"/>
  <c r="I414" i="15" s="1"/>
  <c r="J414" i="15" s="1"/>
  <c r="H445" i="15"/>
  <c r="I445" i="15" s="1"/>
  <c r="J445" i="15" s="1"/>
  <c r="H485" i="15"/>
  <c r="I485" i="15" s="1"/>
  <c r="J485" i="15" s="1"/>
  <c r="H515" i="15"/>
  <c r="I515" i="15" s="1"/>
  <c r="J515" i="15" s="1"/>
  <c r="H554" i="15"/>
  <c r="I554" i="15" s="1"/>
  <c r="J554" i="15" s="1"/>
  <c r="H591" i="15"/>
  <c r="I591" i="15" s="1"/>
  <c r="J591" i="15" s="1"/>
  <c r="H632" i="15"/>
  <c r="I632" i="15" s="1"/>
  <c r="J632" i="15" s="1"/>
  <c r="H686" i="15"/>
  <c r="I686" i="15" s="1"/>
  <c r="J686" i="15" s="1"/>
  <c r="H720" i="15"/>
  <c r="I720" i="15" s="1"/>
  <c r="J720" i="15" s="1"/>
  <c r="H746" i="15"/>
  <c r="I746" i="15" s="1"/>
  <c r="J746" i="15" s="1"/>
  <c r="H776" i="15"/>
  <c r="I776" i="15" s="1"/>
  <c r="J776" i="15" s="1"/>
  <c r="H807" i="15"/>
  <c r="I807" i="15" s="1"/>
  <c r="J807" i="15" s="1"/>
  <c r="H840" i="15"/>
  <c r="I840" i="15" s="1"/>
  <c r="J840" i="15" s="1"/>
  <c r="H875" i="15"/>
  <c r="I875" i="15" s="1"/>
  <c r="J875" i="15" s="1"/>
  <c r="H906" i="15"/>
  <c r="I906" i="15" s="1"/>
  <c r="J906" i="15" s="1"/>
  <c r="H942" i="15"/>
  <c r="I942" i="15" s="1"/>
  <c r="J942" i="15" s="1"/>
  <c r="H981" i="15"/>
  <c r="I981" i="15" s="1"/>
  <c r="J981" i="15" s="1"/>
  <c r="H1017" i="15"/>
  <c r="I1017" i="15" s="1"/>
  <c r="J1017" i="15" s="1"/>
  <c r="H1046" i="15"/>
  <c r="I1046" i="15" s="1"/>
  <c r="J1046" i="15" s="1"/>
  <c r="H3" i="15"/>
  <c r="I3" i="15" s="1"/>
  <c r="H136" i="15"/>
  <c r="I136" i="15" s="1"/>
  <c r="J136" i="15" s="1"/>
  <c r="H229" i="15"/>
  <c r="I229" i="15" s="1"/>
  <c r="J229" i="15" s="1"/>
  <c r="H318" i="15"/>
  <c r="I318" i="15" s="1"/>
  <c r="J318" i="15" s="1"/>
  <c r="H390" i="15"/>
  <c r="I390" i="15" s="1"/>
  <c r="J390" i="15" s="1"/>
  <c r="H466" i="15"/>
  <c r="I466" i="15" s="1"/>
  <c r="J466" i="15" s="1"/>
  <c r="H539" i="15"/>
  <c r="I539" i="15" s="1"/>
  <c r="J539" i="15" s="1"/>
  <c r="H615" i="15"/>
  <c r="I615" i="15" s="1"/>
  <c r="J615" i="15" s="1"/>
  <c r="H733" i="15"/>
  <c r="I733" i="15" s="1"/>
  <c r="J733" i="15" s="1"/>
  <c r="H791" i="15"/>
  <c r="I791" i="15" s="1"/>
  <c r="J791" i="15" s="1"/>
  <c r="H857" i="15"/>
  <c r="I857" i="15" s="1"/>
  <c r="J857" i="15" s="1"/>
  <c r="H925" i="15"/>
  <c r="I925" i="15" s="1"/>
  <c r="J925" i="15" s="1"/>
  <c r="H994" i="15"/>
  <c r="I994" i="15" s="1"/>
  <c r="J994" i="15" s="1"/>
  <c r="H1063" i="15"/>
  <c r="I1063" i="15" s="1"/>
  <c r="J1063" i="15" s="1"/>
  <c r="H93" i="15"/>
  <c r="I93" i="15" s="1"/>
  <c r="J93" i="15" s="1"/>
  <c r="H193" i="15"/>
  <c r="I193" i="15" s="1"/>
  <c r="J193" i="15" s="1"/>
  <c r="H289" i="15"/>
  <c r="I289" i="15" s="1"/>
  <c r="J289" i="15" s="1"/>
  <c r="H360" i="15"/>
  <c r="I360" i="15" s="1"/>
  <c r="J360" i="15" s="1"/>
  <c r="H478" i="15"/>
  <c r="I478" i="15" s="1"/>
  <c r="J478" i="15" s="1"/>
  <c r="H506" i="15"/>
  <c r="I506" i="15" s="1"/>
  <c r="J506" i="15" s="1"/>
  <c r="H579" i="15"/>
  <c r="I579" i="15" s="1"/>
  <c r="J579" i="15" s="1"/>
  <c r="H681" i="15"/>
  <c r="I681" i="15" s="1"/>
  <c r="J681" i="15" s="1"/>
  <c r="H741" i="15"/>
  <c r="I741" i="15" s="1"/>
  <c r="J741" i="15" s="1"/>
  <c r="H798" i="15"/>
  <c r="I798" i="15" s="1"/>
  <c r="J798" i="15" s="1"/>
  <c r="H865" i="15"/>
  <c r="I865" i="15" s="1"/>
  <c r="J865" i="15" s="1"/>
  <c r="H934" i="15"/>
  <c r="I934" i="15" s="1"/>
  <c r="J934" i="15" s="1"/>
  <c r="H1008" i="15"/>
  <c r="I1008" i="15" s="1"/>
  <c r="J1008" i="15" s="1"/>
  <c r="H1069" i="15"/>
  <c r="I1069" i="15" s="1"/>
  <c r="J1069" i="15" s="1"/>
  <c r="H718" i="15"/>
  <c r="I718" i="15" s="1"/>
  <c r="J718" i="15" s="1"/>
  <c r="H709" i="15"/>
  <c r="I709" i="15" s="1"/>
  <c r="J709" i="15" s="1"/>
  <c r="H723" i="15"/>
  <c r="I723" i="15" s="1"/>
  <c r="J723" i="15" s="1"/>
  <c r="H794" i="15"/>
  <c r="I794" i="15" s="1"/>
  <c r="J794" i="15" s="1"/>
  <c r="H557" i="15"/>
  <c r="I557" i="15" s="1"/>
  <c r="J557" i="15" s="1"/>
  <c r="H558" i="15"/>
  <c r="I558" i="15" s="1"/>
  <c r="J558" i="15" s="1"/>
  <c r="H541" i="15"/>
  <c r="I541" i="15" s="1"/>
  <c r="J541" i="15" s="1"/>
  <c r="H931" i="15"/>
  <c r="I931" i="15" s="1"/>
  <c r="J931" i="15" s="1"/>
  <c r="H1003" i="15"/>
  <c r="I1003" i="15" s="1"/>
  <c r="J1003" i="15" s="1"/>
  <c r="H724" i="15"/>
  <c r="I724" i="15" s="1"/>
  <c r="J724" i="15" s="1"/>
  <c r="H998" i="15"/>
  <c r="I998" i="15" s="1"/>
  <c r="J998" i="15" s="1"/>
  <c r="H779" i="15"/>
  <c r="I779" i="15" s="1"/>
  <c r="J779" i="15" s="1"/>
  <c r="H773" i="15"/>
  <c r="I773" i="15" s="1"/>
  <c r="J773" i="15" s="1"/>
  <c r="H996" i="15"/>
  <c r="I996" i="15" s="1"/>
  <c r="J996" i="15" s="1"/>
  <c r="H800" i="15"/>
  <c r="I800" i="15" s="1"/>
  <c r="J800" i="15" s="1"/>
  <c r="H747" i="15"/>
  <c r="I747" i="15" s="1"/>
  <c r="J747" i="15" s="1"/>
  <c r="H715" i="15"/>
  <c r="I715" i="15" s="1"/>
  <c r="J715" i="15" s="1"/>
  <c r="P1096" i="13" l="1"/>
  <c r="Q1096" i="13" s="1"/>
  <c r="P7" i="13"/>
  <c r="Q7" i="13" s="1"/>
  <c r="S7" i="13" s="1"/>
  <c r="I8" i="15"/>
  <c r="J8" i="15" s="1"/>
  <c r="I1096" i="15"/>
  <c r="J1096" i="15" s="1"/>
  <c r="P1097" i="13"/>
  <c r="Q1097" i="13" s="1"/>
  <c r="I1099" i="15"/>
  <c r="Q3" i="13"/>
  <c r="Q1099" i="13" s="1"/>
  <c r="Q1105" i="13" s="1"/>
  <c r="J3" i="15"/>
  <c r="J1099" i="15" s="1"/>
  <c r="P1099" i="13" l="1"/>
  <c r="Q1104" i="13"/>
  <c r="Q1106" i="13" s="1"/>
  <c r="R142" i="13" s="1"/>
  <c r="K142" i="17" s="1"/>
  <c r="J1105" i="15"/>
  <c r="J1106" i="15" s="1"/>
  <c r="L1132" i="12"/>
  <c r="K224" i="15" l="1"/>
  <c r="L224" i="15" s="1"/>
  <c r="J224" i="17" s="1"/>
  <c r="K20" i="15"/>
  <c r="L20" i="15" s="1"/>
  <c r="J20" i="17" s="1"/>
  <c r="L313" i="12"/>
  <c r="M313" i="12" s="1"/>
  <c r="I313" i="17" s="1"/>
  <c r="L20" i="12"/>
  <c r="M20" i="12" s="1"/>
  <c r="I20" i="17" s="1"/>
  <c r="R313" i="13"/>
  <c r="S313" i="13" s="1"/>
  <c r="K313" i="17" s="1"/>
  <c r="R20" i="13"/>
  <c r="S20" i="13" s="1"/>
  <c r="K20" i="17" s="1"/>
  <c r="K779" i="15"/>
  <c r="L779" i="15" s="1"/>
  <c r="J779" i="17" s="1"/>
  <c r="K558" i="15"/>
  <c r="L558" i="15" s="1"/>
  <c r="J558" i="17" s="1"/>
  <c r="K747" i="15"/>
  <c r="L747" i="15" s="1"/>
  <c r="J747" i="17" s="1"/>
  <c r="K1003" i="15"/>
  <c r="L1003" i="15" s="1"/>
  <c r="J1003" i="17" s="1"/>
  <c r="K1000" i="15"/>
  <c r="L1000" i="15" s="1"/>
  <c r="J1000" i="17" s="1"/>
  <c r="K1072" i="15"/>
  <c r="L1072" i="15" s="1"/>
  <c r="J1072" i="17" s="1"/>
  <c r="K684" i="15"/>
  <c r="L684" i="15" s="1"/>
  <c r="J684" i="17" s="1"/>
  <c r="K810" i="15"/>
  <c r="L810" i="15" s="1"/>
  <c r="J810" i="17" s="1"/>
  <c r="K928" i="15"/>
  <c r="L928" i="15" s="1"/>
  <c r="J928" i="17" s="1"/>
  <c r="K157" i="15"/>
  <c r="L157" i="15" s="1"/>
  <c r="J157" i="17" s="1"/>
  <c r="K615" i="15"/>
  <c r="L615" i="15" s="1"/>
  <c r="J615" i="17" s="1"/>
  <c r="K931" i="15"/>
  <c r="L931" i="15" s="1"/>
  <c r="J931" i="17" s="1"/>
  <c r="K541" i="15"/>
  <c r="L541" i="15" s="1"/>
  <c r="J541" i="17" s="1"/>
  <c r="K937" i="15"/>
  <c r="L937" i="15" s="1"/>
  <c r="J937" i="17" s="1"/>
  <c r="K898" i="15"/>
  <c r="L898" i="15" s="1"/>
  <c r="J898" i="17" s="1"/>
  <c r="K564" i="15"/>
  <c r="L564" i="15" s="1"/>
  <c r="J564" i="17" s="1"/>
  <c r="K698" i="15"/>
  <c r="L698" i="15" s="1"/>
  <c r="J698" i="17" s="1"/>
  <c r="K829" i="15"/>
  <c r="L829" i="15" s="1"/>
  <c r="J829" i="17" s="1"/>
  <c r="K907" i="15"/>
  <c r="L907" i="15" s="1"/>
  <c r="J907" i="17" s="1"/>
  <c r="K504" i="15"/>
  <c r="L504" i="15" s="1"/>
  <c r="J504" i="17" s="1"/>
  <c r="K998" i="15"/>
  <c r="L998" i="15" s="1"/>
  <c r="J998" i="17" s="1"/>
  <c r="K996" i="15"/>
  <c r="L996" i="15" s="1"/>
  <c r="J996" i="17" s="1"/>
  <c r="K724" i="15"/>
  <c r="L724" i="15" s="1"/>
  <c r="J724" i="17" s="1"/>
  <c r="K1013" i="15"/>
  <c r="L1013" i="15" s="1"/>
  <c r="J1013" i="17" s="1"/>
  <c r="K798" i="15"/>
  <c r="L798" i="15" s="1"/>
  <c r="J798" i="17" s="1"/>
  <c r="K1022" i="15"/>
  <c r="L1022" i="15" s="1"/>
  <c r="J1022" i="17" s="1"/>
  <c r="K411" i="15"/>
  <c r="L411" i="15" s="1"/>
  <c r="J411" i="17" s="1"/>
  <c r="K679" i="15"/>
  <c r="L679" i="15" s="1"/>
  <c r="J679" i="17" s="1"/>
  <c r="K667" i="15"/>
  <c r="L667" i="15" s="1"/>
  <c r="J667" i="17" s="1"/>
  <c r="K136" i="15"/>
  <c r="L136" i="15" s="1"/>
  <c r="J136" i="17" s="1"/>
  <c r="K824" i="15"/>
  <c r="L824" i="15" s="1"/>
  <c r="J824" i="17" s="1"/>
  <c r="K752" i="15"/>
  <c r="L752" i="15" s="1"/>
  <c r="J752" i="17" s="1"/>
  <c r="K926" i="15"/>
  <c r="L926" i="15" s="1"/>
  <c r="J926" i="17" s="1"/>
  <c r="K1028" i="15"/>
  <c r="L1028" i="15" s="1"/>
  <c r="J1028" i="17" s="1"/>
  <c r="K862" i="15"/>
  <c r="L862" i="15" s="1"/>
  <c r="J862" i="17" s="1"/>
  <c r="K529" i="15"/>
  <c r="L529" i="15" s="1"/>
  <c r="J529" i="17" s="1"/>
  <c r="K943" i="15"/>
  <c r="L943" i="15" s="1"/>
  <c r="J943" i="17" s="1"/>
  <c r="K888" i="15"/>
  <c r="L888" i="15" s="1"/>
  <c r="J888" i="17" s="1"/>
  <c r="K955" i="15"/>
  <c r="L955" i="15" s="1"/>
  <c r="J955" i="17" s="1"/>
  <c r="K894" i="15"/>
  <c r="L894" i="15" s="1"/>
  <c r="J894" i="17" s="1"/>
  <c r="K1047" i="15"/>
  <c r="L1047" i="15" s="1"/>
  <c r="J1047" i="17" s="1"/>
  <c r="K875" i="15"/>
  <c r="L875" i="15" s="1"/>
  <c r="J875" i="17" s="1"/>
  <c r="K782" i="15"/>
  <c r="L782" i="15" s="1"/>
  <c r="J782" i="17" s="1"/>
  <c r="K743" i="15"/>
  <c r="L743" i="15" s="1"/>
  <c r="J743" i="17" s="1"/>
  <c r="K671" i="15"/>
  <c r="L671" i="15" s="1"/>
  <c r="J671" i="17" s="1"/>
  <c r="K292" i="15"/>
  <c r="L292" i="15" s="1"/>
  <c r="J292" i="17" s="1"/>
  <c r="K1009" i="15"/>
  <c r="L1009" i="15" s="1"/>
  <c r="J1009" i="17" s="1"/>
  <c r="K889" i="15"/>
  <c r="L889" i="15" s="1"/>
  <c r="J889" i="17" s="1"/>
  <c r="K763" i="15"/>
  <c r="L763" i="15" s="1"/>
  <c r="J763" i="17" s="1"/>
  <c r="K572" i="15"/>
  <c r="L572" i="15" s="1"/>
  <c r="J572" i="17" s="1"/>
  <c r="K269" i="15"/>
  <c r="L269" i="15" s="1"/>
  <c r="J269" i="17" s="1"/>
  <c r="K987" i="15"/>
  <c r="L987" i="15" s="1"/>
  <c r="J987" i="17" s="1"/>
  <c r="K896" i="15"/>
  <c r="L896" i="15" s="1"/>
  <c r="J896" i="17" s="1"/>
  <c r="K785" i="15"/>
  <c r="L785" i="15" s="1"/>
  <c r="J785" i="17" s="1"/>
  <c r="K1076" i="15"/>
  <c r="L1076" i="15" s="1"/>
  <c r="J1076" i="17" s="1"/>
  <c r="K719" i="15"/>
  <c r="L719" i="15" s="1"/>
  <c r="J719" i="17" s="1"/>
  <c r="K1025" i="15"/>
  <c r="L1025" i="15" s="1"/>
  <c r="J1025" i="17" s="1"/>
  <c r="K817" i="15"/>
  <c r="L817" i="15" s="1"/>
  <c r="J817" i="17" s="1"/>
  <c r="K430" i="15"/>
  <c r="L430" i="15" s="1"/>
  <c r="J430" i="17" s="1"/>
  <c r="K405" i="15"/>
  <c r="L405" i="15" s="1"/>
  <c r="J405" i="17" s="1"/>
  <c r="K509" i="15"/>
  <c r="L509" i="15" s="1"/>
  <c r="J509" i="17" s="1"/>
  <c r="K338" i="15"/>
  <c r="L338" i="15" s="1"/>
  <c r="J338" i="17" s="1"/>
  <c r="K144" i="15"/>
  <c r="L144" i="15" s="1"/>
  <c r="J144" i="17" s="1"/>
  <c r="K718" i="15"/>
  <c r="L718" i="15" s="1"/>
  <c r="J718" i="17" s="1"/>
  <c r="K557" i="15"/>
  <c r="L557" i="15" s="1"/>
  <c r="J557" i="17" s="1"/>
  <c r="K715" i="15"/>
  <c r="L715" i="15" s="1"/>
  <c r="J715" i="17" s="1"/>
  <c r="K813" i="15"/>
  <c r="L813" i="15" s="1"/>
  <c r="J813" i="17" s="1"/>
  <c r="K860" i="15"/>
  <c r="L860" i="15" s="1"/>
  <c r="J860" i="17" s="1"/>
  <c r="K903" i="15"/>
  <c r="L903" i="15" s="1"/>
  <c r="J903" i="17" s="1"/>
  <c r="K869" i="15"/>
  <c r="L869" i="15" s="1"/>
  <c r="J869" i="17" s="1"/>
  <c r="K1008" i="15"/>
  <c r="L1008" i="15" s="1"/>
  <c r="J1008" i="17" s="1"/>
  <c r="K809" i="15"/>
  <c r="L809" i="15" s="1"/>
  <c r="J809" i="17" s="1"/>
  <c r="K776" i="15"/>
  <c r="L776" i="15" s="1"/>
  <c r="J776" i="17" s="1"/>
  <c r="K739" i="15"/>
  <c r="L739" i="15" s="1"/>
  <c r="J739" i="17" s="1"/>
  <c r="K612" i="15"/>
  <c r="L612" i="15" s="1"/>
  <c r="J612" i="17" s="1"/>
  <c r="K207" i="15"/>
  <c r="L207" i="15" s="1"/>
  <c r="J207" i="17" s="1"/>
  <c r="K986" i="15"/>
  <c r="L986" i="15" s="1"/>
  <c r="J986" i="17" s="1"/>
  <c r="K871" i="15"/>
  <c r="L871" i="15" s="1"/>
  <c r="J871" i="17" s="1"/>
  <c r="K758" i="15"/>
  <c r="L758" i="15" s="1"/>
  <c r="J758" i="17" s="1"/>
  <c r="K559" i="15"/>
  <c r="L559" i="15" s="1"/>
  <c r="J559" i="17" s="1"/>
  <c r="K1063" i="15"/>
  <c r="L1063" i="15" s="1"/>
  <c r="J1063" i="17" s="1"/>
  <c r="K983" i="15"/>
  <c r="L983" i="15" s="1"/>
  <c r="J983" i="17" s="1"/>
  <c r="K884" i="15"/>
  <c r="L884" i="15" s="1"/>
  <c r="J884" i="17" s="1"/>
  <c r="K774" i="15"/>
  <c r="L774" i="15" s="1"/>
  <c r="J774" i="17" s="1"/>
  <c r="K1048" i="15"/>
  <c r="L1048" i="15" s="1"/>
  <c r="J1048" i="17" s="1"/>
  <c r="K656" i="15"/>
  <c r="L656" i="15" s="1"/>
  <c r="J656" i="17" s="1"/>
  <c r="K994" i="15"/>
  <c r="L994" i="15" s="1"/>
  <c r="J994" i="17" s="1"/>
  <c r="K791" i="15"/>
  <c r="L791" i="15" s="1"/>
  <c r="J791" i="17" s="1"/>
  <c r="K168" i="15"/>
  <c r="L168" i="15" s="1"/>
  <c r="J168" i="17" s="1"/>
  <c r="K363" i="15"/>
  <c r="L363" i="15" s="1"/>
  <c r="J363" i="17" s="1"/>
  <c r="K450" i="15"/>
  <c r="L450" i="15" s="1"/>
  <c r="J450" i="17" s="1"/>
  <c r="K270" i="15"/>
  <c r="L270" i="15" s="1"/>
  <c r="J270" i="17" s="1"/>
  <c r="K88" i="15"/>
  <c r="L88" i="15" s="1"/>
  <c r="J88" i="17" s="1"/>
  <c r="K961" i="15"/>
  <c r="L961" i="15" s="1"/>
  <c r="J961" i="17" s="1"/>
  <c r="K1058" i="15"/>
  <c r="L1058" i="15" s="1"/>
  <c r="J1058" i="17" s="1"/>
  <c r="K1019" i="15"/>
  <c r="L1019" i="15" s="1"/>
  <c r="J1019" i="17" s="1"/>
  <c r="K851" i="15"/>
  <c r="L851" i="15" s="1"/>
  <c r="J851" i="17" s="1"/>
  <c r="K1035" i="15"/>
  <c r="L1035" i="15" s="1"/>
  <c r="J1035" i="17" s="1"/>
  <c r="K949" i="15"/>
  <c r="L949" i="15" s="1"/>
  <c r="J949" i="17" s="1"/>
  <c r="K803" i="15"/>
  <c r="L803" i="15" s="1"/>
  <c r="J803" i="17" s="1"/>
  <c r="K761" i="15"/>
  <c r="L761" i="15" s="1"/>
  <c r="J761" i="17" s="1"/>
  <c r="K722" i="15"/>
  <c r="L722" i="15" s="1"/>
  <c r="J722" i="17" s="1"/>
  <c r="K591" i="15"/>
  <c r="L591" i="15" s="1"/>
  <c r="J591" i="17" s="1"/>
  <c r="K177" i="15"/>
  <c r="L177" i="15" s="1"/>
  <c r="J177" i="17" s="1"/>
  <c r="K945" i="15"/>
  <c r="L945" i="15" s="1"/>
  <c r="J945" i="17" s="1"/>
  <c r="K819" i="15"/>
  <c r="L819" i="15" s="1"/>
  <c r="J819" i="17" s="1"/>
  <c r="K725" i="15"/>
  <c r="L725" i="15" s="1"/>
  <c r="J725" i="17" s="1"/>
  <c r="K435" i="15"/>
  <c r="L435" i="15" s="1"/>
  <c r="J435" i="17" s="1"/>
  <c r="K1032" i="15"/>
  <c r="L1032" i="15" s="1"/>
  <c r="J1032" i="17" s="1"/>
  <c r="K947" i="15"/>
  <c r="L947" i="15" s="1"/>
  <c r="J947" i="17" s="1"/>
  <c r="K844" i="15"/>
  <c r="L844" i="15" s="1"/>
  <c r="J844" i="17" s="1"/>
  <c r="K731" i="15"/>
  <c r="L731" i="15" s="1"/>
  <c r="J731" i="17" s="1"/>
  <c r="K932" i="15"/>
  <c r="L932" i="15" s="1"/>
  <c r="J932" i="17" s="1"/>
  <c r="K391" i="15"/>
  <c r="L391" i="15" s="1"/>
  <c r="J391" i="17" s="1"/>
  <c r="K923" i="15"/>
  <c r="L923" i="15" s="1"/>
  <c r="J923" i="17" s="1"/>
  <c r="K708" i="15"/>
  <c r="L708" i="15" s="1"/>
  <c r="J708" i="17" s="1"/>
  <c r="K574" i="15"/>
  <c r="L574" i="15" s="1"/>
  <c r="J574" i="17" s="1"/>
  <c r="K686" i="15"/>
  <c r="L686" i="15" s="1"/>
  <c r="J686" i="17" s="1"/>
  <c r="K554" i="15"/>
  <c r="L554" i="15" s="1"/>
  <c r="J554" i="17" s="1"/>
  <c r="K255" i="15"/>
  <c r="L255" i="15" s="1"/>
  <c r="J255" i="17" s="1"/>
  <c r="K111" i="15"/>
  <c r="L111" i="15" s="1"/>
  <c r="J111" i="17" s="1"/>
  <c r="K595" i="15"/>
  <c r="L595" i="15" s="1"/>
  <c r="J595" i="17" s="1"/>
  <c r="K396" i="15"/>
  <c r="L396" i="15" s="1"/>
  <c r="J396" i="17" s="1"/>
  <c r="K518" i="15"/>
  <c r="L518" i="15" s="1"/>
  <c r="J518" i="17" s="1"/>
  <c r="K61" i="15"/>
  <c r="L61" i="15" s="1"/>
  <c r="J61" i="17" s="1"/>
  <c r="K265" i="15"/>
  <c r="L265" i="15" s="1"/>
  <c r="J265" i="17" s="1"/>
  <c r="K308" i="15"/>
  <c r="L308" i="15" s="1"/>
  <c r="J308" i="17" s="1"/>
  <c r="K370" i="15"/>
  <c r="L370" i="15" s="1"/>
  <c r="J370" i="17" s="1"/>
  <c r="K227" i="15"/>
  <c r="L227" i="15" s="1"/>
  <c r="J227" i="17" s="1"/>
  <c r="K184" i="15"/>
  <c r="L184" i="15" s="1"/>
  <c r="J184" i="17" s="1"/>
  <c r="K717" i="15"/>
  <c r="L717" i="15" s="1"/>
  <c r="J717" i="17" s="1"/>
  <c r="K454" i="15"/>
  <c r="L454" i="15" s="1"/>
  <c r="J454" i="17" s="1"/>
  <c r="K625" i="15"/>
  <c r="L625" i="15" s="1"/>
  <c r="J625" i="17" s="1"/>
  <c r="K497" i="15"/>
  <c r="L497" i="15" s="1"/>
  <c r="J497" i="17" s="1"/>
  <c r="K742" i="15"/>
  <c r="L742" i="15" s="1"/>
  <c r="J742" i="17" s="1"/>
  <c r="K840" i="15"/>
  <c r="L840" i="15" s="1"/>
  <c r="J840" i="17" s="1"/>
  <c r="K948" i="15"/>
  <c r="L948" i="15" s="1"/>
  <c r="J948" i="17" s="1"/>
  <c r="K1046" i="15"/>
  <c r="L1046" i="15" s="1"/>
  <c r="J1046" i="17" s="1"/>
  <c r="K446" i="15"/>
  <c r="L446" i="15" s="1"/>
  <c r="J446" i="17" s="1"/>
  <c r="K771" i="15"/>
  <c r="L771" i="15" s="1"/>
  <c r="J771" i="17" s="1"/>
  <c r="K982" i="15"/>
  <c r="L982" i="15" s="1"/>
  <c r="J982" i="17" s="1"/>
  <c r="K235" i="15"/>
  <c r="L235" i="15" s="1"/>
  <c r="J235" i="17" s="1"/>
  <c r="K750" i="15"/>
  <c r="L750" i="15" s="1"/>
  <c r="J750" i="17" s="1"/>
  <c r="K801" i="15"/>
  <c r="L801" i="15" s="1"/>
  <c r="J801" i="17" s="1"/>
  <c r="K848" i="15"/>
  <c r="L848" i="15" s="1"/>
  <c r="J848" i="17" s="1"/>
  <c r="K906" i="15"/>
  <c r="L906" i="15" s="1"/>
  <c r="J906" i="17" s="1"/>
  <c r="K952" i="15"/>
  <c r="L952" i="15" s="1"/>
  <c r="J952" i="17" s="1"/>
  <c r="K1005" i="15"/>
  <c r="L1005" i="15" s="1"/>
  <c r="J1005" i="17" s="1"/>
  <c r="K1049" i="15"/>
  <c r="L1049" i="15" s="1"/>
  <c r="J1049" i="17" s="1"/>
  <c r="K296" i="15"/>
  <c r="L296" i="15" s="1"/>
  <c r="J296" i="17" s="1"/>
  <c r="K461" i="15"/>
  <c r="L461" i="15" s="1"/>
  <c r="J461" i="17" s="1"/>
  <c r="K676" i="15"/>
  <c r="L676" i="15" s="1"/>
  <c r="J676" i="17" s="1"/>
  <c r="K734" i="15"/>
  <c r="L734" i="15" s="1"/>
  <c r="J734" i="17" s="1"/>
  <c r="K777" i="15"/>
  <c r="L777" i="15" s="1"/>
  <c r="J777" i="17" s="1"/>
  <c r="K843" i="15"/>
  <c r="L843" i="15" s="1"/>
  <c r="J843" i="17" s="1"/>
  <c r="K895" i="15"/>
  <c r="L895" i="15" s="1"/>
  <c r="J895" i="17" s="1"/>
  <c r="K956" i="15"/>
  <c r="L956" i="15" s="1"/>
  <c r="J956" i="17" s="1"/>
  <c r="K1044" i="15"/>
  <c r="L1044" i="15" s="1"/>
  <c r="J1044" i="17" s="1"/>
  <c r="K319" i="15"/>
  <c r="L319" i="15" s="1"/>
  <c r="J319" i="17" s="1"/>
  <c r="K624" i="15"/>
  <c r="L624" i="15" s="1"/>
  <c r="J624" i="17" s="1"/>
  <c r="K733" i="15"/>
  <c r="L733" i="15" s="1"/>
  <c r="J733" i="17" s="1"/>
  <c r="K757" i="15"/>
  <c r="L757" i="15" s="1"/>
  <c r="J757" i="17" s="1"/>
  <c r="K787" i="15"/>
  <c r="L787" i="15" s="1"/>
  <c r="J787" i="17" s="1"/>
  <c r="K846" i="15"/>
  <c r="L846" i="15" s="1"/>
  <c r="J846" i="17" s="1"/>
  <c r="K981" i="15"/>
  <c r="L981" i="15" s="1"/>
  <c r="J981" i="17" s="1"/>
  <c r="K836" i="15"/>
  <c r="L836" i="15" s="1"/>
  <c r="J836" i="17" s="1"/>
  <c r="K1052" i="15"/>
  <c r="L1052" i="15" s="1"/>
  <c r="J1052" i="17" s="1"/>
  <c r="K930" i="15"/>
  <c r="L930" i="15" s="1"/>
  <c r="J930" i="17" s="1"/>
  <c r="K1043" i="15"/>
  <c r="L1043" i="15" s="1"/>
  <c r="J1043" i="17" s="1"/>
  <c r="K989" i="15"/>
  <c r="L989" i="15" s="1"/>
  <c r="J989" i="17" s="1"/>
  <c r="K973" i="15"/>
  <c r="L973" i="15" s="1"/>
  <c r="J973" i="17" s="1"/>
  <c r="K709" i="15"/>
  <c r="L709" i="15" s="1"/>
  <c r="J709" i="17" s="1"/>
  <c r="K723" i="15"/>
  <c r="L723" i="15" s="1"/>
  <c r="J723" i="17" s="1"/>
  <c r="K794" i="15"/>
  <c r="L794" i="15" s="1"/>
  <c r="J794" i="17" s="1"/>
  <c r="K773" i="15"/>
  <c r="L773" i="15" s="1"/>
  <c r="J773" i="17" s="1"/>
  <c r="K217" i="15"/>
  <c r="L217" i="15" s="1"/>
  <c r="J217" i="17" s="1"/>
  <c r="K335" i="15"/>
  <c r="L335" i="15" s="1"/>
  <c r="J335" i="17" s="1"/>
  <c r="K132" i="15"/>
  <c r="L132" i="15" s="1"/>
  <c r="J132" i="17" s="1"/>
  <c r="K445" i="15"/>
  <c r="L445" i="15" s="1"/>
  <c r="J445" i="17" s="1"/>
  <c r="K407" i="15"/>
  <c r="L407" i="15" s="1"/>
  <c r="J407" i="17" s="1"/>
  <c r="K312" i="15"/>
  <c r="L312" i="15" s="1"/>
  <c r="J312" i="17" s="1"/>
  <c r="K260" i="15"/>
  <c r="L260" i="15" s="1"/>
  <c r="J260" i="17" s="1"/>
  <c r="K502" i="15"/>
  <c r="L502" i="15" s="1"/>
  <c r="J502" i="17" s="1"/>
  <c r="K681" i="15"/>
  <c r="L681" i="15" s="1"/>
  <c r="J681" i="17" s="1"/>
  <c r="K589" i="15"/>
  <c r="L589" i="15" s="1"/>
  <c r="J589" i="17" s="1"/>
  <c r="K760" i="15"/>
  <c r="L760" i="15" s="1"/>
  <c r="J760" i="17" s="1"/>
  <c r="K874" i="15"/>
  <c r="L874" i="15" s="1"/>
  <c r="J874" i="17" s="1"/>
  <c r="K979" i="15"/>
  <c r="L979" i="15" s="1"/>
  <c r="J979" i="17" s="1"/>
  <c r="K1064" i="15"/>
  <c r="L1064" i="15" s="1"/>
  <c r="J1064" i="17" s="1"/>
  <c r="K528" i="15"/>
  <c r="L528" i="15" s="1"/>
  <c r="J528" i="17" s="1"/>
  <c r="K814" i="15"/>
  <c r="L814" i="15" s="1"/>
  <c r="J814" i="17" s="1"/>
  <c r="K1001" i="15"/>
  <c r="L1001" i="15" s="1"/>
  <c r="J1001" i="17" s="1"/>
  <c r="K597" i="15"/>
  <c r="L597" i="15" s="1"/>
  <c r="J597" i="17" s="1"/>
  <c r="K755" i="15"/>
  <c r="L755" i="15" s="1"/>
  <c r="J755" i="17" s="1"/>
  <c r="K807" i="15"/>
  <c r="L807" i="15" s="1"/>
  <c r="J807" i="17" s="1"/>
  <c r="K877" i="15"/>
  <c r="L877" i="15" s="1"/>
  <c r="J877" i="17" s="1"/>
  <c r="K921" i="15"/>
  <c r="L921" i="15" s="1"/>
  <c r="J921" i="17" s="1"/>
  <c r="K957" i="15"/>
  <c r="L957" i="15" s="1"/>
  <c r="J957" i="17" s="1"/>
  <c r="K1017" i="15"/>
  <c r="L1017" i="15" s="1"/>
  <c r="J1017" i="17" s="1"/>
  <c r="K1055" i="15"/>
  <c r="L1055" i="15" s="1"/>
  <c r="J1055" i="17" s="1"/>
  <c r="K361" i="15"/>
  <c r="L361" i="15" s="1"/>
  <c r="J361" i="17" s="1"/>
  <c r="K544" i="15"/>
  <c r="L544" i="15" s="1"/>
  <c r="J544" i="17" s="1"/>
  <c r="K687" i="15"/>
  <c r="L687" i="15" s="1"/>
  <c r="J687" i="17" s="1"/>
  <c r="K740" i="15"/>
  <c r="L740" i="15" s="1"/>
  <c r="J740" i="17" s="1"/>
  <c r="K793" i="15"/>
  <c r="L793" i="15" s="1"/>
  <c r="J793" i="17" s="1"/>
  <c r="K852" i="15"/>
  <c r="L852" i="15" s="1"/>
  <c r="J852" i="17" s="1"/>
  <c r="K904" i="15"/>
  <c r="L904" i="15" s="1"/>
  <c r="J904" i="17" s="1"/>
  <c r="K688" i="15"/>
  <c r="L688" i="15" s="1"/>
  <c r="J688" i="17" s="1"/>
  <c r="K992" i="15"/>
  <c r="L992" i="15" s="1"/>
  <c r="J992" i="17" s="1"/>
  <c r="K457" i="15"/>
  <c r="L457" i="15" s="1"/>
  <c r="J457" i="17" s="1"/>
  <c r="K10" i="15"/>
  <c r="L10" i="15" s="1"/>
  <c r="J10" i="17" s="1"/>
  <c r="K275" i="15"/>
  <c r="L275" i="15" s="1"/>
  <c r="J275" i="17" s="1"/>
  <c r="K823" i="15"/>
  <c r="L823" i="15" s="1"/>
  <c r="J823" i="17" s="1"/>
  <c r="K605" i="15"/>
  <c r="L605" i="15" s="1"/>
  <c r="J605" i="17" s="1"/>
  <c r="K159" i="15"/>
  <c r="L159" i="15" s="1"/>
  <c r="J159" i="17" s="1"/>
  <c r="K1020" i="15"/>
  <c r="L1020" i="15" s="1"/>
  <c r="J1020" i="17" s="1"/>
  <c r="K835" i="15"/>
  <c r="L835" i="15" s="1"/>
  <c r="J835" i="17" s="1"/>
  <c r="K867" i="15"/>
  <c r="L867" i="15" s="1"/>
  <c r="J867" i="17" s="1"/>
  <c r="K856" i="15"/>
  <c r="L856" i="15" s="1"/>
  <c r="J856" i="17" s="1"/>
  <c r="K831" i="15"/>
  <c r="L831" i="15" s="1"/>
  <c r="J831" i="17" s="1"/>
  <c r="K146" i="15"/>
  <c r="L146" i="15" s="1"/>
  <c r="J146" i="17" s="1"/>
  <c r="K253" i="15"/>
  <c r="L253" i="15" s="1"/>
  <c r="J253" i="17" s="1"/>
  <c r="K241" i="15"/>
  <c r="L241" i="15" s="1"/>
  <c r="J241" i="17" s="1"/>
  <c r="K93" i="15"/>
  <c r="L93" i="15" s="1"/>
  <c r="J93" i="17" s="1"/>
  <c r="K262" i="15"/>
  <c r="L262" i="15" s="1"/>
  <c r="J262" i="17" s="1"/>
  <c r="K181" i="15"/>
  <c r="L181" i="15" s="1"/>
  <c r="J181" i="17" s="1"/>
  <c r="K360" i="15"/>
  <c r="L360" i="15" s="1"/>
  <c r="J360" i="17" s="1"/>
  <c r="K478" i="15"/>
  <c r="L478" i="15" s="1"/>
  <c r="J478" i="17" s="1"/>
  <c r="K202" i="15"/>
  <c r="L202" i="15" s="1"/>
  <c r="J202" i="17" s="1"/>
  <c r="K414" i="15"/>
  <c r="L414" i="15" s="1"/>
  <c r="J414" i="17" s="1"/>
  <c r="K515" i="15"/>
  <c r="L515" i="15" s="1"/>
  <c r="J515" i="17" s="1"/>
  <c r="K604" i="15"/>
  <c r="L604" i="15" s="1"/>
  <c r="J604" i="17" s="1"/>
  <c r="K706" i="15"/>
  <c r="L706" i="15" s="1"/>
  <c r="J706" i="17" s="1"/>
  <c r="K280" i="15"/>
  <c r="L280" i="15" s="1"/>
  <c r="J280" i="17" s="1"/>
  <c r="K431" i="15"/>
  <c r="L431" i="15" s="1"/>
  <c r="J431" i="17" s="1"/>
  <c r="K506" i="15"/>
  <c r="L506" i="15" s="1"/>
  <c r="J506" i="17" s="1"/>
  <c r="K598" i="15"/>
  <c r="L598" i="15" s="1"/>
  <c r="J598" i="17" s="1"/>
  <c r="K716" i="15"/>
  <c r="L716" i="15" s="1"/>
  <c r="J716" i="17" s="1"/>
  <c r="K440" i="15"/>
  <c r="L440" i="15" s="1"/>
  <c r="J440" i="17" s="1"/>
  <c r="K647" i="15"/>
  <c r="L647" i="15" s="1"/>
  <c r="J647" i="17" s="1"/>
  <c r="K721" i="15"/>
  <c r="L721" i="15" s="1"/>
  <c r="J721" i="17" s="1"/>
  <c r="K775" i="15"/>
  <c r="L775" i="15" s="1"/>
  <c r="J775" i="17" s="1"/>
  <c r="K833" i="15"/>
  <c r="L833" i="15" s="1"/>
  <c r="J833" i="17" s="1"/>
  <c r="K891" i="15"/>
  <c r="L891" i="15" s="1"/>
  <c r="J891" i="17" s="1"/>
  <c r="K942" i="15"/>
  <c r="L942" i="15" s="1"/>
  <c r="J942" i="17" s="1"/>
  <c r="K988" i="15"/>
  <c r="L988" i="15" s="1"/>
  <c r="J988" i="17" s="1"/>
  <c r="K1029" i="15"/>
  <c r="L1029" i="15" s="1"/>
  <c r="J1029" i="17" s="1"/>
  <c r="K1097" i="15"/>
  <c r="K425" i="15"/>
  <c r="L425" i="15" s="1"/>
  <c r="J425" i="17" s="1"/>
  <c r="K594" i="15"/>
  <c r="L594" i="15" s="1"/>
  <c r="J594" i="17" s="1"/>
  <c r="K753" i="15"/>
  <c r="L753" i="15" s="1"/>
  <c r="J753" i="17" s="1"/>
  <c r="K826" i="15"/>
  <c r="L826" i="15" s="1"/>
  <c r="J826" i="17" s="1"/>
  <c r="K940" i="15"/>
  <c r="L940" i="15" s="1"/>
  <c r="J940" i="17" s="1"/>
  <c r="K1031" i="15"/>
  <c r="L1031" i="15" s="1"/>
  <c r="J1031" i="17" s="1"/>
  <c r="K191" i="15"/>
  <c r="L191" i="15" s="1"/>
  <c r="J191" i="17" s="1"/>
  <c r="K618" i="15"/>
  <c r="L618" i="15" s="1"/>
  <c r="J618" i="17" s="1"/>
  <c r="K741" i="15"/>
  <c r="L741" i="15" s="1"/>
  <c r="J741" i="17" s="1"/>
  <c r="K778" i="15"/>
  <c r="L778" i="15" s="1"/>
  <c r="J778" i="17" s="1"/>
  <c r="K816" i="15"/>
  <c r="L816" i="15" s="1"/>
  <c r="J816" i="17" s="1"/>
  <c r="K872" i="15"/>
  <c r="L872" i="15" s="1"/>
  <c r="J872" i="17" s="1"/>
  <c r="K901" i="15"/>
  <c r="L901" i="15" s="1"/>
  <c r="J901" i="17" s="1"/>
  <c r="K934" i="15"/>
  <c r="L934" i="15" s="1"/>
  <c r="J934" i="17" s="1"/>
  <c r="K978" i="15"/>
  <c r="L978" i="15" s="1"/>
  <c r="J978" i="17" s="1"/>
  <c r="K1010" i="15"/>
  <c r="L1010" i="15" s="1"/>
  <c r="J1010" i="17" s="1"/>
  <c r="K1040" i="15"/>
  <c r="L1040" i="15" s="1"/>
  <c r="J1040" i="17" s="1"/>
  <c r="K1096" i="15"/>
  <c r="L1096" i="15" s="1"/>
  <c r="J1096" i="17" s="1"/>
  <c r="K377" i="15"/>
  <c r="L377" i="15" s="1"/>
  <c r="J377" i="17" s="1"/>
  <c r="K501" i="15"/>
  <c r="L501" i="15" s="1"/>
  <c r="J501" i="17" s="1"/>
  <c r="K628" i="15"/>
  <c r="L628" i="15" s="1"/>
  <c r="J628" i="17" s="1"/>
  <c r="K713" i="15"/>
  <c r="L713" i="15" s="1"/>
  <c r="J713" i="17" s="1"/>
  <c r="K749" i="15"/>
  <c r="L749" i="15" s="1"/>
  <c r="J749" i="17" s="1"/>
  <c r="K784" i="15"/>
  <c r="L784" i="15" s="1"/>
  <c r="J784" i="17" s="1"/>
  <c r="K838" i="15"/>
  <c r="L838" i="15" s="1"/>
  <c r="J838" i="17" s="1"/>
  <c r="K882" i="15"/>
  <c r="L882" i="15" s="1"/>
  <c r="J882" i="17" s="1"/>
  <c r="K911" i="15"/>
  <c r="L911" i="15" s="1"/>
  <c r="J911" i="17" s="1"/>
  <c r="K974" i="15"/>
  <c r="L974" i="15" s="1"/>
  <c r="J974" i="17" s="1"/>
  <c r="K1038" i="15"/>
  <c r="L1038" i="15" s="1"/>
  <c r="J1038" i="17" s="1"/>
  <c r="K257" i="15"/>
  <c r="L257" i="15" s="1"/>
  <c r="J257" i="17" s="1"/>
  <c r="K577" i="15"/>
  <c r="L577" i="15" s="1"/>
  <c r="J577" i="17" s="1"/>
  <c r="K649" i="15"/>
  <c r="L649" i="15" s="1"/>
  <c r="J649" i="17" s="1"/>
  <c r="K728" i="15"/>
  <c r="L728" i="15" s="1"/>
  <c r="J728" i="17" s="1"/>
  <c r="K748" i="15"/>
  <c r="L748" i="15" s="1"/>
  <c r="J748" i="17" s="1"/>
  <c r="K767" i="15"/>
  <c r="L767" i="15" s="1"/>
  <c r="J767" i="17" s="1"/>
  <c r="K792" i="15"/>
  <c r="L792" i="15" s="1"/>
  <c r="J792" i="17" s="1"/>
  <c r="K818" i="15"/>
  <c r="L818" i="15" s="1"/>
  <c r="J818" i="17" s="1"/>
  <c r="K925" i="15"/>
  <c r="L925" i="15" s="1"/>
  <c r="J925" i="17" s="1"/>
  <c r="K1026" i="15"/>
  <c r="L1026" i="15" s="1"/>
  <c r="J1026" i="17" s="1"/>
  <c r="K910" i="15"/>
  <c r="L910" i="15" s="1"/>
  <c r="J910" i="17" s="1"/>
  <c r="K915" i="15"/>
  <c r="L915" i="15" s="1"/>
  <c r="J915" i="17" s="1"/>
  <c r="K879" i="15"/>
  <c r="L879" i="15" s="1"/>
  <c r="J879" i="17" s="1"/>
  <c r="K985" i="15"/>
  <c r="L985" i="15" s="1"/>
  <c r="J985" i="17" s="1"/>
  <c r="K1065" i="15"/>
  <c r="L1065" i="15" s="1"/>
  <c r="J1065" i="17" s="1"/>
  <c r="K962" i="15"/>
  <c r="L962" i="15" s="1"/>
  <c r="J962" i="17" s="1"/>
  <c r="K842" i="15"/>
  <c r="L842" i="15" s="1"/>
  <c r="J842" i="17" s="1"/>
  <c r="K1030" i="15"/>
  <c r="L1030" i="15" s="1"/>
  <c r="J1030" i="17" s="1"/>
  <c r="K800" i="15"/>
  <c r="L800" i="15" s="1"/>
  <c r="J800" i="17" s="1"/>
  <c r="K371" i="15"/>
  <c r="L371" i="15" s="1"/>
  <c r="J371" i="17" s="1"/>
  <c r="K31" i="15"/>
  <c r="L31" i="15" s="1"/>
  <c r="J31" i="17" s="1"/>
  <c r="K677" i="15"/>
  <c r="L677" i="15" s="1"/>
  <c r="J677" i="17" s="1"/>
  <c r="K302" i="15"/>
  <c r="L302" i="15" s="1"/>
  <c r="J302" i="17" s="1"/>
  <c r="K1089" i="15"/>
  <c r="L1089" i="15" s="1"/>
  <c r="J1089" i="17" s="1"/>
  <c r="K866" i="15"/>
  <c r="L866" i="15" s="1"/>
  <c r="J866" i="17" s="1"/>
  <c r="K103" i="15"/>
  <c r="L103" i="15" s="1"/>
  <c r="J103" i="17" s="1"/>
  <c r="K967" i="15"/>
  <c r="L967" i="15" s="1"/>
  <c r="J967" i="17" s="1"/>
  <c r="K527" i="15"/>
  <c r="L527" i="15" s="1"/>
  <c r="J527" i="17" s="1"/>
  <c r="K271" i="15"/>
  <c r="L271" i="15" s="1"/>
  <c r="J271" i="17" s="1"/>
  <c r="K968" i="15"/>
  <c r="L968" i="15" s="1"/>
  <c r="J968" i="17" s="1"/>
  <c r="K638" i="15"/>
  <c r="L638" i="15" s="1"/>
  <c r="J638" i="17" s="1"/>
  <c r="K287" i="15"/>
  <c r="L287" i="15" s="1"/>
  <c r="J287" i="17" s="1"/>
  <c r="K128" i="15"/>
  <c r="L128" i="15" s="1"/>
  <c r="J128" i="17" s="1"/>
  <c r="K754" i="15"/>
  <c r="L754" i="15" s="1"/>
  <c r="J754" i="17" s="1"/>
  <c r="K309" i="15"/>
  <c r="L309" i="15" s="1"/>
  <c r="J309" i="17" s="1"/>
  <c r="K134" i="15"/>
  <c r="L134" i="15" s="1"/>
  <c r="J134" i="17" s="1"/>
  <c r="K108" i="15"/>
  <c r="L108" i="15" s="1"/>
  <c r="J108" i="17" s="1"/>
  <c r="K310" i="15"/>
  <c r="L310" i="15" s="1"/>
  <c r="J310" i="17" s="1"/>
  <c r="K226" i="15"/>
  <c r="L226" i="15" s="1"/>
  <c r="J226" i="17" s="1"/>
  <c r="K321" i="15"/>
  <c r="L321" i="15" s="1"/>
  <c r="J321" i="17" s="1"/>
  <c r="K297" i="15"/>
  <c r="L297" i="15" s="1"/>
  <c r="J297" i="17" s="1"/>
  <c r="K424" i="15"/>
  <c r="L424" i="15" s="1"/>
  <c r="J424" i="17" s="1"/>
  <c r="K547" i="15"/>
  <c r="L547" i="15" s="1"/>
  <c r="J547" i="17" s="1"/>
  <c r="K341" i="15"/>
  <c r="L341" i="15" s="1"/>
  <c r="J341" i="17" s="1"/>
  <c r="K482" i="15"/>
  <c r="L482" i="15" s="1"/>
  <c r="J482" i="17" s="1"/>
  <c r="K285" i="15"/>
  <c r="L285" i="15" s="1"/>
  <c r="J285" i="17" s="1"/>
  <c r="K654" i="15"/>
  <c r="L654" i="15" s="1"/>
  <c r="J654" i="17" s="1"/>
  <c r="K193" i="15"/>
  <c r="L193" i="15" s="1"/>
  <c r="J193" i="17" s="1"/>
  <c r="K379" i="15"/>
  <c r="L379" i="15" s="1"/>
  <c r="J379" i="17" s="1"/>
  <c r="K465" i="15"/>
  <c r="L465" i="15" s="1"/>
  <c r="J465" i="17" s="1"/>
  <c r="K569" i="15"/>
  <c r="L569" i="15" s="1"/>
  <c r="J569" i="17" s="1"/>
  <c r="K672" i="15"/>
  <c r="L672" i="15" s="1"/>
  <c r="J672" i="17" s="1"/>
  <c r="K352" i="15"/>
  <c r="L352" i="15" s="1"/>
  <c r="J352" i="17" s="1"/>
  <c r="K549" i="15"/>
  <c r="L549" i="15" s="1"/>
  <c r="J549" i="17" s="1"/>
  <c r="K703" i="15"/>
  <c r="L703" i="15" s="1"/>
  <c r="J703" i="17" s="1"/>
  <c r="K746" i="15"/>
  <c r="L746" i="15" s="1"/>
  <c r="J746" i="17" s="1"/>
  <c r="K797" i="15"/>
  <c r="L797" i="15" s="1"/>
  <c r="J797" i="17" s="1"/>
  <c r="K865" i="15"/>
  <c r="L865" i="15" s="1"/>
  <c r="J865" i="17" s="1"/>
  <c r="K913" i="15"/>
  <c r="L913" i="15" s="1"/>
  <c r="J913" i="17" s="1"/>
  <c r="K958" i="15"/>
  <c r="L958" i="15" s="1"/>
  <c r="J958" i="17" s="1"/>
  <c r="K1018" i="15"/>
  <c r="L1018" i="15" s="1"/>
  <c r="J1018" i="17" s="1"/>
  <c r="K1051" i="15"/>
  <c r="L1051" i="15" s="1"/>
  <c r="J1051" i="17" s="1"/>
  <c r="K185" i="15"/>
  <c r="L185" i="15" s="1"/>
  <c r="J185" i="17" s="1"/>
  <c r="K511" i="15"/>
  <c r="L511" i="15" s="1"/>
  <c r="J511" i="17" s="1"/>
  <c r="K707" i="15"/>
  <c r="L707" i="15" s="1"/>
  <c r="J707" i="17" s="1"/>
  <c r="K789" i="15"/>
  <c r="L789" i="15" s="1"/>
  <c r="J789" i="17" s="1"/>
  <c r="K899" i="15"/>
  <c r="L899" i="15" s="1"/>
  <c r="J899" i="17" s="1"/>
  <c r="K991" i="15"/>
  <c r="L991" i="15" s="1"/>
  <c r="J991" i="17" s="1"/>
  <c r="K1059" i="15"/>
  <c r="L1059" i="15" s="1"/>
  <c r="J1059" i="17" s="1"/>
  <c r="K583" i="15"/>
  <c r="L583" i="15" s="1"/>
  <c r="J583" i="17" s="1"/>
  <c r="K720" i="15"/>
  <c r="L720" i="15" s="1"/>
  <c r="J720" i="17" s="1"/>
  <c r="K519" i="15"/>
  <c r="L519" i="15" s="1"/>
  <c r="J519" i="17" s="1"/>
  <c r="K420" i="15"/>
  <c r="L420" i="15" s="1"/>
  <c r="J420" i="17" s="1"/>
  <c r="K700" i="15"/>
  <c r="L700" i="15" s="1"/>
  <c r="J700" i="17" s="1"/>
  <c r="K619" i="15"/>
  <c r="L619" i="15" s="1"/>
  <c r="J619" i="17" s="1"/>
  <c r="K545" i="15"/>
  <c r="L545" i="15" s="1"/>
  <c r="J545" i="17" s="1"/>
  <c r="K481" i="15"/>
  <c r="L481" i="15" s="1"/>
  <c r="J481" i="17" s="1"/>
  <c r="K427" i="15"/>
  <c r="L427" i="15" s="1"/>
  <c r="J427" i="17" s="1"/>
  <c r="K348" i="15"/>
  <c r="L348" i="15" s="1"/>
  <c r="J348" i="17" s="1"/>
  <c r="K83" i="15"/>
  <c r="L83" i="15" s="1"/>
  <c r="J83" i="17" s="1"/>
  <c r="K664" i="15"/>
  <c r="L664" i="15" s="1"/>
  <c r="J664" i="17" s="1"/>
  <c r="K588" i="15"/>
  <c r="L588" i="15" s="1"/>
  <c r="J588" i="17" s="1"/>
  <c r="K546" i="15"/>
  <c r="L546" i="15" s="1"/>
  <c r="J546" i="17" s="1"/>
  <c r="K456" i="15"/>
  <c r="L456" i="15" s="1"/>
  <c r="J456" i="17" s="1"/>
  <c r="K374" i="15"/>
  <c r="L374" i="15" s="1"/>
  <c r="J374" i="17" s="1"/>
  <c r="K158" i="15"/>
  <c r="L158" i="15" s="1"/>
  <c r="J158" i="17" s="1"/>
  <c r="K494" i="15"/>
  <c r="L494" i="15" s="1"/>
  <c r="J494" i="17" s="1"/>
  <c r="K416" i="15"/>
  <c r="L416" i="15" s="1"/>
  <c r="J416" i="17" s="1"/>
  <c r="K306" i="15"/>
  <c r="L306" i="15" s="1"/>
  <c r="J306" i="17" s="1"/>
  <c r="K149" i="15"/>
  <c r="L149" i="15" s="1"/>
  <c r="J149" i="17" s="1"/>
  <c r="K294" i="15"/>
  <c r="L294" i="15" s="1"/>
  <c r="J294" i="17" s="1"/>
  <c r="K201" i="15"/>
  <c r="L201" i="15" s="1"/>
  <c r="J201" i="17" s="1"/>
  <c r="K325" i="15"/>
  <c r="L325" i="15" s="1"/>
  <c r="J325" i="17" s="1"/>
  <c r="K210" i="15"/>
  <c r="L210" i="15" s="1"/>
  <c r="J210" i="17" s="1"/>
  <c r="K23" i="15"/>
  <c r="L23" i="15" s="1"/>
  <c r="J23" i="17" s="1"/>
  <c r="K122" i="15"/>
  <c r="L122" i="15" s="1"/>
  <c r="J122" i="17" s="1"/>
  <c r="K67" i="15"/>
  <c r="L67" i="15" s="1"/>
  <c r="J67" i="17" s="1"/>
  <c r="K452" i="15"/>
  <c r="L452" i="15" s="1"/>
  <c r="J452" i="17" s="1"/>
  <c r="K917" i="15"/>
  <c r="L917" i="15" s="1"/>
  <c r="J917" i="17" s="1"/>
  <c r="K662" i="15"/>
  <c r="L662" i="15" s="1"/>
  <c r="J662" i="17" s="1"/>
  <c r="K463" i="15"/>
  <c r="L463" i="15" s="1"/>
  <c r="J463" i="17" s="1"/>
  <c r="K815" i="15"/>
  <c r="L815" i="15" s="1"/>
  <c r="J815" i="17" s="1"/>
  <c r="K1073" i="15"/>
  <c r="L1073" i="15" s="1"/>
  <c r="J1073" i="17" s="1"/>
  <c r="K602" i="15"/>
  <c r="L602" i="15" s="1"/>
  <c r="J602" i="17" s="1"/>
  <c r="K246" i="15"/>
  <c r="L246" i="15" s="1"/>
  <c r="J246" i="17" s="1"/>
  <c r="K935" i="15"/>
  <c r="L935" i="15" s="1"/>
  <c r="J935" i="17" s="1"/>
  <c r="K470" i="15"/>
  <c r="L470" i="15" s="1"/>
  <c r="J470" i="17" s="1"/>
  <c r="K26" i="15"/>
  <c r="L26" i="15" s="1"/>
  <c r="J26" i="17" s="1"/>
  <c r="K909" i="15"/>
  <c r="L909" i="15" s="1"/>
  <c r="J909" i="17" s="1"/>
  <c r="K552" i="15"/>
  <c r="L552" i="15" s="1"/>
  <c r="J552" i="17" s="1"/>
  <c r="K187" i="15"/>
  <c r="L187" i="15" s="1"/>
  <c r="J187" i="17" s="1"/>
  <c r="K673" i="15"/>
  <c r="L673" i="15" s="1"/>
  <c r="J673" i="17" s="1"/>
  <c r="K419" i="15"/>
  <c r="L419" i="15" s="1"/>
  <c r="J419" i="17" s="1"/>
  <c r="K222" i="15"/>
  <c r="L222" i="15" s="1"/>
  <c r="J222" i="17" s="1"/>
  <c r="K173" i="15"/>
  <c r="L173" i="15" s="1"/>
  <c r="J173" i="17" s="1"/>
  <c r="K622" i="15"/>
  <c r="L622" i="15" s="1"/>
  <c r="J622" i="17" s="1"/>
  <c r="K1077" i="15"/>
  <c r="L1077" i="15" s="1"/>
  <c r="J1077" i="17" s="1"/>
  <c r="K188" i="15"/>
  <c r="L188" i="15" s="1"/>
  <c r="J188" i="17" s="1"/>
  <c r="K570" i="15"/>
  <c r="L570" i="15" s="1"/>
  <c r="J570" i="17" s="1"/>
  <c r="K975" i="15"/>
  <c r="L975" i="15" s="1"/>
  <c r="J975" i="17" s="1"/>
  <c r="K530" i="15"/>
  <c r="L530" i="15" s="1"/>
  <c r="J530" i="17" s="1"/>
  <c r="K98" i="15"/>
  <c r="L98" i="15" s="1"/>
  <c r="J98" i="17" s="1"/>
  <c r="K766" i="15"/>
  <c r="L766" i="15" s="1"/>
  <c r="J766" i="17" s="1"/>
  <c r="K368" i="15"/>
  <c r="L368" i="15" s="1"/>
  <c r="J368" i="17" s="1"/>
  <c r="K1087" i="15"/>
  <c r="L1087" i="15" s="1"/>
  <c r="J1087" i="17" s="1"/>
  <c r="K772" i="15"/>
  <c r="L772" i="15" s="1"/>
  <c r="J772" i="17" s="1"/>
  <c r="K447" i="15"/>
  <c r="L447" i="15" s="1"/>
  <c r="J447" i="17" s="1"/>
  <c r="K163" i="15"/>
  <c r="L163" i="15" s="1"/>
  <c r="J163" i="17" s="1"/>
  <c r="K623" i="15"/>
  <c r="L623" i="15" s="1"/>
  <c r="J623" i="17" s="1"/>
  <c r="K392" i="15"/>
  <c r="L392" i="15" s="1"/>
  <c r="J392" i="17" s="1"/>
  <c r="K142" i="15"/>
  <c r="L142" i="15" s="1"/>
  <c r="J142" i="17" s="1"/>
  <c r="K64" i="15"/>
  <c r="L64" i="15" s="1"/>
  <c r="J64" i="17" s="1"/>
  <c r="K101" i="15"/>
  <c r="L101" i="15" s="1"/>
  <c r="J101" i="17" s="1"/>
  <c r="K299" i="15"/>
  <c r="L299" i="15" s="1"/>
  <c r="J299" i="17" s="1"/>
  <c r="K512" i="15"/>
  <c r="L512" i="15" s="1"/>
  <c r="J512" i="17" s="1"/>
  <c r="K660" i="15"/>
  <c r="L660" i="15" s="1"/>
  <c r="J660" i="17" s="1"/>
  <c r="K49" i="15"/>
  <c r="L49" i="15" s="1"/>
  <c r="J49" i="17" s="1"/>
  <c r="K353" i="15"/>
  <c r="L353" i="15" s="1"/>
  <c r="J353" i="17" s="1"/>
  <c r="K585" i="15"/>
  <c r="L585" i="15" s="1"/>
  <c r="J585" i="17" s="1"/>
  <c r="K841" i="15"/>
  <c r="L841" i="15" s="1"/>
  <c r="J841" i="17" s="1"/>
  <c r="K1079" i="15"/>
  <c r="L1079" i="15" s="1"/>
  <c r="J1079" i="17" s="1"/>
  <c r="K189" i="15"/>
  <c r="L189" i="15" s="1"/>
  <c r="J189" i="17" s="1"/>
  <c r="K508" i="15"/>
  <c r="L508" i="15" s="1"/>
  <c r="J508" i="17" s="1"/>
  <c r="K908" i="15"/>
  <c r="L908" i="15" s="1"/>
  <c r="J908" i="17" s="1"/>
  <c r="K41" i="15"/>
  <c r="L41" i="15" s="1"/>
  <c r="J41" i="17" s="1"/>
  <c r="K323" i="15"/>
  <c r="L323" i="15" s="1"/>
  <c r="J323" i="17" s="1"/>
  <c r="K670" i="15"/>
  <c r="L670" i="15" s="1"/>
  <c r="J670" i="17" s="1"/>
  <c r="K1006" i="15"/>
  <c r="L1006" i="15" s="1"/>
  <c r="J1006" i="17" s="1"/>
  <c r="K418" i="15"/>
  <c r="L418" i="15" s="1"/>
  <c r="J418" i="17" s="1"/>
  <c r="K1086" i="15"/>
  <c r="L1086" i="15" s="1"/>
  <c r="J1086" i="17" s="1"/>
  <c r="K533" i="15"/>
  <c r="L533" i="15" s="1"/>
  <c r="J533" i="17" s="1"/>
  <c r="K112" i="15"/>
  <c r="L112" i="15" s="1"/>
  <c r="J112" i="17" s="1"/>
  <c r="K355" i="15"/>
  <c r="L355" i="15" s="1"/>
  <c r="J355" i="17" s="1"/>
  <c r="K1092" i="15"/>
  <c r="L1092" i="15" s="1"/>
  <c r="J1092" i="17" s="1"/>
  <c r="K999" i="15"/>
  <c r="L999" i="15" s="1"/>
  <c r="J999" i="17" s="1"/>
  <c r="K46" i="15"/>
  <c r="L46" i="15" s="1"/>
  <c r="J46" i="17" s="1"/>
  <c r="K22" i="15"/>
  <c r="L22" i="15" s="1"/>
  <c r="J22" i="17" s="1"/>
  <c r="K143" i="15"/>
  <c r="L143" i="15" s="1"/>
  <c r="J143" i="17" s="1"/>
  <c r="K76" i="15"/>
  <c r="L76" i="15" s="1"/>
  <c r="J76" i="17" s="1"/>
  <c r="K152" i="15"/>
  <c r="L152" i="15" s="1"/>
  <c r="J152" i="17" s="1"/>
  <c r="K267" i="15"/>
  <c r="L267" i="15" s="1"/>
  <c r="J267" i="17" s="1"/>
  <c r="K77" i="15"/>
  <c r="L77" i="15" s="1"/>
  <c r="J77" i="17" s="1"/>
  <c r="K211" i="15"/>
  <c r="L211" i="15" s="1"/>
  <c r="J211" i="17" s="1"/>
  <c r="K266" i="15"/>
  <c r="L266" i="15" s="1"/>
  <c r="J266" i="17" s="1"/>
  <c r="K36" i="15"/>
  <c r="L36" i="15" s="1"/>
  <c r="J36" i="17" s="1"/>
  <c r="K190" i="15"/>
  <c r="L190" i="15" s="1"/>
  <c r="J190" i="17" s="1"/>
  <c r="K328" i="15"/>
  <c r="L328" i="15" s="1"/>
  <c r="J328" i="17" s="1"/>
  <c r="K398" i="15"/>
  <c r="L398" i="15" s="1"/>
  <c r="J398" i="17" s="1"/>
  <c r="K451" i="15"/>
  <c r="L451" i="15" s="1"/>
  <c r="J451" i="17" s="1"/>
  <c r="K517" i="15"/>
  <c r="L517" i="15" s="1"/>
  <c r="J517" i="17" s="1"/>
  <c r="K186" i="15"/>
  <c r="L186" i="15" s="1"/>
  <c r="J186" i="17" s="1"/>
  <c r="K365" i="15"/>
  <c r="L365" i="15" s="1"/>
  <c r="J365" i="17" s="1"/>
  <c r="K428" i="15"/>
  <c r="L428" i="15" s="1"/>
  <c r="J428" i="17" s="1"/>
  <c r="K492" i="15"/>
  <c r="L492" i="15" s="1"/>
  <c r="J492" i="17" s="1"/>
  <c r="K167" i="15"/>
  <c r="L167" i="15" s="1"/>
  <c r="J167" i="17" s="1"/>
  <c r="K571" i="15"/>
  <c r="L571" i="15" s="1"/>
  <c r="J571" i="17" s="1"/>
  <c r="K642" i="15"/>
  <c r="L642" i="15" s="1"/>
  <c r="J642" i="17" s="1"/>
  <c r="K696" i="15"/>
  <c r="L696" i="15" s="1"/>
  <c r="J696" i="17" s="1"/>
  <c r="K140" i="15"/>
  <c r="L140" i="15" s="1"/>
  <c r="J140" i="17" s="1"/>
  <c r="K340" i="15"/>
  <c r="L340" i="15" s="1"/>
  <c r="J340" i="17" s="1"/>
  <c r="K394" i="15"/>
  <c r="L394" i="15" s="1"/>
  <c r="J394" i="17" s="1"/>
  <c r="K436" i="15"/>
  <c r="L436" i="15" s="1"/>
  <c r="J436" i="17" s="1"/>
  <c r="K491" i="15"/>
  <c r="L491" i="15" s="1"/>
  <c r="J491" i="17" s="1"/>
  <c r="K539" i="15"/>
  <c r="L539" i="15" s="1"/>
  <c r="J539" i="17" s="1"/>
  <c r="K587" i="15"/>
  <c r="L587" i="15" s="1"/>
  <c r="J587" i="17" s="1"/>
  <c r="K663" i="15"/>
  <c r="L663" i="15" s="1"/>
  <c r="J663" i="17" s="1"/>
  <c r="K704" i="15"/>
  <c r="L704" i="15" s="1"/>
  <c r="J704" i="17" s="1"/>
  <c r="K372" i="15"/>
  <c r="L372" i="15" s="1"/>
  <c r="J372" i="17" s="1"/>
  <c r="K484" i="15"/>
  <c r="L484" i="15" s="1"/>
  <c r="J484" i="17" s="1"/>
  <c r="K576" i="15"/>
  <c r="L576" i="15" s="1"/>
  <c r="J576" i="17" s="1"/>
  <c r="K683" i="15"/>
  <c r="L683" i="15" s="1"/>
  <c r="J683" i="17" s="1"/>
  <c r="K732" i="15"/>
  <c r="L732" i="15" s="1"/>
  <c r="J732" i="17" s="1"/>
  <c r="K765" i="15"/>
  <c r="L765" i="15" s="1"/>
  <c r="J765" i="17" s="1"/>
  <c r="K808" i="15"/>
  <c r="L808" i="15" s="1"/>
  <c r="J808" i="17" s="1"/>
  <c r="K858" i="15"/>
  <c r="L858" i="15" s="1"/>
  <c r="J858" i="17" s="1"/>
  <c r="K897" i="15"/>
  <c r="L897" i="15" s="1"/>
  <c r="J897" i="17" s="1"/>
  <c r="K936" i="15"/>
  <c r="L936" i="15" s="1"/>
  <c r="J936" i="17" s="1"/>
  <c r="K972" i="15"/>
  <c r="L972" i="15" s="1"/>
  <c r="J972" i="17" s="1"/>
  <c r="K1007" i="15"/>
  <c r="L1007" i="15" s="1"/>
  <c r="J1007" i="17" s="1"/>
  <c r="K1041" i="15"/>
  <c r="L1041" i="15" s="1"/>
  <c r="J1041" i="17" s="1"/>
  <c r="K1069" i="15"/>
  <c r="L1069" i="15" s="1"/>
  <c r="J1069" i="17" s="1"/>
  <c r="K327" i="15"/>
  <c r="L327" i="15" s="1"/>
  <c r="J327" i="17" s="1"/>
  <c r="K490" i="15"/>
  <c r="L490" i="15" s="1"/>
  <c r="J490" i="17" s="1"/>
  <c r="K616" i="15"/>
  <c r="L616" i="15" s="1"/>
  <c r="J616" i="17" s="1"/>
  <c r="K729" i="15"/>
  <c r="L729" i="15" s="1"/>
  <c r="J729" i="17" s="1"/>
  <c r="K804" i="15"/>
  <c r="L804" i="15" s="1"/>
  <c r="J804" i="17" s="1"/>
  <c r="K876" i="15"/>
  <c r="L876" i="15" s="1"/>
  <c r="J876" i="17" s="1"/>
  <c r="K951" i="15"/>
  <c r="L951" i="15" s="1"/>
  <c r="J951" i="17" s="1"/>
  <c r="K1027" i="15"/>
  <c r="L1027" i="15" s="1"/>
  <c r="J1027" i="17" s="1"/>
  <c r="K1066" i="15"/>
  <c r="L1066" i="15" s="1"/>
  <c r="J1066" i="17" s="1"/>
  <c r="K560" i="15"/>
  <c r="L560" i="15" s="1"/>
  <c r="J560" i="17" s="1"/>
  <c r="K658" i="15"/>
  <c r="L658" i="15" s="1"/>
  <c r="J658" i="17" s="1"/>
  <c r="K737" i="15"/>
  <c r="L737" i="15" s="1"/>
  <c r="J737" i="17" s="1"/>
  <c r="K759" i="15"/>
  <c r="L759" i="15" s="1"/>
  <c r="J759" i="17" s="1"/>
  <c r="K795" i="15"/>
  <c r="L795" i="15" s="1"/>
  <c r="J795" i="17" s="1"/>
  <c r="K821" i="15"/>
  <c r="L821" i="15" s="1"/>
  <c r="J821" i="17" s="1"/>
  <c r="K857" i="15"/>
  <c r="L857" i="15" s="1"/>
  <c r="J857" i="17" s="1"/>
  <c r="K25" i="15"/>
  <c r="L25" i="15" s="1"/>
  <c r="J25" i="17" s="1"/>
  <c r="K52" i="15"/>
  <c r="L52" i="15" s="1"/>
  <c r="J52" i="17" s="1"/>
  <c r="K192" i="15"/>
  <c r="L192" i="15" s="1"/>
  <c r="J192" i="17" s="1"/>
  <c r="K314" i="15"/>
  <c r="L314" i="15" s="1"/>
  <c r="J314" i="17" s="1"/>
  <c r="K464" i="15"/>
  <c r="L464" i="15" s="1"/>
  <c r="J464" i="17" s="1"/>
  <c r="K606" i="15"/>
  <c r="L606" i="15" s="1"/>
  <c r="J606" i="17" s="1"/>
  <c r="K736" i="15"/>
  <c r="L736" i="15" s="1"/>
  <c r="J736" i="17" s="1"/>
  <c r="K113" i="15"/>
  <c r="L113" i="15" s="1"/>
  <c r="J113" i="17" s="1"/>
  <c r="K291" i="15"/>
  <c r="L291" i="15" s="1"/>
  <c r="J291" i="17" s="1"/>
  <c r="K471" i="15"/>
  <c r="L471" i="15" s="1"/>
  <c r="J471" i="17" s="1"/>
  <c r="K659" i="15"/>
  <c r="L659" i="15" s="1"/>
  <c r="J659" i="17" s="1"/>
  <c r="K883" i="15"/>
  <c r="L883" i="15" s="1"/>
  <c r="J883" i="17" s="1"/>
  <c r="K1014" i="15"/>
  <c r="L1014" i="15" s="1"/>
  <c r="J1014" i="17" s="1"/>
  <c r="K79" i="15"/>
  <c r="L79" i="15" s="1"/>
  <c r="J79" i="17" s="1"/>
  <c r="K343" i="15"/>
  <c r="L343" i="15" s="1"/>
  <c r="J343" i="17" s="1"/>
  <c r="K581" i="15"/>
  <c r="L581" i="15" s="1"/>
  <c r="J581" i="17" s="1"/>
  <c r="K873" i="15"/>
  <c r="L873" i="15" s="1"/>
  <c r="J873" i="17" s="1"/>
  <c r="K1060" i="15"/>
  <c r="L1060" i="15" s="1"/>
  <c r="J1060" i="17" s="1"/>
  <c r="K119" i="15"/>
  <c r="L119" i="15" s="1"/>
  <c r="J119" i="17" s="1"/>
  <c r="K417" i="15"/>
  <c r="L417" i="15" s="1"/>
  <c r="J417" i="17" s="1"/>
  <c r="K648" i="15"/>
  <c r="L648" i="15" s="1"/>
  <c r="J648" i="17" s="1"/>
  <c r="K892" i="15"/>
  <c r="L892" i="15" s="1"/>
  <c r="J892" i="17" s="1"/>
  <c r="K17" i="15"/>
  <c r="L17" i="15" s="1"/>
  <c r="J17" i="17" s="1"/>
  <c r="K493" i="15"/>
  <c r="L493" i="15" s="1"/>
  <c r="J493" i="17" s="1"/>
  <c r="K977" i="15"/>
  <c r="L977" i="15" s="1"/>
  <c r="J977" i="17" s="1"/>
  <c r="K397" i="15"/>
  <c r="L397" i="15" s="1"/>
  <c r="J397" i="17" s="1"/>
  <c r="K849" i="15"/>
  <c r="L849" i="15" s="1"/>
  <c r="J849" i="17" s="1"/>
  <c r="K274" i="15"/>
  <c r="L274" i="15" s="1"/>
  <c r="J274" i="17" s="1"/>
  <c r="K218" i="15"/>
  <c r="L218" i="15" s="1"/>
  <c r="J218" i="17" s="1"/>
  <c r="K28" i="15"/>
  <c r="L28" i="15" s="1"/>
  <c r="J28" i="17" s="1"/>
  <c r="K1062" i="15"/>
  <c r="L1062" i="15" s="1"/>
  <c r="J1062" i="17" s="1"/>
  <c r="K640" i="15"/>
  <c r="L640" i="15" s="1"/>
  <c r="J640" i="17" s="1"/>
  <c r="K30" i="15"/>
  <c r="L30" i="15" s="1"/>
  <c r="J30" i="17" s="1"/>
  <c r="K127" i="15"/>
  <c r="L127" i="15" s="1"/>
  <c r="J127" i="17" s="1"/>
  <c r="K73" i="15"/>
  <c r="L73" i="15" s="1"/>
  <c r="J73" i="17" s="1"/>
  <c r="K208" i="15"/>
  <c r="L208" i="15" s="1"/>
  <c r="J208" i="17" s="1"/>
  <c r="K40" i="15"/>
  <c r="L40" i="15" s="1"/>
  <c r="J40" i="17" s="1"/>
  <c r="K135" i="15"/>
  <c r="L135" i="15" s="1"/>
  <c r="J135" i="17" s="1"/>
  <c r="K221" i="15"/>
  <c r="L221" i="15" s="1"/>
  <c r="J221" i="17" s="1"/>
  <c r="K283" i="15"/>
  <c r="L283" i="15" s="1"/>
  <c r="J283" i="17" s="1"/>
  <c r="K66" i="15"/>
  <c r="L66" i="15" s="1"/>
  <c r="J66" i="17" s="1"/>
  <c r="K145" i="15"/>
  <c r="L145" i="15" s="1"/>
  <c r="J145" i="17" s="1"/>
  <c r="K234" i="15"/>
  <c r="L234" i="15" s="1"/>
  <c r="J234" i="17" s="1"/>
  <c r="K288" i="15"/>
  <c r="L288" i="15" s="1"/>
  <c r="J288" i="17" s="1"/>
  <c r="K334" i="15"/>
  <c r="L334" i="15" s="1"/>
  <c r="J334" i="17" s="1"/>
  <c r="K160" i="15"/>
  <c r="L160" i="15" s="1"/>
  <c r="J160" i="17" s="1"/>
  <c r="K286" i="15"/>
  <c r="L286" i="15" s="1"/>
  <c r="J286" i="17" s="1"/>
  <c r="K332" i="15"/>
  <c r="L332" i="15" s="1"/>
  <c r="J332" i="17" s="1"/>
  <c r="K385" i="15"/>
  <c r="L385" i="15" s="1"/>
  <c r="J385" i="17" s="1"/>
  <c r="K439" i="15"/>
  <c r="L439" i="15" s="1"/>
  <c r="J439" i="17" s="1"/>
  <c r="K483" i="15"/>
  <c r="L483" i="15" s="1"/>
  <c r="J483" i="17" s="1"/>
  <c r="K525" i="15"/>
  <c r="L525" i="15" s="1"/>
  <c r="J525" i="17" s="1"/>
  <c r="K180" i="15"/>
  <c r="L180" i="15" s="1"/>
  <c r="J180" i="17" s="1"/>
  <c r="K256" i="15"/>
  <c r="L256" i="15" s="1"/>
  <c r="J256" i="17" s="1"/>
  <c r="K384" i="15"/>
  <c r="L384" i="15" s="1"/>
  <c r="J384" i="17" s="1"/>
  <c r="K438" i="15"/>
  <c r="L438" i="15" s="1"/>
  <c r="J438" i="17" s="1"/>
  <c r="K487" i="15"/>
  <c r="L487" i="15" s="1"/>
  <c r="J487" i="17" s="1"/>
  <c r="K531" i="15"/>
  <c r="L531" i="15" s="1"/>
  <c r="J531" i="17" s="1"/>
  <c r="K252" i="15"/>
  <c r="L252" i="15" s="1"/>
  <c r="J252" i="17" s="1"/>
  <c r="K575" i="15"/>
  <c r="L575" i="15" s="1"/>
  <c r="J575" i="17" s="1"/>
  <c r="K620" i="15"/>
  <c r="L620" i="15" s="1"/>
  <c r="J620" i="17" s="1"/>
  <c r="K682" i="15"/>
  <c r="L682" i="15" s="1"/>
  <c r="J682" i="17" s="1"/>
  <c r="K711" i="15"/>
  <c r="L711" i="15" s="1"/>
  <c r="J711" i="17" s="1"/>
  <c r="K162" i="15"/>
  <c r="L162" i="15" s="1"/>
  <c r="J162" i="17" s="1"/>
  <c r="K331" i="15"/>
  <c r="L331" i="15" s="1"/>
  <c r="J331" i="17" s="1"/>
  <c r="K373" i="15"/>
  <c r="L373" i="15" s="1"/>
  <c r="J373" i="17" s="1"/>
  <c r="K412" i="15"/>
  <c r="L412" i="15" s="1"/>
  <c r="J412" i="17" s="1"/>
  <c r="K448" i="15"/>
  <c r="L448" i="15" s="1"/>
  <c r="J448" i="17" s="1"/>
  <c r="K485" i="15"/>
  <c r="L485" i="15" s="1"/>
  <c r="J485" i="17" s="1"/>
  <c r="K513" i="15"/>
  <c r="L513" i="15" s="1"/>
  <c r="J513" i="17" s="1"/>
  <c r="K561" i="15"/>
  <c r="L561" i="15" s="1"/>
  <c r="J561" i="17" s="1"/>
  <c r="K592" i="15"/>
  <c r="L592" i="15" s="1"/>
  <c r="J592" i="17" s="1"/>
  <c r="K632" i="15"/>
  <c r="L632" i="15" s="1"/>
  <c r="J632" i="17" s="1"/>
  <c r="K693" i="15"/>
  <c r="L693" i="15" s="1"/>
  <c r="J693" i="17" s="1"/>
  <c r="K120" i="15"/>
  <c r="L120" i="15" s="1"/>
  <c r="J120" i="17" s="1"/>
  <c r="K386" i="15"/>
  <c r="L386" i="15" s="1"/>
  <c r="J386" i="17" s="1"/>
  <c r="K468" i="15"/>
  <c r="L468" i="15" s="1"/>
  <c r="J468" i="17" s="1"/>
  <c r="K535" i="15"/>
  <c r="L535" i="15" s="1"/>
  <c r="J535" i="17" s="1"/>
  <c r="K611" i="15"/>
  <c r="L611" i="15" s="1"/>
  <c r="J611" i="17" s="1"/>
  <c r="K699" i="15"/>
  <c r="L699" i="15" s="1"/>
  <c r="J699" i="17" s="1"/>
  <c r="K727" i="15"/>
  <c r="L727" i="15" s="1"/>
  <c r="J727" i="17" s="1"/>
  <c r="K751" i="15"/>
  <c r="L751" i="15" s="1"/>
  <c r="J751" i="17" s="1"/>
  <c r="K786" i="15"/>
  <c r="L786" i="15" s="1"/>
  <c r="J786" i="17" s="1"/>
  <c r="K812" i="15"/>
  <c r="L812" i="15" s="1"/>
  <c r="J812" i="17" s="1"/>
  <c r="K845" i="15"/>
  <c r="L845" i="15" s="1"/>
  <c r="J845" i="17" s="1"/>
  <c r="K887" i="15"/>
  <c r="L887" i="15" s="1"/>
  <c r="J887" i="17" s="1"/>
  <c r="K197" i="15"/>
  <c r="L197" i="15" s="1"/>
  <c r="J197" i="17" s="1"/>
  <c r="K87" i="15"/>
  <c r="L87" i="15" s="1"/>
  <c r="J87" i="17" s="1"/>
  <c r="K154" i="15"/>
  <c r="L154" i="15" s="1"/>
  <c r="J154" i="17" s="1"/>
  <c r="K94" i="15"/>
  <c r="L94" i="15" s="1"/>
  <c r="J94" i="17" s="1"/>
  <c r="K89" i="15"/>
  <c r="L89" i="15" s="1"/>
  <c r="J89" i="17" s="1"/>
  <c r="K946" i="15"/>
  <c r="L946" i="15" s="1"/>
  <c r="J946" i="17" s="1"/>
  <c r="K590" i="15"/>
  <c r="L590" i="15" s="1"/>
  <c r="J590" i="17" s="1"/>
  <c r="K783" i="15"/>
  <c r="L783" i="15" s="1"/>
  <c r="J783" i="17" s="1"/>
  <c r="K55" i="15"/>
  <c r="L55" i="15" s="1"/>
  <c r="J55" i="17" s="1"/>
  <c r="K406" i="15"/>
  <c r="L406" i="15" s="1"/>
  <c r="J406" i="17" s="1"/>
  <c r="K1016" i="15"/>
  <c r="L1016" i="15" s="1"/>
  <c r="J1016" i="17" s="1"/>
  <c r="K655" i="15"/>
  <c r="L655" i="15" s="1"/>
  <c r="J655" i="17" s="1"/>
  <c r="K261" i="15"/>
  <c r="L261" i="15" s="1"/>
  <c r="J261" i="17" s="1"/>
  <c r="K1050" i="15"/>
  <c r="L1050" i="15" s="1"/>
  <c r="J1050" i="17" s="1"/>
  <c r="K675" i="15"/>
  <c r="L675" i="15" s="1"/>
  <c r="J675" i="17" s="1"/>
  <c r="K290" i="15"/>
  <c r="L290" i="15" s="1"/>
  <c r="J290" i="17" s="1"/>
  <c r="K1085" i="15"/>
  <c r="L1085" i="15" s="1"/>
  <c r="J1085" i="17" s="1"/>
  <c r="K959" i="15"/>
  <c r="L959" i="15" s="1"/>
  <c r="J959" i="17" s="1"/>
  <c r="K730" i="15"/>
  <c r="L730" i="15" s="1"/>
  <c r="J730" i="17" s="1"/>
  <c r="K566" i="15"/>
  <c r="L566" i="15" s="1"/>
  <c r="J566" i="17" s="1"/>
  <c r="K387" i="15"/>
  <c r="L387" i="15" s="1"/>
  <c r="J387" i="17" s="1"/>
  <c r="K178" i="15"/>
  <c r="L178" i="15" s="1"/>
  <c r="J178" i="17" s="1"/>
  <c r="K15" i="15"/>
  <c r="L15" i="15" s="1"/>
  <c r="J15" i="17" s="1"/>
  <c r="K990" i="15"/>
  <c r="L990" i="15" s="1"/>
  <c r="J990" i="17" s="1"/>
  <c r="K825" i="15"/>
  <c r="L825" i="15" s="1"/>
  <c r="J825" i="17" s="1"/>
  <c r="K608" i="15"/>
  <c r="L608" i="15" s="1"/>
  <c r="J608" i="17" s="1"/>
  <c r="K433" i="15"/>
  <c r="L433" i="15" s="1"/>
  <c r="J433" i="17" s="1"/>
  <c r="K231" i="15"/>
  <c r="L231" i="15" s="1"/>
  <c r="J231" i="17" s="1"/>
  <c r="K48" i="15"/>
  <c r="L48" i="15" s="1"/>
  <c r="J48" i="17" s="1"/>
  <c r="K1068" i="15"/>
  <c r="L1068" i="15" s="1"/>
  <c r="J1068" i="17" s="1"/>
  <c r="K927" i="15"/>
  <c r="L927" i="15" s="1"/>
  <c r="J927" i="17" s="1"/>
  <c r="K827" i="15"/>
  <c r="L827" i="15" s="1"/>
  <c r="J827" i="17" s="1"/>
  <c r="K643" i="15"/>
  <c r="L643" i="15" s="1"/>
  <c r="J643" i="17" s="1"/>
  <c r="K496" i="15"/>
  <c r="L496" i="15" s="1"/>
  <c r="J496" i="17" s="1"/>
  <c r="K369" i="15"/>
  <c r="L369" i="15" s="1"/>
  <c r="J369" i="17" s="1"/>
  <c r="K238" i="15"/>
  <c r="L238" i="15" s="1"/>
  <c r="J238" i="17" s="1"/>
  <c r="K72" i="15"/>
  <c r="L72" i="15" s="1"/>
  <c r="J72" i="17" s="1"/>
  <c r="K780" i="15"/>
  <c r="L780" i="15" s="1"/>
  <c r="J780" i="17" s="1"/>
  <c r="K646" i="15"/>
  <c r="L646" i="15" s="1"/>
  <c r="J646" i="17" s="1"/>
  <c r="K548" i="15"/>
  <c r="L548" i="15" s="1"/>
  <c r="J548" i="17" s="1"/>
  <c r="K449" i="15"/>
  <c r="L449" i="15" s="1"/>
  <c r="J449" i="17" s="1"/>
  <c r="K357" i="15"/>
  <c r="L357" i="15" s="1"/>
  <c r="J357" i="17" s="1"/>
  <c r="K236" i="15"/>
  <c r="L236" i="15" s="1"/>
  <c r="J236" i="17" s="1"/>
  <c r="K114" i="15"/>
  <c r="L114" i="15" s="1"/>
  <c r="J114" i="17" s="1"/>
  <c r="K38" i="15"/>
  <c r="L38" i="15" s="1"/>
  <c r="J38" i="17" s="1"/>
  <c r="K1067" i="15"/>
  <c r="L1067" i="15" s="1"/>
  <c r="J1067" i="17" s="1"/>
  <c r="K1045" i="15"/>
  <c r="L1045" i="15" s="1"/>
  <c r="J1045" i="17" s="1"/>
  <c r="K1024" i="15"/>
  <c r="L1024" i="15" s="1"/>
  <c r="J1024" i="17" s="1"/>
  <c r="K993" i="15"/>
  <c r="L993" i="15" s="1"/>
  <c r="J993" i="17" s="1"/>
  <c r="K969" i="15"/>
  <c r="L969" i="15" s="1"/>
  <c r="J969" i="17" s="1"/>
  <c r="K941" i="15"/>
  <c r="L941" i="15" s="1"/>
  <c r="J941" i="17" s="1"/>
  <c r="K912" i="15"/>
  <c r="L912" i="15" s="1"/>
  <c r="J912" i="17" s="1"/>
  <c r="K890" i="15"/>
  <c r="L890" i="15" s="1"/>
  <c r="J890" i="17" s="1"/>
  <c r="K864" i="15"/>
  <c r="L864" i="15" s="1"/>
  <c r="J864" i="17" s="1"/>
  <c r="K839" i="15"/>
  <c r="L839" i="15" s="1"/>
  <c r="J839" i="17" s="1"/>
  <c r="K811" i="15"/>
  <c r="L811" i="15" s="1"/>
  <c r="J811" i="17" s="1"/>
  <c r="K790" i="15"/>
  <c r="L790" i="15" s="1"/>
  <c r="J790" i="17" s="1"/>
  <c r="K764" i="15"/>
  <c r="L764" i="15" s="1"/>
  <c r="J764" i="17" s="1"/>
  <c r="K745" i="15"/>
  <c r="L745" i="15" s="1"/>
  <c r="J745" i="17" s="1"/>
  <c r="K726" i="15"/>
  <c r="L726" i="15" s="1"/>
  <c r="J726" i="17" s="1"/>
  <c r="K629" i="15"/>
  <c r="L629" i="15" s="1"/>
  <c r="J629" i="17" s="1"/>
  <c r="K573" i="15"/>
  <c r="L573" i="15" s="1"/>
  <c r="J573" i="17" s="1"/>
  <c r="K161" i="15"/>
  <c r="L161" i="15" s="1"/>
  <c r="J161" i="17" s="1"/>
  <c r="K1053" i="15"/>
  <c r="L1053" i="15" s="1"/>
  <c r="J1053" i="17" s="1"/>
  <c r="K1015" i="15"/>
  <c r="L1015" i="15" s="1"/>
  <c r="J1015" i="17" s="1"/>
  <c r="K964" i="15"/>
  <c r="L964" i="15" s="1"/>
  <c r="J964" i="17" s="1"/>
  <c r="K918" i="15"/>
  <c r="L918" i="15" s="1"/>
  <c r="J918" i="17" s="1"/>
  <c r="K847" i="15"/>
  <c r="L847" i="15" s="1"/>
  <c r="J847" i="17" s="1"/>
  <c r="K799" i="15"/>
  <c r="L799" i="15" s="1"/>
  <c r="J799" i="17" s="1"/>
  <c r="K744" i="15"/>
  <c r="L744" i="15" s="1"/>
  <c r="J744" i="17" s="1"/>
  <c r="K702" i="15"/>
  <c r="L702" i="15" s="1"/>
  <c r="J702" i="17" s="1"/>
  <c r="K582" i="15"/>
  <c r="L582" i="15" s="1"/>
  <c r="J582" i="17" s="1"/>
  <c r="K479" i="15"/>
  <c r="L479" i="15" s="1"/>
  <c r="J479" i="17" s="1"/>
  <c r="K346" i="15"/>
  <c r="L346" i="15" s="1"/>
  <c r="J346" i="17" s="1"/>
  <c r="K56" i="15"/>
  <c r="L56" i="15" s="1"/>
  <c r="J56" i="17" s="1"/>
  <c r="K1056" i="15"/>
  <c r="L1056" i="15" s="1"/>
  <c r="J1056" i="17" s="1"/>
  <c r="K1033" i="15"/>
  <c r="L1033" i="15" s="1"/>
  <c r="J1033" i="17" s="1"/>
  <c r="K1012" i="15"/>
  <c r="L1012" i="15" s="1"/>
  <c r="J1012" i="17" s="1"/>
  <c r="K984" i="15"/>
  <c r="L984" i="15" s="1"/>
  <c r="J984" i="17" s="1"/>
  <c r="K953" i="15"/>
  <c r="L953" i="15" s="1"/>
  <c r="J953" i="17" s="1"/>
  <c r="K929" i="15"/>
  <c r="L929" i="15" s="1"/>
  <c r="J929" i="17" s="1"/>
  <c r="K902" i="15"/>
  <c r="L902" i="15" s="1"/>
  <c r="J902" i="17" s="1"/>
  <c r="K878" i="15"/>
  <c r="L878" i="15" s="1"/>
  <c r="J878" i="17" s="1"/>
  <c r="K850" i="15"/>
  <c r="L850" i="15" s="1"/>
  <c r="J850" i="17" s="1"/>
  <c r="K822" i="15"/>
  <c r="L822" i="15" s="1"/>
  <c r="J822" i="17" s="1"/>
  <c r="K802" i="15"/>
  <c r="L802" i="15" s="1"/>
  <c r="J802" i="17" s="1"/>
  <c r="K781" i="15"/>
  <c r="L781" i="15" s="1"/>
  <c r="J781" i="17" s="1"/>
  <c r="K756" i="15"/>
  <c r="L756" i="15" s="1"/>
  <c r="J756" i="17" s="1"/>
  <c r="K738" i="15"/>
  <c r="L738" i="15" s="1"/>
  <c r="J738" i="17" s="1"/>
  <c r="K714" i="15"/>
  <c r="L714" i="15" s="1"/>
  <c r="J714" i="17" s="1"/>
  <c r="K691" i="15"/>
  <c r="L691" i="15" s="1"/>
  <c r="J691" i="17" s="1"/>
  <c r="K621" i="15"/>
  <c r="L621" i="15" s="1"/>
  <c r="J621" i="17" s="1"/>
  <c r="K563" i="15"/>
  <c r="L563" i="15" s="1"/>
  <c r="J563" i="17" s="1"/>
  <c r="K505" i="15"/>
  <c r="L505" i="15" s="1"/>
  <c r="J505" i="17" s="1"/>
  <c r="K453" i="15"/>
  <c r="L453" i="15" s="1"/>
  <c r="J453" i="17" s="1"/>
  <c r="K402" i="15"/>
  <c r="L402" i="15" s="1"/>
  <c r="J402" i="17" s="1"/>
  <c r="K339" i="15"/>
  <c r="L339" i="15" s="1"/>
  <c r="J339" i="17" s="1"/>
  <c r="K710" i="15"/>
  <c r="L710" i="15" s="1"/>
  <c r="J710" i="17" s="1"/>
  <c r="K685" i="15"/>
  <c r="L685" i="15" s="1"/>
  <c r="J685" i="17" s="1"/>
  <c r="K651" i="15"/>
  <c r="L651" i="15" s="1"/>
  <c r="J651" i="17" s="1"/>
  <c r="K613" i="15"/>
  <c r="L613" i="15" s="1"/>
  <c r="J613" i="17" s="1"/>
  <c r="K578" i="15"/>
  <c r="L578" i="15" s="1"/>
  <c r="J578" i="17" s="1"/>
  <c r="K550" i="15"/>
  <c r="L550" i="15" s="1"/>
  <c r="J550" i="17" s="1"/>
  <c r="K523" i="15"/>
  <c r="L523" i="15" s="1"/>
  <c r="J523" i="17" s="1"/>
  <c r="K498" i="15"/>
  <c r="L498" i="15" s="1"/>
  <c r="J498" i="17" s="1"/>
  <c r="K469" i="15"/>
  <c r="L469" i="15" s="1"/>
  <c r="J469" i="17" s="1"/>
  <c r="K441" i="15"/>
  <c r="L441" i="15" s="1"/>
  <c r="J441" i="17" s="1"/>
  <c r="K421" i="15"/>
  <c r="L421" i="15" s="1"/>
  <c r="J421" i="17" s="1"/>
  <c r="K388" i="15"/>
  <c r="L388" i="15" s="1"/>
  <c r="J388" i="17" s="1"/>
  <c r="K354" i="15"/>
  <c r="L354" i="15" s="1"/>
  <c r="J354" i="17" s="1"/>
  <c r="K303" i="15"/>
  <c r="L303" i="15" s="1"/>
  <c r="J303" i="17" s="1"/>
  <c r="K179" i="15"/>
  <c r="L179" i="15" s="1"/>
  <c r="J179" i="17" s="1"/>
  <c r="K14" i="15"/>
  <c r="L14" i="15" s="1"/>
  <c r="J14" i="17" s="1"/>
  <c r="K701" i="15"/>
  <c r="L701" i="15" s="1"/>
  <c r="J701" i="17" s="1"/>
  <c r="K674" i="15"/>
  <c r="L674" i="15" s="1"/>
  <c r="J674" i="17" s="1"/>
  <c r="K627" i="15"/>
  <c r="L627" i="15" s="1"/>
  <c r="J627" i="17" s="1"/>
  <c r="K593" i="15"/>
  <c r="L593" i="15" s="1"/>
  <c r="J593" i="17" s="1"/>
  <c r="K562" i="15"/>
  <c r="L562" i="15" s="1"/>
  <c r="J562" i="17" s="1"/>
  <c r="K196" i="15"/>
  <c r="L196" i="15" s="1"/>
  <c r="J196" i="17" s="1"/>
  <c r="K540" i="15"/>
  <c r="L540" i="15" s="1"/>
  <c r="J540" i="17" s="1"/>
  <c r="K503" i="15"/>
  <c r="L503" i="15" s="1"/>
  <c r="J503" i="17" s="1"/>
  <c r="K466" i="15"/>
  <c r="L466" i="15" s="1"/>
  <c r="J466" i="17" s="1"/>
  <c r="K432" i="15"/>
  <c r="L432" i="15" s="1"/>
  <c r="J432" i="17" s="1"/>
  <c r="K395" i="15"/>
  <c r="L395" i="15" s="1"/>
  <c r="J395" i="17" s="1"/>
  <c r="K350" i="15"/>
  <c r="L350" i="15" s="1"/>
  <c r="J350" i="17" s="1"/>
  <c r="K212" i="15"/>
  <c r="L212" i="15" s="1"/>
  <c r="J212" i="17" s="1"/>
  <c r="K169" i="15"/>
  <c r="L169" i="15" s="1"/>
  <c r="J169" i="17" s="1"/>
  <c r="K534" i="15"/>
  <c r="L534" i="15" s="1"/>
  <c r="J534" i="17" s="1"/>
  <c r="K500" i="15"/>
  <c r="L500" i="15" s="1"/>
  <c r="J500" i="17" s="1"/>
  <c r="K467" i="15"/>
  <c r="L467" i="15" s="1"/>
  <c r="J467" i="17" s="1"/>
  <c r="K429" i="15"/>
  <c r="L429" i="15" s="1"/>
  <c r="J429" i="17" s="1"/>
  <c r="K390" i="15"/>
  <c r="L390" i="15" s="1"/>
  <c r="J390" i="17" s="1"/>
  <c r="K351" i="15"/>
  <c r="L351" i="15" s="1"/>
  <c r="J351" i="17" s="1"/>
  <c r="K316" i="15"/>
  <c r="L316" i="15" s="1"/>
  <c r="J316" i="17" s="1"/>
  <c r="K281" i="15"/>
  <c r="L281" i="15" s="1"/>
  <c r="J281" i="17" s="1"/>
  <c r="K171" i="15"/>
  <c r="L171" i="15" s="1"/>
  <c r="J171" i="17" s="1"/>
  <c r="K70" i="15"/>
  <c r="L70" i="15" s="1"/>
  <c r="J70" i="17" s="1"/>
  <c r="K317" i="15"/>
  <c r="L317" i="15" s="1"/>
  <c r="J317" i="17" s="1"/>
  <c r="K282" i="15"/>
  <c r="L282" i="15" s="1"/>
  <c r="J282" i="17" s="1"/>
  <c r="K242" i="15"/>
  <c r="L242" i="15" s="1"/>
  <c r="J242" i="17" s="1"/>
  <c r="K206" i="15"/>
  <c r="L206" i="15" s="1"/>
  <c r="J206" i="17" s="1"/>
  <c r="K125" i="15"/>
  <c r="L125" i="15" s="1"/>
  <c r="J125" i="17" s="1"/>
  <c r="K24" i="15"/>
  <c r="L24" i="15" s="1"/>
  <c r="J24" i="17" s="1"/>
  <c r="K295" i="15"/>
  <c r="L295" i="15" s="1"/>
  <c r="J295" i="17" s="1"/>
  <c r="K254" i="15"/>
  <c r="L254" i="15" s="1"/>
  <c r="J254" i="17" s="1"/>
  <c r="K198" i="15"/>
  <c r="L198" i="15" s="1"/>
  <c r="J198" i="17" s="1"/>
  <c r="K123" i="15"/>
  <c r="L123" i="15" s="1"/>
  <c r="J123" i="17" s="1"/>
  <c r="K63" i="15"/>
  <c r="L63" i="15" s="1"/>
  <c r="J63" i="17" s="1"/>
  <c r="K239" i="15"/>
  <c r="L239" i="15" s="1"/>
  <c r="J239" i="17" s="1"/>
  <c r="K151" i="15"/>
  <c r="L151" i="15" s="1"/>
  <c r="J151" i="17" s="1"/>
  <c r="K104" i="15"/>
  <c r="L104" i="15" s="1"/>
  <c r="J104" i="17" s="1"/>
  <c r="K39" i="15"/>
  <c r="L39" i="15" s="1"/>
  <c r="J39" i="17" s="1"/>
  <c r="K137" i="15"/>
  <c r="L137" i="15" s="1"/>
  <c r="J137" i="17" s="1"/>
  <c r="K78" i="15"/>
  <c r="L78" i="15" s="1"/>
  <c r="J78" i="17" s="1"/>
  <c r="K4" i="15"/>
  <c r="L4" i="15" s="1"/>
  <c r="J4" i="17" s="1"/>
  <c r="K240" i="15"/>
  <c r="L240" i="15" s="1"/>
  <c r="J240" i="17" s="1"/>
  <c r="K695" i="15"/>
  <c r="L695" i="15" s="1"/>
  <c r="J695" i="17" s="1"/>
  <c r="K380" i="15"/>
  <c r="L380" i="15" s="1"/>
  <c r="J380" i="17" s="1"/>
  <c r="K881" i="15"/>
  <c r="L881" i="15" s="1"/>
  <c r="J881" i="17" s="1"/>
  <c r="K1036" i="15"/>
  <c r="L1036" i="15" s="1"/>
  <c r="J1036" i="17" s="1"/>
  <c r="K476" i="15"/>
  <c r="L476" i="15" s="1"/>
  <c r="J476" i="17" s="1"/>
  <c r="K1081" i="15"/>
  <c r="L1081" i="15" s="1"/>
  <c r="J1081" i="17" s="1"/>
  <c r="K551" i="15"/>
  <c r="L551" i="15" s="1"/>
  <c r="J551" i="17" s="1"/>
  <c r="K7" i="15"/>
  <c r="L7" i="15" s="1"/>
  <c r="J7" i="17" s="1"/>
  <c r="K905" i="15"/>
  <c r="L905" i="15" s="1"/>
  <c r="J905" i="17" s="1"/>
  <c r="K607" i="15"/>
  <c r="L607" i="15" s="1"/>
  <c r="J607" i="17" s="1"/>
  <c r="K333" i="15"/>
  <c r="L333" i="15" s="1"/>
  <c r="J333" i="17" s="1"/>
  <c r="K47" i="15"/>
  <c r="L47" i="15" s="1"/>
  <c r="J47" i="17" s="1"/>
  <c r="K924" i="15"/>
  <c r="L924" i="15" s="1"/>
  <c r="J924" i="17" s="1"/>
  <c r="K634" i="15"/>
  <c r="L634" i="15" s="1"/>
  <c r="J634" i="17" s="1"/>
  <c r="K364" i="15"/>
  <c r="L364" i="15" s="1"/>
  <c r="J364" i="17" s="1"/>
  <c r="K65" i="15"/>
  <c r="L65" i="15" s="1"/>
  <c r="J65" i="17" s="1"/>
  <c r="K1042" i="15"/>
  <c r="L1042" i="15" s="1"/>
  <c r="J1042" i="17" s="1"/>
  <c r="K922" i="15"/>
  <c r="L922" i="15" s="1"/>
  <c r="J922" i="17" s="1"/>
  <c r="K796" i="15"/>
  <c r="L796" i="15" s="1"/>
  <c r="J796" i="17" s="1"/>
  <c r="K631" i="15"/>
  <c r="L631" i="15" s="1"/>
  <c r="J631" i="17" s="1"/>
  <c r="K488" i="15"/>
  <c r="L488" i="15" s="1"/>
  <c r="J488" i="17" s="1"/>
  <c r="K358" i="15"/>
  <c r="L358" i="15" s="1"/>
  <c r="J358" i="17" s="1"/>
  <c r="K223" i="15"/>
  <c r="L223" i="15" s="1"/>
  <c r="J223" i="17" s="1"/>
  <c r="K62" i="15"/>
  <c r="L62" i="15" s="1"/>
  <c r="J62" i="17" s="1"/>
  <c r="K1078" i="15"/>
  <c r="L1078" i="15" s="1"/>
  <c r="J1078" i="17" s="1"/>
  <c r="K965" i="15"/>
  <c r="L965" i="15" s="1"/>
  <c r="J965" i="17" s="1"/>
  <c r="K853" i="15"/>
  <c r="L853" i="15" s="1"/>
  <c r="J853" i="17" s="1"/>
  <c r="K657" i="15"/>
  <c r="L657" i="15" s="1"/>
  <c r="J657" i="17" s="1"/>
  <c r="K538" i="15"/>
  <c r="L538" i="15" s="1"/>
  <c r="J538" i="17" s="1"/>
  <c r="K400" i="15"/>
  <c r="L400" i="15" s="1"/>
  <c r="J400" i="17" s="1"/>
  <c r="K264" i="15"/>
  <c r="L264" i="15" s="1"/>
  <c r="J264" i="17" s="1"/>
  <c r="K106" i="15"/>
  <c r="L106" i="15" s="1"/>
  <c r="J106" i="17" s="1"/>
  <c r="K1095" i="15"/>
  <c r="K1039" i="15"/>
  <c r="L1039" i="15" s="1"/>
  <c r="J1039" i="17" s="1"/>
  <c r="K954" i="15"/>
  <c r="L954" i="15" s="1"/>
  <c r="J954" i="17" s="1"/>
  <c r="K863" i="15"/>
  <c r="L863" i="15" s="1"/>
  <c r="J863" i="17" s="1"/>
  <c r="K712" i="15"/>
  <c r="L712" i="15" s="1"/>
  <c r="J712" i="17" s="1"/>
  <c r="K630" i="15"/>
  <c r="L630" i="15" s="1"/>
  <c r="J630" i="17" s="1"/>
  <c r="K526" i="15"/>
  <c r="L526" i="15" s="1"/>
  <c r="J526" i="17" s="1"/>
  <c r="K415" i="15"/>
  <c r="L415" i="15" s="1"/>
  <c r="J415" i="17" s="1"/>
  <c r="K322" i="15"/>
  <c r="L322" i="15" s="1"/>
  <c r="J322" i="17" s="1"/>
  <c r="K220" i="15"/>
  <c r="L220" i="15" s="1"/>
  <c r="J220" i="17" s="1"/>
  <c r="K96" i="15"/>
  <c r="L96" i="15" s="1"/>
  <c r="J96" i="17" s="1"/>
  <c r="K12" i="15"/>
  <c r="L12" i="15" s="1"/>
  <c r="J12" i="17" s="1"/>
  <c r="K692" i="15"/>
  <c r="L692" i="15" s="1"/>
  <c r="J692" i="17" s="1"/>
  <c r="K637" i="15"/>
  <c r="L637" i="15" s="1"/>
  <c r="J637" i="17" s="1"/>
  <c r="K568" i="15"/>
  <c r="L568" i="15" s="1"/>
  <c r="J568" i="17" s="1"/>
  <c r="K480" i="15"/>
  <c r="L480" i="15" s="1"/>
  <c r="J480" i="17" s="1"/>
  <c r="K404" i="15"/>
  <c r="L404" i="15" s="1"/>
  <c r="J404" i="17" s="1"/>
  <c r="K342" i="15"/>
  <c r="L342" i="15" s="1"/>
  <c r="J342" i="17" s="1"/>
  <c r="K251" i="15"/>
  <c r="L251" i="15" s="1"/>
  <c r="J251" i="17" s="1"/>
  <c r="K175" i="15"/>
  <c r="L175" i="15" s="1"/>
  <c r="J175" i="17" s="1"/>
  <c r="K86" i="15"/>
  <c r="L86" i="15" s="1"/>
  <c r="J86" i="17" s="1"/>
  <c r="K313" i="15"/>
  <c r="L313" i="15" s="1"/>
  <c r="J313" i="17" s="1"/>
  <c r="K16" i="15"/>
  <c r="L16" i="15" s="1"/>
  <c r="J16" i="17" s="1"/>
  <c r="K45" i="15"/>
  <c r="L45" i="15" s="1"/>
  <c r="J45" i="17" s="1"/>
  <c r="K75" i="15"/>
  <c r="L75" i="15" s="1"/>
  <c r="J75" i="17" s="1"/>
  <c r="K107" i="15"/>
  <c r="L107" i="15" s="1"/>
  <c r="J107" i="17" s="1"/>
  <c r="K170" i="15"/>
  <c r="L170" i="15" s="1"/>
  <c r="J170" i="17" s="1"/>
  <c r="K209" i="15"/>
  <c r="L209" i="15" s="1"/>
  <c r="J209" i="17" s="1"/>
  <c r="K244" i="15"/>
  <c r="L244" i="15" s="1"/>
  <c r="J244" i="17" s="1"/>
  <c r="K284" i="15"/>
  <c r="L284" i="15" s="1"/>
  <c r="J284" i="17" s="1"/>
  <c r="K324" i="15"/>
  <c r="L324" i="15" s="1"/>
  <c r="J324" i="17" s="1"/>
  <c r="K366" i="15"/>
  <c r="L366" i="15" s="1"/>
  <c r="J366" i="17" s="1"/>
  <c r="K399" i="15"/>
  <c r="L399" i="15" s="1"/>
  <c r="J399" i="17" s="1"/>
  <c r="K437" i="15"/>
  <c r="L437" i="15" s="1"/>
  <c r="J437" i="17" s="1"/>
  <c r="K474" i="15"/>
  <c r="L474" i="15" s="1"/>
  <c r="J474" i="17" s="1"/>
  <c r="K520" i="15"/>
  <c r="L520" i="15" s="1"/>
  <c r="J520" i="17" s="1"/>
  <c r="K556" i="15"/>
  <c r="L556" i="15" s="1"/>
  <c r="J556" i="17" s="1"/>
  <c r="K601" i="15"/>
  <c r="L601" i="15" s="1"/>
  <c r="J601" i="17" s="1"/>
  <c r="K633" i="15"/>
  <c r="L633" i="15" s="1"/>
  <c r="J633" i="17" s="1"/>
  <c r="K653" i="15"/>
  <c r="L653" i="15" s="1"/>
  <c r="J653" i="17" s="1"/>
  <c r="K680" i="15"/>
  <c r="L680" i="15" s="1"/>
  <c r="J680" i="17" s="1"/>
  <c r="K768" i="15"/>
  <c r="L768" i="15" s="1"/>
  <c r="J768" i="17" s="1"/>
  <c r="K6" i="15"/>
  <c r="L6" i="15" s="1"/>
  <c r="J6" i="17" s="1"/>
  <c r="K42" i="15"/>
  <c r="L42" i="15" s="1"/>
  <c r="J42" i="17" s="1"/>
  <c r="K84" i="15"/>
  <c r="L84" i="15" s="1"/>
  <c r="J84" i="17" s="1"/>
  <c r="K126" i="15"/>
  <c r="L126" i="15" s="1"/>
  <c r="J126" i="17" s="1"/>
  <c r="K200" i="15"/>
  <c r="L200" i="15" s="1"/>
  <c r="J200" i="17" s="1"/>
  <c r="K249" i="15"/>
  <c r="L249" i="15" s="1"/>
  <c r="J249" i="17" s="1"/>
  <c r="K307" i="15"/>
  <c r="L307" i="15" s="1"/>
  <c r="J307" i="17" s="1"/>
  <c r="K362" i="15"/>
  <c r="L362" i="15" s="1"/>
  <c r="J362" i="17" s="1"/>
  <c r="K403" i="15"/>
  <c r="L403" i="15" s="1"/>
  <c r="J403" i="17" s="1"/>
  <c r="K460" i="15"/>
  <c r="L460" i="15" s="1"/>
  <c r="J460" i="17" s="1"/>
  <c r="K516" i="15"/>
  <c r="L516" i="15" s="1"/>
  <c r="J516" i="17" s="1"/>
  <c r="K567" i="15"/>
  <c r="L567" i="15" s="1"/>
  <c r="J567" i="17" s="1"/>
  <c r="K614" i="15"/>
  <c r="L614" i="15" s="1"/>
  <c r="J614" i="17" s="1"/>
  <c r="K650" i="15"/>
  <c r="L650" i="15" s="1"/>
  <c r="J650" i="17" s="1"/>
  <c r="K690" i="15"/>
  <c r="L690" i="15" s="1"/>
  <c r="J690" i="17" s="1"/>
  <c r="K806" i="15"/>
  <c r="L806" i="15" s="1"/>
  <c r="J806" i="17" s="1"/>
  <c r="K855" i="15"/>
  <c r="L855" i="15" s="1"/>
  <c r="J855" i="17" s="1"/>
  <c r="K893" i="15"/>
  <c r="L893" i="15" s="1"/>
  <c r="J893" i="17" s="1"/>
  <c r="K939" i="15"/>
  <c r="L939" i="15" s="1"/>
  <c r="J939" i="17" s="1"/>
  <c r="K976" i="15"/>
  <c r="L976" i="15" s="1"/>
  <c r="J976" i="17" s="1"/>
  <c r="K1023" i="15"/>
  <c r="L1023" i="15" s="1"/>
  <c r="J1023" i="17" s="1"/>
  <c r="K1074" i="15"/>
  <c r="L1074" i="15" s="1"/>
  <c r="J1074" i="17" s="1"/>
  <c r="K1091" i="15"/>
  <c r="L1091" i="15" s="1"/>
  <c r="J1091" i="17" s="1"/>
  <c r="K33" i="15"/>
  <c r="L33" i="15" s="1"/>
  <c r="J33" i="17" s="1"/>
  <c r="K91" i="15"/>
  <c r="L91" i="15" s="1"/>
  <c r="J91" i="17" s="1"/>
  <c r="K176" i="15"/>
  <c r="L176" i="15" s="1"/>
  <c r="J176" i="17" s="1"/>
  <c r="K245" i="15"/>
  <c r="L245" i="15" s="1"/>
  <c r="J245" i="17" s="1"/>
  <c r="K315" i="15"/>
  <c r="L315" i="15" s="1"/>
  <c r="J315" i="17" s="1"/>
  <c r="K383" i="15"/>
  <c r="L383" i="15" s="1"/>
  <c r="J383" i="17" s="1"/>
  <c r="K455" i="15"/>
  <c r="L455" i="15" s="1"/>
  <c r="J455" i="17" s="1"/>
  <c r="K522" i="15"/>
  <c r="L522" i="15" s="1"/>
  <c r="J522" i="17" s="1"/>
  <c r="K600" i="15"/>
  <c r="L600" i="15" s="1"/>
  <c r="J600" i="17" s="1"/>
  <c r="K645" i="15"/>
  <c r="L645" i="15" s="1"/>
  <c r="J645" i="17" s="1"/>
  <c r="K697" i="15"/>
  <c r="L697" i="15" s="1"/>
  <c r="J697" i="17" s="1"/>
  <c r="K834" i="15"/>
  <c r="L834" i="15" s="1"/>
  <c r="J834" i="17" s="1"/>
  <c r="K886" i="15"/>
  <c r="L886" i="15" s="1"/>
  <c r="J886" i="17" s="1"/>
  <c r="K950" i="15"/>
  <c r="L950" i="15" s="1"/>
  <c r="J950" i="17" s="1"/>
  <c r="K1004" i="15"/>
  <c r="L1004" i="15" s="1"/>
  <c r="J1004" i="17" s="1"/>
  <c r="K1071" i="15"/>
  <c r="L1071" i="15" s="1"/>
  <c r="J1071" i="17" s="1"/>
  <c r="K1094" i="15"/>
  <c r="L1094" i="15" s="1"/>
  <c r="J1094" i="17" s="1"/>
  <c r="K53" i="15"/>
  <c r="L53" i="15" s="1"/>
  <c r="J53" i="17" s="1"/>
  <c r="K110" i="15"/>
  <c r="L110" i="15" s="1"/>
  <c r="J110" i="17" s="1"/>
  <c r="K199" i="15"/>
  <c r="L199" i="15" s="1"/>
  <c r="J199" i="17" s="1"/>
  <c r="K272" i="15"/>
  <c r="L272" i="15" s="1"/>
  <c r="J272" i="17" s="1"/>
  <c r="K345" i="15"/>
  <c r="L345" i="15" s="1"/>
  <c r="J345" i="17" s="1"/>
  <c r="K401" i="15"/>
  <c r="L401" i="15" s="1"/>
  <c r="J401" i="17" s="1"/>
  <c r="K472" i="15"/>
  <c r="L472" i="15" s="1"/>
  <c r="J472" i="17" s="1"/>
  <c r="K542" i="15"/>
  <c r="L542" i="15" s="1"/>
  <c r="J542" i="17" s="1"/>
  <c r="K609" i="15"/>
  <c r="L609" i="15" s="1"/>
  <c r="J609" i="17" s="1"/>
  <c r="K661" i="15"/>
  <c r="L661" i="15" s="1"/>
  <c r="J661" i="17" s="1"/>
  <c r="K769" i="15"/>
  <c r="L769" i="15" s="1"/>
  <c r="J769" i="17" s="1"/>
  <c r="K854" i="15"/>
  <c r="L854" i="15" s="1"/>
  <c r="J854" i="17" s="1"/>
  <c r="K914" i="15"/>
  <c r="L914" i="15" s="1"/>
  <c r="J914" i="17" s="1"/>
  <c r="K966" i="15"/>
  <c r="L966" i="15" s="1"/>
  <c r="J966" i="17" s="1"/>
  <c r="K1021" i="15"/>
  <c r="L1021" i="15" s="1"/>
  <c r="J1021" i="17" s="1"/>
  <c r="K1080" i="15"/>
  <c r="L1080" i="15" s="1"/>
  <c r="J1080" i="17" s="1"/>
  <c r="K44" i="15"/>
  <c r="L44" i="15" s="1"/>
  <c r="J44" i="17" s="1"/>
  <c r="K182" i="15"/>
  <c r="L182" i="15" s="1"/>
  <c r="J182" i="17" s="1"/>
  <c r="K326" i="15"/>
  <c r="L326" i="15" s="1"/>
  <c r="J326" i="17" s="1"/>
  <c r="K462" i="15"/>
  <c r="L462" i="15" s="1"/>
  <c r="J462" i="17" s="1"/>
  <c r="K603" i="15"/>
  <c r="L603" i="15" s="1"/>
  <c r="J603" i="17" s="1"/>
  <c r="K735" i="15"/>
  <c r="L735" i="15" s="1"/>
  <c r="J735" i="17" s="1"/>
  <c r="K900" i="15"/>
  <c r="L900" i="15" s="1"/>
  <c r="J900" i="17" s="1"/>
  <c r="K1011" i="15"/>
  <c r="L1011" i="15" s="1"/>
  <c r="J1011" i="17" s="1"/>
  <c r="K18" i="15"/>
  <c r="L18" i="15" s="1"/>
  <c r="J18" i="17" s="1"/>
  <c r="K130" i="15"/>
  <c r="L130" i="15" s="1"/>
  <c r="J130" i="17" s="1"/>
  <c r="K300" i="15"/>
  <c r="L300" i="15" s="1"/>
  <c r="J300" i="17" s="1"/>
  <c r="K423" i="15"/>
  <c r="L423" i="15" s="1"/>
  <c r="J423" i="17" s="1"/>
  <c r="K580" i="15"/>
  <c r="L580" i="15" s="1"/>
  <c r="J580" i="17" s="1"/>
  <c r="K678" i="15"/>
  <c r="L678" i="15" s="1"/>
  <c r="J678" i="17" s="1"/>
  <c r="K868" i="15"/>
  <c r="L868" i="15" s="1"/>
  <c r="J868" i="17" s="1"/>
  <c r="K980" i="15"/>
  <c r="L980" i="15" s="1"/>
  <c r="J980" i="17" s="1"/>
  <c r="K1088" i="15"/>
  <c r="L1088" i="15" s="1"/>
  <c r="J1088" i="17" s="1"/>
  <c r="K204" i="15"/>
  <c r="L204" i="15" s="1"/>
  <c r="J204" i="17" s="1"/>
  <c r="K475" i="15"/>
  <c r="L475" i="15" s="1"/>
  <c r="J475" i="17" s="1"/>
  <c r="K770" i="15"/>
  <c r="L770" i="15" s="1"/>
  <c r="J770" i="17" s="1"/>
  <c r="K1034" i="15"/>
  <c r="L1034" i="15" s="1"/>
  <c r="J1034" i="17" s="1"/>
  <c r="K117" i="15"/>
  <c r="L117" i="15" s="1"/>
  <c r="J117" i="17" s="1"/>
  <c r="K408" i="15"/>
  <c r="L408" i="15" s="1"/>
  <c r="J408" i="17" s="1"/>
  <c r="K665" i="15"/>
  <c r="L665" i="15" s="1"/>
  <c r="J665" i="17" s="1"/>
  <c r="K970" i="15"/>
  <c r="L970" i="15" s="1"/>
  <c r="J970" i="17" s="1"/>
  <c r="K172" i="15"/>
  <c r="L172" i="15" s="1"/>
  <c r="J172" i="17" s="1"/>
  <c r="K694" i="15"/>
  <c r="L694" i="15" s="1"/>
  <c r="J694" i="17" s="1"/>
  <c r="K237" i="15"/>
  <c r="L237" i="15" s="1"/>
  <c r="J237" i="17" s="1"/>
  <c r="K90" i="15"/>
  <c r="L90" i="15" s="1"/>
  <c r="J90" i="17" s="1"/>
  <c r="K32" i="15"/>
  <c r="L32" i="15" s="1"/>
  <c r="J32" i="17" s="1"/>
  <c r="K596" i="15"/>
  <c r="L596" i="15" s="1"/>
  <c r="J596" i="17" s="1"/>
  <c r="K1093" i="15"/>
  <c r="L1093" i="15" s="1"/>
  <c r="J1093" i="17" s="1"/>
  <c r="K944" i="15"/>
  <c r="L944" i="15" s="1"/>
  <c r="J944" i="17" s="1"/>
  <c r="K1070" i="15"/>
  <c r="L1070" i="15" s="1"/>
  <c r="J1070" i="17" s="1"/>
  <c r="K21" i="15"/>
  <c r="L21" i="15" s="1"/>
  <c r="J21" i="17" s="1"/>
  <c r="K57" i="15"/>
  <c r="L57" i="15" s="1"/>
  <c r="J57" i="17" s="1"/>
  <c r="K85" i="15"/>
  <c r="L85" i="15" s="1"/>
  <c r="J85" i="17" s="1"/>
  <c r="K121" i="15"/>
  <c r="L121" i="15" s="1"/>
  <c r="J121" i="17" s="1"/>
  <c r="K141" i="15"/>
  <c r="L141" i="15" s="1"/>
  <c r="J141" i="17" s="1"/>
  <c r="K9" i="15"/>
  <c r="L9" i="15" s="1"/>
  <c r="J9" i="17" s="1"/>
  <c r="K50" i="15"/>
  <c r="L50" i="15" s="1"/>
  <c r="J50" i="17" s="1"/>
  <c r="K80" i="15"/>
  <c r="L80" i="15" s="1"/>
  <c r="J80" i="17" s="1"/>
  <c r="K115" i="15"/>
  <c r="L115" i="15" s="1"/>
  <c r="J115" i="17" s="1"/>
  <c r="K138" i="15"/>
  <c r="L138" i="15" s="1"/>
  <c r="J138" i="17" s="1"/>
  <c r="K155" i="15"/>
  <c r="L155" i="15" s="1"/>
  <c r="J155" i="17" s="1"/>
  <c r="K213" i="15"/>
  <c r="L213" i="15" s="1"/>
  <c r="J213" i="17" s="1"/>
  <c r="K247" i="15"/>
  <c r="L247" i="15" s="1"/>
  <c r="J247" i="17" s="1"/>
  <c r="K35" i="15"/>
  <c r="L35" i="15" s="1"/>
  <c r="J35" i="17" s="1"/>
  <c r="K69" i="15"/>
  <c r="L69" i="15" s="1"/>
  <c r="J69" i="17" s="1"/>
  <c r="K97" i="15"/>
  <c r="L97" i="15" s="1"/>
  <c r="J97" i="17" s="1"/>
  <c r="K131" i="15"/>
  <c r="L131" i="15" s="1"/>
  <c r="J131" i="17" s="1"/>
  <c r="K148" i="15"/>
  <c r="L148" i="15" s="1"/>
  <c r="J148" i="17" s="1"/>
  <c r="K205" i="15"/>
  <c r="L205" i="15" s="1"/>
  <c r="J205" i="17" s="1"/>
  <c r="K233" i="15"/>
  <c r="L233" i="15" s="1"/>
  <c r="J233" i="17" s="1"/>
  <c r="K259" i="15"/>
  <c r="L259" i="15" s="1"/>
  <c r="J259" i="17" s="1"/>
  <c r="K276" i="15"/>
  <c r="L276" i="15" s="1"/>
  <c r="J276" i="17" s="1"/>
  <c r="K301" i="15"/>
  <c r="L301" i="15" s="1"/>
  <c r="J301" i="17" s="1"/>
  <c r="K330" i="15"/>
  <c r="L330" i="15" s="1"/>
  <c r="J330" i="17" s="1"/>
  <c r="K43" i="15"/>
  <c r="L43" i="15" s="1"/>
  <c r="J43" i="17" s="1"/>
  <c r="K109" i="15"/>
  <c r="L109" i="15" s="1"/>
  <c r="J109" i="17" s="1"/>
  <c r="K153" i="15"/>
  <c r="L153" i="15" s="1"/>
  <c r="J153" i="17" s="1"/>
  <c r="K215" i="15"/>
  <c r="L215" i="15" s="1"/>
  <c r="J215" i="17" s="1"/>
  <c r="K250" i="15"/>
  <c r="L250" i="15" s="1"/>
  <c r="J250" i="17" s="1"/>
  <c r="K273" i="15"/>
  <c r="L273" i="15" s="1"/>
  <c r="J273" i="17" s="1"/>
  <c r="K298" i="15"/>
  <c r="L298" i="15" s="1"/>
  <c r="J298" i="17" s="1"/>
  <c r="K329" i="15"/>
  <c r="L329" i="15" s="1"/>
  <c r="J329" i="17" s="1"/>
  <c r="K100" i="15"/>
  <c r="L100" i="15" s="1"/>
  <c r="J100" i="17" s="1"/>
  <c r="K166" i="15"/>
  <c r="L166" i="15" s="1"/>
  <c r="J166" i="17" s="1"/>
  <c r="K195" i="15"/>
  <c r="L195" i="15" s="1"/>
  <c r="J195" i="17" s="1"/>
  <c r="K293" i="15"/>
  <c r="L293" i="15" s="1"/>
  <c r="J293" i="17" s="1"/>
  <c r="K320" i="15"/>
  <c r="L320" i="15" s="1"/>
  <c r="J320" i="17" s="1"/>
  <c r="K344" i="15"/>
  <c r="L344" i="15" s="1"/>
  <c r="J344" i="17" s="1"/>
  <c r="K375" i="15"/>
  <c r="L375" i="15" s="1"/>
  <c r="J375" i="17" s="1"/>
  <c r="K409" i="15"/>
  <c r="L409" i="15" s="1"/>
  <c r="J409" i="17" s="1"/>
  <c r="K434" i="15"/>
  <c r="L434" i="15" s="1"/>
  <c r="J434" i="17" s="1"/>
  <c r="K458" i="15"/>
  <c r="L458" i="15" s="1"/>
  <c r="J458" i="17" s="1"/>
  <c r="K489" i="15"/>
  <c r="L489" i="15" s="1"/>
  <c r="J489" i="17" s="1"/>
  <c r="K510" i="15"/>
  <c r="L510" i="15" s="1"/>
  <c r="J510" i="17" s="1"/>
  <c r="K543" i="15"/>
  <c r="L543" i="15" s="1"/>
  <c r="J543" i="17" s="1"/>
  <c r="K165" i="15"/>
  <c r="L165" i="15" s="1"/>
  <c r="J165" i="17" s="1"/>
  <c r="K194" i="15"/>
  <c r="L194" i="15" s="1"/>
  <c r="J194" i="17" s="1"/>
  <c r="K243" i="15"/>
  <c r="L243" i="15" s="1"/>
  <c r="J243" i="17" s="1"/>
  <c r="K359" i="15"/>
  <c r="L359" i="15" s="1"/>
  <c r="J359" i="17" s="1"/>
  <c r="K389" i="15"/>
  <c r="L389" i="15" s="1"/>
  <c r="J389" i="17" s="1"/>
  <c r="K422" i="15"/>
  <c r="L422" i="15" s="1"/>
  <c r="J422" i="17" s="1"/>
  <c r="K444" i="15"/>
  <c r="L444" i="15" s="1"/>
  <c r="J444" i="17" s="1"/>
  <c r="K473" i="15"/>
  <c r="L473" i="15" s="1"/>
  <c r="J473" i="17" s="1"/>
  <c r="K499" i="15"/>
  <c r="L499" i="15" s="1"/>
  <c r="J499" i="17" s="1"/>
  <c r="K524" i="15"/>
  <c r="L524" i="15" s="1"/>
  <c r="J524" i="17" s="1"/>
  <c r="K553" i="15"/>
  <c r="L553" i="15" s="1"/>
  <c r="J553" i="17" s="1"/>
  <c r="K216" i="15"/>
  <c r="L216" i="15" s="1"/>
  <c r="J216" i="17" s="1"/>
  <c r="K337" i="15"/>
  <c r="L337" i="15" s="1"/>
  <c r="J337" i="17" s="1"/>
  <c r="K579" i="15"/>
  <c r="L579" i="15" s="1"/>
  <c r="J579" i="17" s="1"/>
  <c r="K5" i="15"/>
  <c r="L5" i="15" s="1"/>
  <c r="J5" i="17" s="1"/>
  <c r="K29" i="15"/>
  <c r="L29" i="15" s="1"/>
  <c r="J29" i="17" s="1"/>
  <c r="K58" i="15"/>
  <c r="L58" i="15" s="1"/>
  <c r="J58" i="17" s="1"/>
  <c r="K92" i="15"/>
  <c r="L92" i="15" s="1"/>
  <c r="J92" i="17" s="1"/>
  <c r="K124" i="15"/>
  <c r="L124" i="15" s="1"/>
  <c r="J124" i="17" s="1"/>
  <c r="K183" i="15"/>
  <c r="L183" i="15" s="1"/>
  <c r="J183" i="17" s="1"/>
  <c r="K228" i="15"/>
  <c r="L228" i="15" s="1"/>
  <c r="J228" i="17" s="1"/>
  <c r="K268" i="15"/>
  <c r="L268" i="15" s="1"/>
  <c r="J268" i="17" s="1"/>
  <c r="K305" i="15"/>
  <c r="L305" i="15" s="1"/>
  <c r="J305" i="17" s="1"/>
  <c r="K349" i="15"/>
  <c r="L349" i="15" s="1"/>
  <c r="J349" i="17" s="1"/>
  <c r="K381" i="15"/>
  <c r="L381" i="15" s="1"/>
  <c r="J381" i="17" s="1"/>
  <c r="K413" i="15"/>
  <c r="L413" i="15" s="1"/>
  <c r="J413" i="17" s="1"/>
  <c r="K459" i="15"/>
  <c r="L459" i="15" s="1"/>
  <c r="J459" i="17" s="1"/>
  <c r="K495" i="15"/>
  <c r="L495" i="15" s="1"/>
  <c r="J495" i="17" s="1"/>
  <c r="K536" i="15"/>
  <c r="L536" i="15" s="1"/>
  <c r="J536" i="17" s="1"/>
  <c r="K584" i="15"/>
  <c r="L584" i="15" s="1"/>
  <c r="J584" i="17" s="1"/>
  <c r="K610" i="15"/>
  <c r="L610" i="15" s="1"/>
  <c r="J610" i="17" s="1"/>
  <c r="K641" i="15"/>
  <c r="L641" i="15" s="1"/>
  <c r="J641" i="17" s="1"/>
  <c r="K666" i="15"/>
  <c r="L666" i="15" s="1"/>
  <c r="J666" i="17" s="1"/>
  <c r="K705" i="15"/>
  <c r="L705" i="15" s="1"/>
  <c r="J705" i="17" s="1"/>
  <c r="K805" i="15"/>
  <c r="L805" i="15" s="1"/>
  <c r="J805" i="17" s="1"/>
  <c r="K19" i="15"/>
  <c r="L19" i="15" s="1"/>
  <c r="J19" i="17" s="1"/>
  <c r="K59" i="15"/>
  <c r="L59" i="15" s="1"/>
  <c r="J59" i="17" s="1"/>
  <c r="K105" i="15"/>
  <c r="L105" i="15" s="1"/>
  <c r="J105" i="17" s="1"/>
  <c r="K174" i="15"/>
  <c r="L174" i="15" s="1"/>
  <c r="J174" i="17" s="1"/>
  <c r="K230" i="15"/>
  <c r="L230" i="15" s="1"/>
  <c r="J230" i="17" s="1"/>
  <c r="K278" i="15"/>
  <c r="L278" i="15" s="1"/>
  <c r="J278" i="17" s="1"/>
  <c r="K336" i="15"/>
  <c r="L336" i="15" s="1"/>
  <c r="J336" i="17" s="1"/>
  <c r="K382" i="15"/>
  <c r="L382" i="15" s="1"/>
  <c r="J382" i="17" s="1"/>
  <c r="K426" i="15"/>
  <c r="L426" i="15" s="1"/>
  <c r="J426" i="17" s="1"/>
  <c r="K477" i="15"/>
  <c r="L477" i="15" s="1"/>
  <c r="J477" i="17" s="1"/>
  <c r="K537" i="15"/>
  <c r="L537" i="15" s="1"/>
  <c r="J537" i="17" s="1"/>
  <c r="K599" i="15"/>
  <c r="L599" i="15" s="1"/>
  <c r="J599" i="17" s="1"/>
  <c r="K636" i="15"/>
  <c r="L636" i="15" s="1"/>
  <c r="J636" i="17" s="1"/>
  <c r="K668" i="15"/>
  <c r="L668" i="15" s="1"/>
  <c r="J668" i="17" s="1"/>
  <c r="K762" i="15"/>
  <c r="L762" i="15" s="1"/>
  <c r="J762" i="17" s="1"/>
  <c r="K832" i="15"/>
  <c r="L832" i="15" s="1"/>
  <c r="J832" i="17" s="1"/>
  <c r="K870" i="15"/>
  <c r="L870" i="15" s="1"/>
  <c r="J870" i="17" s="1"/>
  <c r="K919" i="15"/>
  <c r="L919" i="15" s="1"/>
  <c r="J919" i="17" s="1"/>
  <c r="K963" i="15"/>
  <c r="L963" i="15" s="1"/>
  <c r="J963" i="17" s="1"/>
  <c r="K1002" i="15"/>
  <c r="L1002" i="15" s="1"/>
  <c r="J1002" i="17" s="1"/>
  <c r="K1057" i="15"/>
  <c r="L1057" i="15" s="1"/>
  <c r="J1057" i="17" s="1"/>
  <c r="K1083" i="15"/>
  <c r="L1083" i="15" s="1"/>
  <c r="J1083" i="17" s="1"/>
  <c r="K11" i="15"/>
  <c r="L11" i="15" s="1"/>
  <c r="J11" i="17" s="1"/>
  <c r="K60" i="15"/>
  <c r="L60" i="15" s="1"/>
  <c r="J60" i="17" s="1"/>
  <c r="K118" i="15"/>
  <c r="L118" i="15" s="1"/>
  <c r="J118" i="17" s="1"/>
  <c r="K219" i="15"/>
  <c r="L219" i="15" s="1"/>
  <c r="J219" i="17" s="1"/>
  <c r="K279" i="15"/>
  <c r="L279" i="15" s="1"/>
  <c r="J279" i="17" s="1"/>
  <c r="K356" i="15"/>
  <c r="L356" i="15" s="1"/>
  <c r="J356" i="17" s="1"/>
  <c r="K410" i="15"/>
  <c r="L410" i="15" s="1"/>
  <c r="J410" i="17" s="1"/>
  <c r="K486" i="15"/>
  <c r="L486" i="15" s="1"/>
  <c r="J486" i="17" s="1"/>
  <c r="K565" i="15"/>
  <c r="L565" i="15" s="1"/>
  <c r="J565" i="17" s="1"/>
  <c r="K626" i="15"/>
  <c r="L626" i="15" s="1"/>
  <c r="J626" i="17" s="1"/>
  <c r="K669" i="15"/>
  <c r="L669" i="15" s="1"/>
  <c r="J669" i="17" s="1"/>
  <c r="K788" i="15"/>
  <c r="L788" i="15" s="1"/>
  <c r="J788" i="17" s="1"/>
  <c r="K861" i="15"/>
  <c r="L861" i="15" s="1"/>
  <c r="J861" i="17" s="1"/>
  <c r="K920" i="15"/>
  <c r="L920" i="15" s="1"/>
  <c r="J920" i="17" s="1"/>
  <c r="K971" i="15"/>
  <c r="L971" i="15" s="1"/>
  <c r="J971" i="17" s="1"/>
  <c r="K1037" i="15"/>
  <c r="L1037" i="15" s="1"/>
  <c r="J1037" i="17" s="1"/>
  <c r="K1084" i="15"/>
  <c r="L1084" i="15" s="1"/>
  <c r="J1084" i="17" s="1"/>
  <c r="K27" i="15"/>
  <c r="L27" i="15" s="1"/>
  <c r="J27" i="17" s="1"/>
  <c r="K81" i="15"/>
  <c r="L81" i="15" s="1"/>
  <c r="J81" i="17" s="1"/>
  <c r="K164" i="15"/>
  <c r="L164" i="15" s="1"/>
  <c r="J164" i="17" s="1"/>
  <c r="K232" i="15"/>
  <c r="L232" i="15" s="1"/>
  <c r="J232" i="17" s="1"/>
  <c r="K304" i="15"/>
  <c r="L304" i="15" s="1"/>
  <c r="J304" i="17" s="1"/>
  <c r="K376" i="15"/>
  <c r="L376" i="15" s="1"/>
  <c r="J376" i="17" s="1"/>
  <c r="K442" i="15"/>
  <c r="L442" i="15" s="1"/>
  <c r="J442" i="17" s="1"/>
  <c r="K514" i="15"/>
  <c r="L514" i="15" s="1"/>
  <c r="J514" i="17" s="1"/>
  <c r="K586" i="15"/>
  <c r="L586" i="15" s="1"/>
  <c r="J586" i="17" s="1"/>
  <c r="K639" i="15"/>
  <c r="L639" i="15" s="1"/>
  <c r="J639" i="17" s="1"/>
  <c r="K689" i="15"/>
  <c r="L689" i="15" s="1"/>
  <c r="J689" i="17" s="1"/>
  <c r="K828" i="15"/>
  <c r="L828" i="15" s="1"/>
  <c r="J828" i="17" s="1"/>
  <c r="K880" i="15"/>
  <c r="L880" i="15" s="1"/>
  <c r="J880" i="17" s="1"/>
  <c r="K938" i="15"/>
  <c r="L938" i="15" s="1"/>
  <c r="J938" i="17" s="1"/>
  <c r="K995" i="15"/>
  <c r="L995" i="15" s="1"/>
  <c r="J995" i="17" s="1"/>
  <c r="K1061" i="15"/>
  <c r="L1061" i="15" s="1"/>
  <c r="J1061" i="17" s="1"/>
  <c r="K1090" i="15"/>
  <c r="L1090" i="15" s="1"/>
  <c r="J1090" i="17" s="1"/>
  <c r="K99" i="15"/>
  <c r="L99" i="15" s="1"/>
  <c r="J99" i="17" s="1"/>
  <c r="K258" i="15"/>
  <c r="L258" i="15" s="1"/>
  <c r="J258" i="17" s="1"/>
  <c r="K393" i="15"/>
  <c r="L393" i="15" s="1"/>
  <c r="J393" i="17" s="1"/>
  <c r="K532" i="15"/>
  <c r="L532" i="15" s="1"/>
  <c r="J532" i="17" s="1"/>
  <c r="K652" i="15"/>
  <c r="L652" i="15" s="1"/>
  <c r="J652" i="17" s="1"/>
  <c r="K837" i="15"/>
  <c r="L837" i="15" s="1"/>
  <c r="J837" i="17" s="1"/>
  <c r="K960" i="15"/>
  <c r="L960" i="15" s="1"/>
  <c r="J960" i="17" s="1"/>
  <c r="K1075" i="15"/>
  <c r="L1075" i="15" s="1"/>
  <c r="J1075" i="17" s="1"/>
  <c r="K74" i="15"/>
  <c r="L74" i="15" s="1"/>
  <c r="J74" i="17" s="1"/>
  <c r="K225" i="15"/>
  <c r="L225" i="15" s="1"/>
  <c r="J225" i="17" s="1"/>
  <c r="K367" i="15"/>
  <c r="L367" i="15" s="1"/>
  <c r="J367" i="17" s="1"/>
  <c r="K507" i="15"/>
  <c r="L507" i="15" s="1"/>
  <c r="J507" i="17" s="1"/>
  <c r="K635" i="15"/>
  <c r="L635" i="15" s="1"/>
  <c r="J635" i="17" s="1"/>
  <c r="K820" i="15"/>
  <c r="L820" i="15" s="1"/>
  <c r="J820" i="17" s="1"/>
  <c r="K933" i="15"/>
  <c r="L933" i="15" s="1"/>
  <c r="J933" i="17" s="1"/>
  <c r="K1054" i="15"/>
  <c r="L1054" i="15" s="1"/>
  <c r="J1054" i="17" s="1"/>
  <c r="K54" i="15"/>
  <c r="L54" i="15" s="1"/>
  <c r="J54" i="17" s="1"/>
  <c r="K347" i="15"/>
  <c r="L347" i="15" s="1"/>
  <c r="J347" i="17" s="1"/>
  <c r="K617" i="15"/>
  <c r="L617" i="15" s="1"/>
  <c r="J617" i="17" s="1"/>
  <c r="K916" i="15"/>
  <c r="L916" i="15" s="1"/>
  <c r="J916" i="17" s="1"/>
  <c r="K8" i="15"/>
  <c r="L8" i="15" s="1"/>
  <c r="J8" i="17" s="1"/>
  <c r="K277" i="15"/>
  <c r="L277" i="15" s="1"/>
  <c r="J277" i="17" s="1"/>
  <c r="K555" i="15"/>
  <c r="L555" i="15" s="1"/>
  <c r="J555" i="17" s="1"/>
  <c r="K859" i="15"/>
  <c r="L859" i="15" s="1"/>
  <c r="J859" i="17" s="1"/>
  <c r="K1082" i="15"/>
  <c r="L1082" i="15" s="1"/>
  <c r="J1082" i="17" s="1"/>
  <c r="K443" i="15"/>
  <c r="L443" i="15" s="1"/>
  <c r="J443" i="17" s="1"/>
  <c r="K997" i="15"/>
  <c r="L997" i="15" s="1"/>
  <c r="J997" i="17" s="1"/>
  <c r="K830" i="15"/>
  <c r="L830" i="15" s="1"/>
  <c r="J830" i="17" s="1"/>
  <c r="K644" i="15"/>
  <c r="L644" i="15" s="1"/>
  <c r="J644" i="17" s="1"/>
  <c r="K311" i="15"/>
  <c r="L311" i="15" s="1"/>
  <c r="J311" i="17" s="1"/>
  <c r="K885" i="15"/>
  <c r="L885" i="15" s="1"/>
  <c r="J885" i="17" s="1"/>
  <c r="K378" i="15"/>
  <c r="L378" i="15" s="1"/>
  <c r="J378" i="17" s="1"/>
  <c r="K521" i="15"/>
  <c r="L521" i="15" s="1"/>
  <c r="J521" i="17" s="1"/>
  <c r="K37" i="15"/>
  <c r="L37" i="15" s="1"/>
  <c r="J37" i="17" s="1"/>
  <c r="K71" i="15"/>
  <c r="L71" i="15" s="1"/>
  <c r="J71" i="17" s="1"/>
  <c r="K102" i="15"/>
  <c r="L102" i="15" s="1"/>
  <c r="J102" i="17" s="1"/>
  <c r="K133" i="15"/>
  <c r="L133" i="15" s="1"/>
  <c r="J133" i="17" s="1"/>
  <c r="K150" i="15"/>
  <c r="L150" i="15" s="1"/>
  <c r="J150" i="17" s="1"/>
  <c r="K34" i="15"/>
  <c r="L34" i="15" s="1"/>
  <c r="J34" i="17" s="1"/>
  <c r="K68" i="15"/>
  <c r="L68" i="15" s="1"/>
  <c r="J68" i="17" s="1"/>
  <c r="K95" i="15"/>
  <c r="L95" i="15" s="1"/>
  <c r="J95" i="17" s="1"/>
  <c r="K129" i="15"/>
  <c r="L129" i="15" s="1"/>
  <c r="J129" i="17" s="1"/>
  <c r="K147" i="15"/>
  <c r="L147" i="15" s="1"/>
  <c r="J147" i="17" s="1"/>
  <c r="K203" i="15"/>
  <c r="L203" i="15" s="1"/>
  <c r="J203" i="17" s="1"/>
  <c r="K229" i="15"/>
  <c r="L229" i="15" s="1"/>
  <c r="J229" i="17" s="1"/>
  <c r="K13" i="15"/>
  <c r="L13" i="15" s="1"/>
  <c r="J13" i="17" s="1"/>
  <c r="K51" i="15"/>
  <c r="L51" i="15" s="1"/>
  <c r="J51" i="17" s="1"/>
  <c r="K82" i="15"/>
  <c r="L82" i="15" s="1"/>
  <c r="J82" i="17" s="1"/>
  <c r="K116" i="15"/>
  <c r="L116" i="15" s="1"/>
  <c r="J116" i="17" s="1"/>
  <c r="K139" i="15"/>
  <c r="L139" i="15" s="1"/>
  <c r="J139" i="17" s="1"/>
  <c r="K156" i="15"/>
  <c r="L156" i="15" s="1"/>
  <c r="J156" i="17" s="1"/>
  <c r="K214" i="15"/>
  <c r="L214" i="15" s="1"/>
  <c r="J214" i="17" s="1"/>
  <c r="K248" i="15"/>
  <c r="L248" i="15" s="1"/>
  <c r="J248" i="17" s="1"/>
  <c r="K263" i="15"/>
  <c r="L263" i="15" s="1"/>
  <c r="J263" i="17" s="1"/>
  <c r="K289" i="15"/>
  <c r="L289" i="15" s="1"/>
  <c r="J289" i="17" s="1"/>
  <c r="K318" i="15"/>
  <c r="L318" i="15" s="1"/>
  <c r="J318" i="17" s="1"/>
  <c r="K3" i="15"/>
  <c r="L3" i="15" s="1"/>
  <c r="R214" i="13"/>
  <c r="S214" i="13" s="1"/>
  <c r="L5" i="12"/>
  <c r="M5" i="12" s="1"/>
  <c r="I5" i="17" s="1"/>
  <c r="L6" i="12"/>
  <c r="M6" i="12" s="1"/>
  <c r="I6" i="17" s="1"/>
  <c r="L7" i="12"/>
  <c r="M7" i="12" s="1"/>
  <c r="I7" i="17" s="1"/>
  <c r="L8" i="12"/>
  <c r="M8" i="12" s="1"/>
  <c r="I8" i="17" s="1"/>
  <c r="L10" i="12"/>
  <c r="M10" i="12" s="1"/>
  <c r="I10" i="17" s="1"/>
  <c r="L11" i="12"/>
  <c r="M11" i="12" s="1"/>
  <c r="I11" i="17" s="1"/>
  <c r="L12" i="12"/>
  <c r="M12" i="12" s="1"/>
  <c r="I12" i="17" s="1"/>
  <c r="L15" i="12"/>
  <c r="M15" i="12" s="1"/>
  <c r="I15" i="17" s="1"/>
  <c r="L16" i="12"/>
  <c r="M16" i="12" s="1"/>
  <c r="I16" i="17" s="1"/>
  <c r="L17" i="12"/>
  <c r="M17" i="12" s="1"/>
  <c r="I17" i="17" s="1"/>
  <c r="L18" i="12"/>
  <c r="M18" i="12" s="1"/>
  <c r="I18" i="17" s="1"/>
  <c r="L19" i="12"/>
  <c r="M19" i="12" s="1"/>
  <c r="I19" i="17" s="1"/>
  <c r="L25" i="12"/>
  <c r="M25" i="12" s="1"/>
  <c r="I25" i="17" s="1"/>
  <c r="L26" i="12"/>
  <c r="M26" i="12" s="1"/>
  <c r="I26" i="17" s="1"/>
  <c r="L27" i="12"/>
  <c r="M27" i="12" s="1"/>
  <c r="I27" i="17" s="1"/>
  <c r="L28" i="12"/>
  <c r="M28" i="12" s="1"/>
  <c r="I28" i="17" s="1"/>
  <c r="L29" i="12"/>
  <c r="M29" i="12" s="1"/>
  <c r="I29" i="17" s="1"/>
  <c r="L31" i="12"/>
  <c r="M31" i="12" s="1"/>
  <c r="I31" i="17" s="1"/>
  <c r="L32" i="12"/>
  <c r="M32" i="12" s="1"/>
  <c r="I32" i="17" s="1"/>
  <c r="L33" i="12"/>
  <c r="M33" i="12" s="1"/>
  <c r="I33" i="17" s="1"/>
  <c r="L38" i="12"/>
  <c r="M38" i="12" s="1"/>
  <c r="I38" i="17" s="1"/>
  <c r="L41" i="12"/>
  <c r="M41" i="12" s="1"/>
  <c r="I41" i="17" s="1"/>
  <c r="L42" i="12"/>
  <c r="M42" i="12" s="1"/>
  <c r="I42" i="17" s="1"/>
  <c r="L44" i="12"/>
  <c r="M44" i="12" s="1"/>
  <c r="I44" i="17" s="1"/>
  <c r="L45" i="12"/>
  <c r="M45" i="12" s="1"/>
  <c r="I45" i="17" s="1"/>
  <c r="L47" i="12"/>
  <c r="M47" i="12" s="1"/>
  <c r="I47" i="17" s="1"/>
  <c r="L48" i="12"/>
  <c r="M48" i="12" s="1"/>
  <c r="I48" i="17" s="1"/>
  <c r="L49" i="12"/>
  <c r="M49" i="12" s="1"/>
  <c r="I49" i="17" s="1"/>
  <c r="L52" i="12"/>
  <c r="M52" i="12" s="1"/>
  <c r="I52" i="17" s="1"/>
  <c r="L53" i="12"/>
  <c r="M53" i="12" s="1"/>
  <c r="I53" i="17" s="1"/>
  <c r="L54" i="12"/>
  <c r="M54" i="12" s="1"/>
  <c r="I54" i="17" s="1"/>
  <c r="L55" i="12"/>
  <c r="M55" i="12" s="1"/>
  <c r="I55" i="17" s="1"/>
  <c r="L58" i="12"/>
  <c r="M58" i="12" s="1"/>
  <c r="I58" i="17" s="1"/>
  <c r="L59" i="12"/>
  <c r="M59" i="12" s="1"/>
  <c r="I59" i="17" s="1"/>
  <c r="L60" i="12"/>
  <c r="M60" i="12" s="1"/>
  <c r="I60" i="17" s="1"/>
  <c r="L62" i="12"/>
  <c r="M62" i="12" s="1"/>
  <c r="I62" i="17" s="1"/>
  <c r="L64" i="12"/>
  <c r="M64" i="12" s="1"/>
  <c r="I64" i="17" s="1"/>
  <c r="L65" i="12"/>
  <c r="M65" i="12" s="1"/>
  <c r="I65" i="17" s="1"/>
  <c r="L72" i="12"/>
  <c r="M72" i="12" s="1"/>
  <c r="I72" i="17" s="1"/>
  <c r="L74" i="12"/>
  <c r="M74" i="12" s="1"/>
  <c r="I74" i="17" s="1"/>
  <c r="L75" i="12"/>
  <c r="M75" i="12" s="1"/>
  <c r="I75" i="17" s="1"/>
  <c r="L79" i="12"/>
  <c r="M79" i="12" s="1"/>
  <c r="I79" i="17" s="1"/>
  <c r="L81" i="12"/>
  <c r="M81" i="12" s="1"/>
  <c r="I81" i="17" s="1"/>
  <c r="L84" i="12"/>
  <c r="M84" i="12" s="1"/>
  <c r="I84" i="17" s="1"/>
  <c r="L86" i="12"/>
  <c r="M86" i="12" s="1"/>
  <c r="I86" i="17" s="1"/>
  <c r="L89" i="12"/>
  <c r="M89" i="12" s="1"/>
  <c r="I89" i="17" s="1"/>
  <c r="L90" i="12"/>
  <c r="M90" i="12" s="1"/>
  <c r="I90" i="17" s="1"/>
  <c r="L91" i="12"/>
  <c r="M91" i="12" s="1"/>
  <c r="I91" i="17" s="1"/>
  <c r="L92" i="12"/>
  <c r="M92" i="12" s="1"/>
  <c r="I92" i="17" s="1"/>
  <c r="L96" i="12"/>
  <c r="M96" i="12" s="1"/>
  <c r="I96" i="17" s="1"/>
  <c r="L98" i="12"/>
  <c r="M98" i="12" s="1"/>
  <c r="I98" i="17" s="1"/>
  <c r="L99" i="12"/>
  <c r="M99" i="12" s="1"/>
  <c r="I99" i="17" s="1"/>
  <c r="L101" i="12"/>
  <c r="M101" i="12" s="1"/>
  <c r="I101" i="17" s="1"/>
  <c r="L103" i="12"/>
  <c r="M103" i="12" s="1"/>
  <c r="I103" i="17" s="1"/>
  <c r="L105" i="12"/>
  <c r="M105" i="12" s="1"/>
  <c r="I105" i="17" s="1"/>
  <c r="L106" i="12"/>
  <c r="M106" i="12" s="1"/>
  <c r="I106" i="17" s="1"/>
  <c r="L107" i="12"/>
  <c r="M107" i="12" s="1"/>
  <c r="I107" i="17" s="1"/>
  <c r="L110" i="12"/>
  <c r="M110" i="12" s="1"/>
  <c r="I110" i="17" s="1"/>
  <c r="L112" i="12"/>
  <c r="M112" i="12" s="1"/>
  <c r="I112" i="17" s="1"/>
  <c r="L113" i="12"/>
  <c r="M113" i="12" s="1"/>
  <c r="I113" i="17" s="1"/>
  <c r="L114" i="12"/>
  <c r="M114" i="12" s="1"/>
  <c r="I114" i="17" s="1"/>
  <c r="L117" i="12"/>
  <c r="M117" i="12" s="1"/>
  <c r="I117" i="17" s="1"/>
  <c r="L118" i="12"/>
  <c r="M118" i="12" s="1"/>
  <c r="I118" i="17" s="1"/>
  <c r="L119" i="12"/>
  <c r="M119" i="12" s="1"/>
  <c r="I119" i="17" s="1"/>
  <c r="L124" i="12"/>
  <c r="M124" i="12" s="1"/>
  <c r="I124" i="17" s="1"/>
  <c r="L126" i="12"/>
  <c r="M126" i="12" s="1"/>
  <c r="I126" i="17" s="1"/>
  <c r="L128" i="12"/>
  <c r="M128" i="12" s="1"/>
  <c r="I128" i="17" s="1"/>
  <c r="L130" i="12"/>
  <c r="M130" i="12" s="1"/>
  <c r="I130" i="17" s="1"/>
  <c r="L142" i="12"/>
  <c r="L159" i="12"/>
  <c r="M159" i="12" s="1"/>
  <c r="I159" i="17" s="1"/>
  <c r="L163" i="12"/>
  <c r="M163" i="12" s="1"/>
  <c r="I163" i="17" s="1"/>
  <c r="L164" i="12"/>
  <c r="M164" i="12" s="1"/>
  <c r="I164" i="17" s="1"/>
  <c r="L170" i="12"/>
  <c r="M170" i="12" s="1"/>
  <c r="I170" i="17" s="1"/>
  <c r="L172" i="12"/>
  <c r="M172" i="12" s="1"/>
  <c r="I172" i="17" s="1"/>
  <c r="L173" i="12"/>
  <c r="M173" i="12" s="1"/>
  <c r="I173" i="17" s="1"/>
  <c r="L174" i="12"/>
  <c r="M174" i="12" s="1"/>
  <c r="I174" i="17" s="1"/>
  <c r="L175" i="12"/>
  <c r="M175" i="12" s="1"/>
  <c r="I175" i="17" s="1"/>
  <c r="L176" i="12"/>
  <c r="M176" i="12" s="1"/>
  <c r="I176" i="17" s="1"/>
  <c r="L178" i="12"/>
  <c r="M178" i="12" s="1"/>
  <c r="I178" i="17" s="1"/>
  <c r="L182" i="12"/>
  <c r="M182" i="12" s="1"/>
  <c r="I182" i="17" s="1"/>
  <c r="L183" i="12"/>
  <c r="M183" i="12" s="1"/>
  <c r="I183" i="17" s="1"/>
  <c r="L187" i="12"/>
  <c r="M187" i="12" s="1"/>
  <c r="I187" i="17" s="1"/>
  <c r="L188" i="12"/>
  <c r="M188" i="12" s="1"/>
  <c r="I188" i="17" s="1"/>
  <c r="L189" i="12"/>
  <c r="M189" i="12" s="1"/>
  <c r="I189" i="17" s="1"/>
  <c r="L192" i="12"/>
  <c r="M192" i="12" s="1"/>
  <c r="I192" i="17" s="1"/>
  <c r="L199" i="12"/>
  <c r="M199" i="12" s="1"/>
  <c r="I199" i="17" s="1"/>
  <c r="L218" i="12"/>
  <c r="M218" i="12" s="1"/>
  <c r="I218" i="17" s="1"/>
  <c r="L223" i="12"/>
  <c r="M223" i="12" s="1"/>
  <c r="I223" i="17" s="1"/>
  <c r="L230" i="12"/>
  <c r="M230" i="12" s="1"/>
  <c r="I230" i="17" s="1"/>
  <c r="L237" i="12"/>
  <c r="M237" i="12" s="1"/>
  <c r="I237" i="17" s="1"/>
  <c r="L245" i="12"/>
  <c r="M245" i="12" s="1"/>
  <c r="I245" i="17" s="1"/>
  <c r="L258" i="12"/>
  <c r="M258" i="12" s="1"/>
  <c r="I258" i="17" s="1"/>
  <c r="L271" i="12"/>
  <c r="M271" i="12" s="1"/>
  <c r="I271" i="17" s="1"/>
  <c r="L277" i="12"/>
  <c r="M277" i="12" s="1"/>
  <c r="I277" i="17" s="1"/>
  <c r="L287" i="12"/>
  <c r="M287" i="12" s="1"/>
  <c r="I287" i="17" s="1"/>
  <c r="L300" i="12"/>
  <c r="M300" i="12" s="1"/>
  <c r="I300" i="17" s="1"/>
  <c r="L209" i="12"/>
  <c r="M209" i="12" s="1"/>
  <c r="I209" i="17" s="1"/>
  <c r="L222" i="12"/>
  <c r="M222" i="12" s="1"/>
  <c r="I222" i="17" s="1"/>
  <c r="L228" i="12"/>
  <c r="M228" i="12" s="1"/>
  <c r="I228" i="17" s="1"/>
  <c r="L236" i="12"/>
  <c r="M236" i="12" s="1"/>
  <c r="I236" i="17" s="1"/>
  <c r="L244" i="12"/>
  <c r="M244" i="12" s="1"/>
  <c r="I244" i="17" s="1"/>
  <c r="L251" i="12"/>
  <c r="M251" i="12" s="1"/>
  <c r="I251" i="17" s="1"/>
  <c r="L268" i="12"/>
  <c r="M268" i="12" s="1"/>
  <c r="I268" i="17" s="1"/>
  <c r="L275" i="12"/>
  <c r="M275" i="12" s="1"/>
  <c r="I275" i="17" s="1"/>
  <c r="L284" i="12"/>
  <c r="M284" i="12" s="1"/>
  <c r="I284" i="17" s="1"/>
  <c r="L299" i="12"/>
  <c r="M299" i="12" s="1"/>
  <c r="I299" i="17" s="1"/>
  <c r="L200" i="12"/>
  <c r="M200" i="12" s="1"/>
  <c r="I200" i="17" s="1"/>
  <c r="L219" i="12"/>
  <c r="M219" i="12" s="1"/>
  <c r="I219" i="17" s="1"/>
  <c r="L225" i="12"/>
  <c r="M225" i="12" s="1"/>
  <c r="I225" i="17" s="1"/>
  <c r="L232" i="12"/>
  <c r="M232" i="12" s="1"/>
  <c r="I232" i="17" s="1"/>
  <c r="L240" i="12"/>
  <c r="M240" i="12" s="1"/>
  <c r="I240" i="17" s="1"/>
  <c r="L272" i="12"/>
  <c r="M272" i="12" s="1"/>
  <c r="I272" i="17" s="1"/>
  <c r="L279" i="12"/>
  <c r="M279" i="12" s="1"/>
  <c r="I279" i="17" s="1"/>
  <c r="L353" i="12"/>
  <c r="M353" i="12" s="1"/>
  <c r="I353" i="17" s="1"/>
  <c r="L364" i="12"/>
  <c r="M364" i="12" s="1"/>
  <c r="I364" i="17" s="1"/>
  <c r="L369" i="12"/>
  <c r="M369" i="12" s="1"/>
  <c r="I369" i="17" s="1"/>
  <c r="L380" i="12"/>
  <c r="M380" i="12" s="1"/>
  <c r="I380" i="17" s="1"/>
  <c r="L387" i="12"/>
  <c r="M387" i="12" s="1"/>
  <c r="I387" i="17" s="1"/>
  <c r="L397" i="12"/>
  <c r="M397" i="12" s="1"/>
  <c r="I397" i="17" s="1"/>
  <c r="L403" i="12"/>
  <c r="M403" i="12" s="1"/>
  <c r="I403" i="17" s="1"/>
  <c r="L410" i="12"/>
  <c r="M410" i="12" s="1"/>
  <c r="I410" i="17" s="1"/>
  <c r="L418" i="12"/>
  <c r="M418" i="12" s="1"/>
  <c r="I418" i="17" s="1"/>
  <c r="L433" i="12"/>
  <c r="M433" i="12" s="1"/>
  <c r="I433" i="17" s="1"/>
  <c r="L448" i="12"/>
  <c r="M448" i="12" s="1"/>
  <c r="I447" i="17" s="1"/>
  <c r="L460" i="12"/>
  <c r="M460" i="12" s="1"/>
  <c r="I457" i="17" s="1"/>
  <c r="L466" i="12"/>
  <c r="M466" i="12" s="1"/>
  <c r="I463" i="17" s="1"/>
  <c r="L475" i="12"/>
  <c r="M475" i="12" s="1"/>
  <c r="I472" i="17" s="1"/>
  <c r="L480" i="12"/>
  <c r="M480" i="12" s="1"/>
  <c r="I477" i="17" s="1"/>
  <c r="L496" i="12"/>
  <c r="M496" i="12" s="1"/>
  <c r="I493" i="17" s="1"/>
  <c r="L511" i="12"/>
  <c r="M511" i="12" s="1"/>
  <c r="I508" i="17" s="1"/>
  <c r="L521" i="12"/>
  <c r="M521" i="12" s="1"/>
  <c r="I518" i="17" s="1"/>
  <c r="L529" i="12"/>
  <c r="M529" i="12" s="1"/>
  <c r="I526" i="17" s="1"/>
  <c r="L536" i="12"/>
  <c r="M536" i="12" s="1"/>
  <c r="I533" i="17" s="1"/>
  <c r="L546" i="12"/>
  <c r="M546" i="12" s="1"/>
  <c r="I542" i="17" s="1"/>
  <c r="L560" i="12"/>
  <c r="M560" i="12" s="1"/>
  <c r="I555" i="17" s="1"/>
  <c r="L574" i="12"/>
  <c r="M574" i="12" s="1"/>
  <c r="I567" i="17" s="1"/>
  <c r="L588" i="12"/>
  <c r="M588" i="12" s="1"/>
  <c r="I581" i="17" s="1"/>
  <c r="L598" i="12"/>
  <c r="M598" i="12" s="1"/>
  <c r="I590" i="17" s="1"/>
  <c r="L608" i="12"/>
  <c r="M608" i="12" s="1"/>
  <c r="I600" i="17" s="1"/>
  <c r="L613" i="12"/>
  <c r="M613" i="12" s="1"/>
  <c r="I605" i="17" s="1"/>
  <c r="L617" i="12"/>
  <c r="M617" i="12" s="1"/>
  <c r="I609" i="17" s="1"/>
  <c r="L630" i="12"/>
  <c r="M630" i="12" s="1"/>
  <c r="I622" i="17" s="1"/>
  <c r="L639" i="12"/>
  <c r="M639" i="12" s="1"/>
  <c r="I631" i="17" s="1"/>
  <c r="L644" i="12"/>
  <c r="M644" i="12" s="1"/>
  <c r="I636" i="17" s="1"/>
  <c r="L648" i="12"/>
  <c r="M648" i="12" s="1"/>
  <c r="I640" i="17" s="1"/>
  <c r="L654" i="12"/>
  <c r="M654" i="12" s="1"/>
  <c r="I645" i="17" s="1"/>
  <c r="L661" i="12"/>
  <c r="M661" i="12" s="1"/>
  <c r="I652" i="17" s="1"/>
  <c r="L668" i="12"/>
  <c r="M668" i="12" s="1"/>
  <c r="I659" i="17" s="1"/>
  <c r="L674" i="12"/>
  <c r="M674" i="12" s="1"/>
  <c r="I665" i="17" s="1"/>
  <c r="L679" i="12"/>
  <c r="M679" i="12" s="1"/>
  <c r="I670" i="17" s="1"/>
  <c r="L682" i="12"/>
  <c r="M682" i="12" s="1"/>
  <c r="I673" i="17" s="1"/>
  <c r="L684" i="12"/>
  <c r="M684" i="12" s="1"/>
  <c r="I675" i="17" s="1"/>
  <c r="L686" i="12"/>
  <c r="M686" i="12" s="1"/>
  <c r="I677" i="17" s="1"/>
  <c r="L687" i="12"/>
  <c r="M687" i="12" s="1"/>
  <c r="I678" i="17" s="1"/>
  <c r="L689" i="12"/>
  <c r="M689" i="12" s="1"/>
  <c r="I680" i="17" s="1"/>
  <c r="L697" i="12"/>
  <c r="M697" i="12" s="1"/>
  <c r="I688" i="17" s="1"/>
  <c r="L698" i="12"/>
  <c r="M698" i="12" s="1"/>
  <c r="I689" i="17" s="1"/>
  <c r="L699" i="12"/>
  <c r="M699" i="12" s="1"/>
  <c r="I690" i="17" s="1"/>
  <c r="L701" i="12"/>
  <c r="M701" i="12" s="1"/>
  <c r="I692" i="17" s="1"/>
  <c r="L703" i="12"/>
  <c r="M703" i="12" s="1"/>
  <c r="I694" i="17" s="1"/>
  <c r="L704" i="12"/>
  <c r="M704" i="12" s="1"/>
  <c r="I695" i="17" s="1"/>
  <c r="L706" i="12"/>
  <c r="M706" i="12" s="1"/>
  <c r="I697" i="17" s="1"/>
  <c r="L715" i="12"/>
  <c r="M715" i="12" s="1"/>
  <c r="I705" i="17" s="1"/>
  <c r="L722" i="12"/>
  <c r="M722" i="12" s="1"/>
  <c r="I712" i="17" s="1"/>
  <c r="L744" i="12"/>
  <c r="M744" i="12" s="1"/>
  <c r="I730" i="17" s="1"/>
  <c r="L749" i="12"/>
  <c r="M749" i="12" s="1"/>
  <c r="I735" i="17" s="1"/>
  <c r="L750" i="12"/>
  <c r="M750" i="12" s="1"/>
  <c r="I736" i="17" s="1"/>
  <c r="L770" i="12"/>
  <c r="M770" i="12" s="1"/>
  <c r="I754" i="17" s="1"/>
  <c r="L778" i="12"/>
  <c r="M778" i="12" s="1"/>
  <c r="I762" i="17" s="1"/>
  <c r="L782" i="12"/>
  <c r="M782" i="12" s="1"/>
  <c r="I766" i="17" s="1"/>
  <c r="L784" i="12"/>
  <c r="M784" i="12" s="1"/>
  <c r="I768" i="17" s="1"/>
  <c r="L785" i="12"/>
  <c r="M785" i="12" s="1"/>
  <c r="I769" i="17" s="1"/>
  <c r="L786" i="12"/>
  <c r="M786" i="12" s="1"/>
  <c r="I770" i="17" s="1"/>
  <c r="L788" i="12"/>
  <c r="M788" i="12" s="1"/>
  <c r="I772" i="17" s="1"/>
  <c r="L798" i="12"/>
  <c r="M798" i="12" s="1"/>
  <c r="I780" i="17" s="1"/>
  <c r="L801" i="12"/>
  <c r="M801" i="12" s="1"/>
  <c r="I783" i="17" s="1"/>
  <c r="L806" i="12"/>
  <c r="M806" i="12" s="1"/>
  <c r="I788" i="17" s="1"/>
  <c r="L815" i="12"/>
  <c r="M815" i="12" s="1"/>
  <c r="I796" i="17" s="1"/>
  <c r="L825" i="12"/>
  <c r="M825" i="12" s="1"/>
  <c r="I805" i="17" s="1"/>
  <c r="L826" i="12"/>
  <c r="M826" i="12" s="1"/>
  <c r="I806" i="17" s="1"/>
  <c r="L835" i="12"/>
  <c r="M835" i="12" s="1"/>
  <c r="I815" i="17" s="1"/>
  <c r="L840" i="12"/>
  <c r="M840" i="12" s="1"/>
  <c r="I820" i="17" s="1"/>
  <c r="L843" i="12"/>
  <c r="M843" i="12" s="1"/>
  <c r="I823" i="17" s="1"/>
  <c r="L845" i="12"/>
  <c r="M845" i="12" s="1"/>
  <c r="I825" i="17" s="1"/>
  <c r="L847" i="12"/>
  <c r="M847" i="12" s="1"/>
  <c r="I827" i="17" s="1"/>
  <c r="L848" i="12"/>
  <c r="M848" i="12" s="1"/>
  <c r="I828" i="17" s="1"/>
  <c r="L850" i="12"/>
  <c r="M850" i="12" s="1"/>
  <c r="I830" i="17" s="1"/>
  <c r="L851" i="12"/>
  <c r="M851" i="12" s="1"/>
  <c r="I831" i="17" s="1"/>
  <c r="L852" i="12"/>
  <c r="M852" i="12" s="1"/>
  <c r="I832" i="17" s="1"/>
  <c r="L854" i="12"/>
  <c r="M854" i="12" s="1"/>
  <c r="I834" i="17" s="1"/>
  <c r="L855" i="12"/>
  <c r="M855" i="12" s="1"/>
  <c r="I835" i="17" s="1"/>
  <c r="L857" i="12"/>
  <c r="M857" i="12" s="1"/>
  <c r="I837" i="17" s="1"/>
  <c r="L861" i="12"/>
  <c r="M861" i="12" s="1"/>
  <c r="I841" i="17" s="1"/>
  <c r="L869" i="12"/>
  <c r="M869" i="12" s="1"/>
  <c r="I849" i="17" s="1"/>
  <c r="L873" i="12"/>
  <c r="M873" i="12" s="1"/>
  <c r="I853" i="17" s="1"/>
  <c r="L874" i="12"/>
  <c r="M874" i="12" s="1"/>
  <c r="I854" i="17" s="1"/>
  <c r="L875" i="12"/>
  <c r="M875" i="12" s="1"/>
  <c r="I855" i="17" s="1"/>
  <c r="L876" i="12"/>
  <c r="M876" i="12" s="1"/>
  <c r="I856" i="17" s="1"/>
  <c r="L879" i="12"/>
  <c r="M879" i="12" s="1"/>
  <c r="I859" i="17" s="1"/>
  <c r="L881" i="12"/>
  <c r="M881" i="12" s="1"/>
  <c r="I861" i="17" s="1"/>
  <c r="L883" i="12"/>
  <c r="M883" i="12" s="1"/>
  <c r="I863" i="17" s="1"/>
  <c r="L886" i="12"/>
  <c r="M886" i="12" s="1"/>
  <c r="I866" i="17" s="1"/>
  <c r="L887" i="12"/>
  <c r="M887" i="12" s="1"/>
  <c r="I867" i="17" s="1"/>
  <c r="L888" i="12"/>
  <c r="M888" i="12" s="1"/>
  <c r="I868" i="17" s="1"/>
  <c r="L890" i="12"/>
  <c r="M890" i="12" s="1"/>
  <c r="I870" i="17" s="1"/>
  <c r="L893" i="12"/>
  <c r="M893" i="12" s="1"/>
  <c r="I873" i="17" s="1"/>
  <c r="L900" i="12"/>
  <c r="M900" i="12" s="1"/>
  <c r="I880" i="17" s="1"/>
  <c r="L901" i="12"/>
  <c r="M901" i="12" s="1"/>
  <c r="I881" i="17" s="1"/>
  <c r="L903" i="12"/>
  <c r="M903" i="12" s="1"/>
  <c r="I883" i="17" s="1"/>
  <c r="L905" i="12"/>
  <c r="M905" i="12" s="1"/>
  <c r="I885" i="17" s="1"/>
  <c r="L906" i="12"/>
  <c r="M906" i="12" s="1"/>
  <c r="I886" i="17" s="1"/>
  <c r="L912" i="12"/>
  <c r="M912" i="12" s="1"/>
  <c r="I892" i="17" s="1"/>
  <c r="L913" i="12"/>
  <c r="M913" i="12" s="1"/>
  <c r="I893" i="17" s="1"/>
  <c r="L920" i="12"/>
  <c r="M920" i="12" s="1"/>
  <c r="I900" i="17" s="1"/>
  <c r="L925" i="12"/>
  <c r="M925" i="12" s="1"/>
  <c r="I905" i="17" s="1"/>
  <c r="L928" i="12"/>
  <c r="M928" i="12" s="1"/>
  <c r="I908" i="17" s="1"/>
  <c r="L929" i="12"/>
  <c r="M929" i="12" s="1"/>
  <c r="I909" i="17" s="1"/>
  <c r="L934" i="12"/>
  <c r="M934" i="12" s="1"/>
  <c r="I914" i="17" s="1"/>
  <c r="L936" i="12"/>
  <c r="M936" i="12" s="1"/>
  <c r="I916" i="17" s="1"/>
  <c r="L937" i="12"/>
  <c r="M937" i="12" s="1"/>
  <c r="I917" i="17" s="1"/>
  <c r="L939" i="12"/>
  <c r="M939" i="12" s="1"/>
  <c r="I919" i="17" s="1"/>
  <c r="L940" i="12"/>
  <c r="M940" i="12" s="1"/>
  <c r="I920" i="17" s="1"/>
  <c r="L942" i="12"/>
  <c r="M942" i="12" s="1"/>
  <c r="I922" i="17" s="1"/>
  <c r="L944" i="12"/>
  <c r="M944" i="12" s="1"/>
  <c r="I924" i="17" s="1"/>
  <c r="L947" i="12"/>
  <c r="M947" i="12" s="1"/>
  <c r="I927" i="17" s="1"/>
  <c r="L954" i="12"/>
  <c r="M954" i="12" s="1"/>
  <c r="I933" i="17" s="1"/>
  <c r="L956" i="12"/>
  <c r="M956" i="12" s="1"/>
  <c r="I935" i="17" s="1"/>
  <c r="L959" i="12"/>
  <c r="M959" i="12" s="1"/>
  <c r="I938" i="17" s="1"/>
  <c r="L960" i="12"/>
  <c r="M960" i="12" s="1"/>
  <c r="I939" i="17" s="1"/>
  <c r="L965" i="12"/>
  <c r="M965" i="12" s="1"/>
  <c r="I944" i="17" s="1"/>
  <c r="L967" i="12"/>
  <c r="M967" i="12" s="1"/>
  <c r="I946" i="17" s="1"/>
  <c r="L224" i="12"/>
  <c r="M224" i="12" s="1"/>
  <c r="I224" i="17" s="1"/>
  <c r="L249" i="12"/>
  <c r="M249" i="12" s="1"/>
  <c r="I249" i="17" s="1"/>
  <c r="L278" i="12"/>
  <c r="M278" i="12" s="1"/>
  <c r="I278" i="17" s="1"/>
  <c r="L291" i="12"/>
  <c r="M291" i="12" s="1"/>
  <c r="I291" i="17" s="1"/>
  <c r="L349" i="12"/>
  <c r="M349" i="12" s="1"/>
  <c r="I349" i="17" s="1"/>
  <c r="L362" i="12"/>
  <c r="M362" i="12" s="1"/>
  <c r="I362" i="17" s="1"/>
  <c r="L368" i="12"/>
  <c r="M368" i="12" s="1"/>
  <c r="I368" i="17" s="1"/>
  <c r="L378" i="12"/>
  <c r="M378" i="12" s="1"/>
  <c r="I378" i="17" s="1"/>
  <c r="L383" i="12"/>
  <c r="M383" i="12" s="1"/>
  <c r="I383" i="17" s="1"/>
  <c r="L396" i="12"/>
  <c r="M396" i="12" s="1"/>
  <c r="I396" i="17" s="1"/>
  <c r="L401" i="12"/>
  <c r="M401" i="12" s="1"/>
  <c r="I401" i="17" s="1"/>
  <c r="L408" i="12"/>
  <c r="M408" i="12" s="1"/>
  <c r="I408" i="17" s="1"/>
  <c r="L417" i="12"/>
  <c r="M417" i="12" s="1"/>
  <c r="I417" i="17" s="1"/>
  <c r="L426" i="12"/>
  <c r="M426" i="12" s="1"/>
  <c r="I426" i="17" s="1"/>
  <c r="L444" i="12"/>
  <c r="M444" i="12" s="1"/>
  <c r="I443" i="17" s="1"/>
  <c r="L458" i="12"/>
  <c r="M458" i="12" s="1"/>
  <c r="I455" i="17" s="1"/>
  <c r="L465" i="12"/>
  <c r="M465" i="12" s="1"/>
  <c r="I462" i="17" s="1"/>
  <c r="L474" i="12"/>
  <c r="M474" i="12" s="1"/>
  <c r="I471" i="17" s="1"/>
  <c r="L479" i="12"/>
  <c r="M479" i="12" s="1"/>
  <c r="I476" i="17" s="1"/>
  <c r="L491" i="12"/>
  <c r="M491" i="12" s="1"/>
  <c r="I488" i="17" s="1"/>
  <c r="L510" i="12"/>
  <c r="M510" i="12" s="1"/>
  <c r="I507" i="17" s="1"/>
  <c r="L519" i="12"/>
  <c r="M519" i="12" s="1"/>
  <c r="I516" i="17" s="1"/>
  <c r="L525" i="12"/>
  <c r="M525" i="12" s="1"/>
  <c r="I522" i="17" s="1"/>
  <c r="L535" i="12"/>
  <c r="M535" i="12" s="1"/>
  <c r="I532" i="17" s="1"/>
  <c r="L541" i="12"/>
  <c r="M541" i="12" s="1"/>
  <c r="I538" i="17" s="1"/>
  <c r="L556" i="12"/>
  <c r="M556" i="12" s="1"/>
  <c r="I552" i="17" s="1"/>
  <c r="L573" i="12"/>
  <c r="M573" i="12" s="1"/>
  <c r="I566" i="17" s="1"/>
  <c r="L587" i="12"/>
  <c r="M587" i="12" s="1"/>
  <c r="I580" i="17" s="1"/>
  <c r="L593" i="12"/>
  <c r="M593" i="12" s="1"/>
  <c r="I586" i="17" s="1"/>
  <c r="L607" i="12"/>
  <c r="M607" i="12" s="1"/>
  <c r="I599" i="17" s="1"/>
  <c r="L611" i="12"/>
  <c r="M611" i="12" s="1"/>
  <c r="I603" i="17" s="1"/>
  <c r="L616" i="12"/>
  <c r="M616" i="12" s="1"/>
  <c r="I608" i="17" s="1"/>
  <c r="L625" i="12"/>
  <c r="M625" i="12" s="1"/>
  <c r="I617" i="17" s="1"/>
  <c r="L231" i="12"/>
  <c r="M231" i="12" s="1"/>
  <c r="I231" i="17" s="1"/>
  <c r="L264" i="12"/>
  <c r="M264" i="12" s="1"/>
  <c r="I264" i="17" s="1"/>
  <c r="L274" i="12"/>
  <c r="M274" i="12" s="1"/>
  <c r="I274" i="17" s="1"/>
  <c r="L302" i="12"/>
  <c r="M302" i="12" s="1"/>
  <c r="I302" i="17" s="1"/>
  <c r="L356" i="12"/>
  <c r="M356" i="12" s="1"/>
  <c r="I356" i="17" s="1"/>
  <c r="L638" i="12"/>
  <c r="M638" i="12" s="1"/>
  <c r="I630" i="17" s="1"/>
  <c r="L647" i="12"/>
  <c r="M647" i="12" s="1"/>
  <c r="I639" i="17" s="1"/>
  <c r="L659" i="12"/>
  <c r="M659" i="12" s="1"/>
  <c r="I650" i="17" s="1"/>
  <c r="L671" i="12"/>
  <c r="M671" i="12" s="1"/>
  <c r="I662" i="17" s="1"/>
  <c r="L246" i="12"/>
  <c r="M246" i="12" s="1"/>
  <c r="I246" i="17" s="1"/>
  <c r="L643" i="12"/>
  <c r="M643" i="12" s="1"/>
  <c r="I635" i="17" s="1"/>
  <c r="L653" i="12"/>
  <c r="M653" i="12" s="1"/>
  <c r="I644" i="17" s="1"/>
  <c r="L666" i="12"/>
  <c r="M666" i="12" s="1"/>
  <c r="I657" i="17" s="1"/>
  <c r="L678" i="12"/>
  <c r="M678" i="12" s="1"/>
  <c r="I669" i="17" s="1"/>
  <c r="L204" i="12"/>
  <c r="M204" i="12" s="1"/>
  <c r="I204" i="17" s="1"/>
  <c r="L220" i="12"/>
  <c r="M220" i="12" s="1"/>
  <c r="I220" i="17" s="1"/>
  <c r="L238" i="12"/>
  <c r="M238" i="12" s="1"/>
  <c r="I238" i="17" s="1"/>
  <c r="L304" i="12"/>
  <c r="M304" i="12" s="1"/>
  <c r="I304" i="17" s="1"/>
  <c r="L305" i="12"/>
  <c r="M305" i="12" s="1"/>
  <c r="I305" i="17" s="1"/>
  <c r="L307" i="12"/>
  <c r="M307" i="12" s="1"/>
  <c r="I307" i="17" s="1"/>
  <c r="L309" i="12"/>
  <c r="M309" i="12" s="1"/>
  <c r="I309" i="17" s="1"/>
  <c r="L311" i="12"/>
  <c r="M311" i="12" s="1"/>
  <c r="I311" i="17" s="1"/>
  <c r="L314" i="12"/>
  <c r="M314" i="12" s="1"/>
  <c r="I314" i="17" s="1"/>
  <c r="L315" i="12"/>
  <c r="M315" i="12" s="1"/>
  <c r="I315" i="17" s="1"/>
  <c r="L322" i="12"/>
  <c r="M322" i="12" s="1"/>
  <c r="I322" i="17" s="1"/>
  <c r="L323" i="12"/>
  <c r="M323" i="12" s="1"/>
  <c r="I323" i="17" s="1"/>
  <c r="L324" i="12"/>
  <c r="M324" i="12" s="1"/>
  <c r="I324" i="17" s="1"/>
  <c r="L326" i="12"/>
  <c r="M326" i="12" s="1"/>
  <c r="I326" i="17" s="1"/>
  <c r="L333" i="12"/>
  <c r="M333" i="12" s="1"/>
  <c r="I333" i="17" s="1"/>
  <c r="L336" i="12"/>
  <c r="M336" i="12" s="1"/>
  <c r="I336" i="17" s="1"/>
  <c r="L342" i="12"/>
  <c r="M342" i="12" s="1"/>
  <c r="I342" i="17" s="1"/>
  <c r="L343" i="12"/>
  <c r="M343" i="12" s="1"/>
  <c r="I343" i="17" s="1"/>
  <c r="L345" i="12"/>
  <c r="M345" i="12" s="1"/>
  <c r="I345" i="17" s="1"/>
  <c r="L347" i="12"/>
  <c r="M347" i="12" s="1"/>
  <c r="I347" i="17" s="1"/>
  <c r="L357" i="12"/>
  <c r="M357" i="12" s="1"/>
  <c r="I357" i="17" s="1"/>
  <c r="L366" i="12"/>
  <c r="M366" i="12" s="1"/>
  <c r="I366" i="17" s="1"/>
  <c r="L371" i="12"/>
  <c r="M371" i="12" s="1"/>
  <c r="I371" i="17" s="1"/>
  <c r="L381" i="12"/>
  <c r="M381" i="12" s="1"/>
  <c r="I381" i="17" s="1"/>
  <c r="L392" i="12"/>
  <c r="M392" i="12" s="1"/>
  <c r="I392" i="17" s="1"/>
  <c r="L399" i="12"/>
  <c r="M399" i="12" s="1"/>
  <c r="I399" i="17" s="1"/>
  <c r="L404" i="12"/>
  <c r="M404" i="12" s="1"/>
  <c r="I404" i="17" s="1"/>
  <c r="L413" i="12"/>
  <c r="M413" i="12" s="1"/>
  <c r="I413" i="17" s="1"/>
  <c r="L419" i="12"/>
  <c r="M419" i="12" s="1"/>
  <c r="I419" i="17" s="1"/>
  <c r="L438" i="12"/>
  <c r="M438" i="12" s="1"/>
  <c r="I437" i="17" s="1"/>
  <c r="L451" i="12"/>
  <c r="M451" i="12" s="1"/>
  <c r="I449" i="17" s="1"/>
  <c r="L462" i="12"/>
  <c r="M462" i="12" s="1"/>
  <c r="I459" i="17" s="1"/>
  <c r="L467" i="12"/>
  <c r="M467" i="12" s="1"/>
  <c r="I464" i="17" s="1"/>
  <c r="L477" i="12"/>
  <c r="M477" i="12" s="1"/>
  <c r="I474" i="17" s="1"/>
  <c r="L483" i="12"/>
  <c r="M483" i="12" s="1"/>
  <c r="I480" i="17" s="1"/>
  <c r="L498" i="12"/>
  <c r="M498" i="12" s="1"/>
  <c r="I495" i="17" s="1"/>
  <c r="L515" i="12"/>
  <c r="M515" i="12" s="1"/>
  <c r="I512" i="17" s="1"/>
  <c r="L523" i="12"/>
  <c r="M523" i="12" s="1"/>
  <c r="I520" i="17" s="1"/>
  <c r="L530" i="12"/>
  <c r="M530" i="12" s="1"/>
  <c r="I527" i="17" s="1"/>
  <c r="L539" i="12"/>
  <c r="M539" i="12" s="1"/>
  <c r="I536" i="17" s="1"/>
  <c r="L552" i="12"/>
  <c r="M552" i="12" s="1"/>
  <c r="I548" i="17" s="1"/>
  <c r="L561" i="12"/>
  <c r="M561" i="12" s="1"/>
  <c r="I556" i="17" s="1"/>
  <c r="L575" i="12"/>
  <c r="M575" i="12" s="1"/>
  <c r="I568" i="17" s="1"/>
  <c r="L591" i="12"/>
  <c r="M591" i="12" s="1"/>
  <c r="I584" i="17" s="1"/>
  <c r="L603" i="12"/>
  <c r="M603" i="12" s="1"/>
  <c r="I595" i="17" s="1"/>
  <c r="L609" i="12"/>
  <c r="M609" i="12" s="1"/>
  <c r="I601" i="17" s="1"/>
  <c r="L614" i="12"/>
  <c r="M614" i="12" s="1"/>
  <c r="I606" i="17" s="1"/>
  <c r="L618" i="12"/>
  <c r="M618" i="12" s="1"/>
  <c r="I610" i="17" s="1"/>
  <c r="L631" i="12"/>
  <c r="M631" i="12" s="1"/>
  <c r="I623" i="17" s="1"/>
  <c r="L642" i="12"/>
  <c r="M642" i="12" s="1"/>
  <c r="I634" i="17" s="1"/>
  <c r="L645" i="12"/>
  <c r="M645" i="12" s="1"/>
  <c r="I637" i="17" s="1"/>
  <c r="L652" i="12"/>
  <c r="M652" i="12" s="1"/>
  <c r="I643" i="17" s="1"/>
  <c r="L655" i="12"/>
  <c r="M655" i="12" s="1"/>
  <c r="I646" i="17" s="1"/>
  <c r="L664" i="12"/>
  <c r="M664" i="12" s="1"/>
  <c r="I655" i="17" s="1"/>
  <c r="L669" i="12"/>
  <c r="M669" i="12" s="1"/>
  <c r="I660" i="17" s="1"/>
  <c r="L677" i="12"/>
  <c r="M677" i="12" s="1"/>
  <c r="I668" i="17" s="1"/>
  <c r="L971" i="12"/>
  <c r="M971" i="12" s="1"/>
  <c r="I950" i="17" s="1"/>
  <c r="L975" i="12"/>
  <c r="M975" i="12" s="1"/>
  <c r="I954" i="17" s="1"/>
  <c r="L981" i="12"/>
  <c r="M981" i="12" s="1"/>
  <c r="I959" i="17" s="1"/>
  <c r="L982" i="12"/>
  <c r="M982" i="12" s="1"/>
  <c r="I960" i="17" s="1"/>
  <c r="L983" i="12"/>
  <c r="M983" i="12" s="1"/>
  <c r="I961" i="17" s="1"/>
  <c r="L985" i="12"/>
  <c r="M985" i="12" s="1"/>
  <c r="I963" i="17" s="1"/>
  <c r="L987" i="12"/>
  <c r="M987" i="12" s="1"/>
  <c r="I965" i="17" s="1"/>
  <c r="L988" i="12"/>
  <c r="M988" i="12" s="1"/>
  <c r="I966" i="17" s="1"/>
  <c r="L989" i="12"/>
  <c r="M989" i="12" s="1"/>
  <c r="I967" i="17" s="1"/>
  <c r="L990" i="12"/>
  <c r="M990" i="12" s="1"/>
  <c r="I968" i="17" s="1"/>
  <c r="L992" i="12"/>
  <c r="M992" i="12" s="1"/>
  <c r="I970" i="17" s="1"/>
  <c r="L993" i="12"/>
  <c r="M993" i="12" s="1"/>
  <c r="I971" i="17" s="1"/>
  <c r="L997" i="12"/>
  <c r="M997" i="12" s="1"/>
  <c r="I975" i="17" s="1"/>
  <c r="L998" i="12"/>
  <c r="M998" i="12" s="1"/>
  <c r="I976" i="17" s="1"/>
  <c r="L999" i="12"/>
  <c r="M999" i="12" s="1"/>
  <c r="I977" i="17" s="1"/>
  <c r="L1002" i="12"/>
  <c r="M1002" i="12" s="1"/>
  <c r="I980" i="17" s="1"/>
  <c r="L1012" i="12"/>
  <c r="M1012" i="12" s="1"/>
  <c r="I990" i="17" s="1"/>
  <c r="L1014" i="12"/>
  <c r="M1014" i="12" s="1"/>
  <c r="I992" i="17" s="1"/>
  <c r="L1017" i="12"/>
  <c r="M1017" i="12" s="1"/>
  <c r="I995" i="17" s="1"/>
  <c r="L1020" i="12"/>
  <c r="M1020" i="12" s="1"/>
  <c r="I997" i="17" s="1"/>
  <c r="L1023" i="12"/>
  <c r="M1023" i="12" s="1"/>
  <c r="I999" i="17" s="1"/>
  <c r="L1026" i="12"/>
  <c r="M1026" i="12" s="1"/>
  <c r="I1002" i="17" s="1"/>
  <c r="L1029" i="12"/>
  <c r="M1029" i="12" s="1"/>
  <c r="I1004" i="17" s="1"/>
  <c r="L1031" i="12"/>
  <c r="M1031" i="12" s="1"/>
  <c r="I1006" i="17" s="1"/>
  <c r="L1036" i="12"/>
  <c r="M1036" i="12" s="1"/>
  <c r="I1011" i="17" s="1"/>
  <c r="L1039" i="12"/>
  <c r="M1039" i="12" s="1"/>
  <c r="I1014" i="17" s="1"/>
  <c r="L1041" i="12"/>
  <c r="M1041" i="12" s="1"/>
  <c r="I1016" i="17" s="1"/>
  <c r="L261" i="12"/>
  <c r="M261" i="12" s="1"/>
  <c r="I261" i="17" s="1"/>
  <c r="L290" i="12"/>
  <c r="M290" i="12" s="1"/>
  <c r="I290" i="17" s="1"/>
  <c r="L355" i="12"/>
  <c r="M355" i="12" s="1"/>
  <c r="I355" i="17" s="1"/>
  <c r="L358" i="12"/>
  <c r="M358" i="12" s="1"/>
  <c r="I358" i="17" s="1"/>
  <c r="L367" i="12"/>
  <c r="M367" i="12" s="1"/>
  <c r="I367" i="17" s="1"/>
  <c r="L376" i="12"/>
  <c r="M376" i="12" s="1"/>
  <c r="I376" i="17" s="1"/>
  <c r="L382" i="12"/>
  <c r="M382" i="12" s="1"/>
  <c r="I382" i="17" s="1"/>
  <c r="L393" i="12"/>
  <c r="M393" i="12" s="1"/>
  <c r="I393" i="17" s="1"/>
  <c r="L400" i="12"/>
  <c r="M400" i="12" s="1"/>
  <c r="I400" i="17" s="1"/>
  <c r="L406" i="12"/>
  <c r="M406" i="12" s="1"/>
  <c r="I406" i="17" s="1"/>
  <c r="L415" i="12"/>
  <c r="M415" i="12" s="1"/>
  <c r="I415" i="17" s="1"/>
  <c r="L423" i="12"/>
  <c r="M423" i="12" s="1"/>
  <c r="I423" i="17" s="1"/>
  <c r="L443" i="12"/>
  <c r="M443" i="12" s="1"/>
  <c r="I442" i="17" s="1"/>
  <c r="L454" i="12"/>
  <c r="M454" i="12" s="1"/>
  <c r="I452" i="17" s="1"/>
  <c r="L463" i="12"/>
  <c r="M463" i="12" s="1"/>
  <c r="I460" i="17" s="1"/>
  <c r="L473" i="12"/>
  <c r="M473" i="12" s="1"/>
  <c r="I470" i="17" s="1"/>
  <c r="L478" i="12"/>
  <c r="M478" i="12" s="1"/>
  <c r="I475" i="17" s="1"/>
  <c r="L489" i="12"/>
  <c r="M489" i="12" s="1"/>
  <c r="I486" i="17" s="1"/>
  <c r="L499" i="12"/>
  <c r="M499" i="12" s="1"/>
  <c r="I496" i="17" s="1"/>
  <c r="L517" i="12"/>
  <c r="M517" i="12" s="1"/>
  <c r="I514" i="17" s="1"/>
  <c r="L524" i="12"/>
  <c r="M524" i="12" s="1"/>
  <c r="I521" i="17" s="1"/>
  <c r="L533" i="12"/>
  <c r="M533" i="12" s="1"/>
  <c r="I530" i="17" s="1"/>
  <c r="L540" i="12"/>
  <c r="M540" i="12" s="1"/>
  <c r="I537" i="17" s="1"/>
  <c r="L555" i="12"/>
  <c r="M555" i="12" s="1"/>
  <c r="I551" i="17" s="1"/>
  <c r="L572" i="12"/>
  <c r="M572" i="12" s="1"/>
  <c r="I565" i="17" s="1"/>
  <c r="L577" i="12"/>
  <c r="M577" i="12" s="1"/>
  <c r="I570" i="17" s="1"/>
  <c r="L592" i="12"/>
  <c r="M592" i="12" s="1"/>
  <c r="I585" i="17" s="1"/>
  <c r="L604" i="12"/>
  <c r="M604" i="12" s="1"/>
  <c r="I596" i="17" s="1"/>
  <c r="L610" i="12"/>
  <c r="M610" i="12" s="1"/>
  <c r="I602" i="17" s="1"/>
  <c r="L615" i="12"/>
  <c r="M615" i="12" s="1"/>
  <c r="I607" i="17" s="1"/>
  <c r="L622" i="12"/>
  <c r="M622" i="12" s="1"/>
  <c r="I614" i="17" s="1"/>
  <c r="L634" i="12"/>
  <c r="M634" i="12" s="1"/>
  <c r="I626" i="17" s="1"/>
  <c r="L641" i="12"/>
  <c r="M641" i="12" s="1"/>
  <c r="I633" i="17" s="1"/>
  <c r="L646" i="12"/>
  <c r="M646" i="12" s="1"/>
  <c r="I638" i="17" s="1"/>
  <c r="L649" i="12"/>
  <c r="M649" i="12" s="1"/>
  <c r="I641" i="17" s="1"/>
  <c r="L657" i="12"/>
  <c r="M657" i="12" s="1"/>
  <c r="I648" i="17" s="1"/>
  <c r="L662" i="12"/>
  <c r="M662" i="12" s="1"/>
  <c r="I653" i="17" s="1"/>
  <c r="L670" i="12"/>
  <c r="M670" i="12" s="1"/>
  <c r="I661" i="17" s="1"/>
  <c r="L675" i="12"/>
  <c r="M675" i="12" s="1"/>
  <c r="I666" i="17" s="1"/>
  <c r="L1045" i="12"/>
  <c r="M1045" i="12" s="1"/>
  <c r="I1020" i="17" s="1"/>
  <c r="L1062" i="12"/>
  <c r="M1062" i="12" s="1"/>
  <c r="I1036" i="17" s="1"/>
  <c r="L1076" i="12"/>
  <c r="M1076" i="12" s="1"/>
  <c r="I1050" i="17" s="1"/>
  <c r="L1087" i="12"/>
  <c r="M1087" i="12" s="1"/>
  <c r="I1061" i="17" s="1"/>
  <c r="L1097" i="12"/>
  <c r="M1097" i="12" s="1"/>
  <c r="I1071" i="17" s="1"/>
  <c r="L1103" i="12"/>
  <c r="M1103" i="12" s="1"/>
  <c r="I1077" i="17" s="1"/>
  <c r="L1107" i="12"/>
  <c r="M1107" i="12" s="1"/>
  <c r="I1081" i="17" s="1"/>
  <c r="L1111" i="12"/>
  <c r="M1111" i="12" s="1"/>
  <c r="I1085" i="17" s="1"/>
  <c r="L1115" i="12"/>
  <c r="M1115" i="12" s="1"/>
  <c r="I1089" i="17" s="1"/>
  <c r="L1119" i="12"/>
  <c r="M1119" i="12" s="1"/>
  <c r="I1093" i="17" s="1"/>
  <c r="L1080" i="12"/>
  <c r="M1080" i="12" s="1"/>
  <c r="I1054" i="17" s="1"/>
  <c r="L1112" i="12"/>
  <c r="M1112" i="12" s="1"/>
  <c r="I1086" i="17" s="1"/>
  <c r="L1120" i="12"/>
  <c r="M1120" i="12" s="1"/>
  <c r="I1094" i="17" s="1"/>
  <c r="L1060" i="12"/>
  <c r="M1060" i="12" s="1"/>
  <c r="I1034" i="17" s="1"/>
  <c r="L1068" i="12"/>
  <c r="M1068" i="12" s="1"/>
  <c r="I1042" i="17" s="1"/>
  <c r="L1086" i="12"/>
  <c r="M1086" i="12" s="1"/>
  <c r="I1060" i="17" s="1"/>
  <c r="L1096" i="12"/>
  <c r="M1096" i="12" s="1"/>
  <c r="I1070" i="17" s="1"/>
  <c r="L1101" i="12"/>
  <c r="M1101" i="12" s="1"/>
  <c r="I1075" i="17" s="1"/>
  <c r="L1106" i="12"/>
  <c r="M1106" i="12" s="1"/>
  <c r="I1080" i="17" s="1"/>
  <c r="L1110" i="12"/>
  <c r="M1110" i="12" s="1"/>
  <c r="I1084" i="17" s="1"/>
  <c r="L1114" i="12"/>
  <c r="M1114" i="12" s="1"/>
  <c r="I1088" i="17" s="1"/>
  <c r="L1118" i="12"/>
  <c r="M1118" i="12" s="1"/>
  <c r="I1092" i="17" s="1"/>
  <c r="L1063" i="12"/>
  <c r="M1063" i="12" s="1"/>
  <c r="I1037" i="17" s="1"/>
  <c r="L1088" i="12"/>
  <c r="M1088" i="12" s="1"/>
  <c r="I1062" i="17" s="1"/>
  <c r="L1104" i="12"/>
  <c r="M1104" i="12" s="1"/>
  <c r="I1078" i="17" s="1"/>
  <c r="L1116" i="12"/>
  <c r="M1116" i="12" s="1"/>
  <c r="I1090" i="17" s="1"/>
  <c r="L1048" i="12"/>
  <c r="M1048" i="12" s="1"/>
  <c r="I1023" i="17" s="1"/>
  <c r="L1065" i="12"/>
  <c r="M1065" i="12" s="1"/>
  <c r="I1039" i="17" s="1"/>
  <c r="L1083" i="12"/>
  <c r="M1083" i="12" s="1"/>
  <c r="I1057" i="17" s="1"/>
  <c r="L1094" i="12"/>
  <c r="M1094" i="12" s="1"/>
  <c r="I1068" i="17" s="1"/>
  <c r="L1100" i="12"/>
  <c r="M1100" i="12" s="1"/>
  <c r="I1074" i="17" s="1"/>
  <c r="L1105" i="12"/>
  <c r="M1105" i="12" s="1"/>
  <c r="I1079" i="17" s="1"/>
  <c r="L1109" i="12"/>
  <c r="M1109" i="12" s="1"/>
  <c r="I1083" i="17" s="1"/>
  <c r="L1113" i="12"/>
  <c r="M1113" i="12" s="1"/>
  <c r="I1087" i="17" s="1"/>
  <c r="L1117" i="12"/>
  <c r="M1117" i="12" s="1"/>
  <c r="I1091" i="17" s="1"/>
  <c r="L1121" i="12"/>
  <c r="M1121" i="12" s="1"/>
  <c r="I1095" i="17" s="1"/>
  <c r="L1046" i="12"/>
  <c r="M1046" i="12" s="1"/>
  <c r="I1021" i="17" s="1"/>
  <c r="L1099" i="12"/>
  <c r="M1099" i="12" s="1"/>
  <c r="I1073" i="17" s="1"/>
  <c r="L1108" i="12"/>
  <c r="M1108" i="12" s="1"/>
  <c r="I1082" i="17" s="1"/>
  <c r="R248" i="13"/>
  <c r="S248" i="13" s="1"/>
  <c r="R6" i="13"/>
  <c r="S6" i="13" s="1"/>
  <c r="K6" i="17" s="1"/>
  <c r="R11" i="13"/>
  <c r="R17" i="13"/>
  <c r="S17" i="13" s="1"/>
  <c r="K17" i="17" s="1"/>
  <c r="R26" i="13"/>
  <c r="S26" i="13" s="1"/>
  <c r="K26" i="17" s="1"/>
  <c r="R31" i="13"/>
  <c r="K31" i="17" s="1"/>
  <c r="R41" i="13"/>
  <c r="S41" i="13" s="1"/>
  <c r="K41" i="17" s="1"/>
  <c r="R47" i="13"/>
  <c r="K47" i="17" s="1"/>
  <c r="R53" i="13"/>
  <c r="K53" i="17" s="1"/>
  <c r="R59" i="13"/>
  <c r="R65" i="13"/>
  <c r="S65" i="13" s="1"/>
  <c r="K65" i="17" s="1"/>
  <c r="R79" i="13"/>
  <c r="K79" i="17" s="1"/>
  <c r="R89" i="13"/>
  <c r="S89" i="13" s="1"/>
  <c r="K89" i="17" s="1"/>
  <c r="R96" i="13"/>
  <c r="K96" i="17" s="1"/>
  <c r="R103" i="13"/>
  <c r="R5" i="13"/>
  <c r="K5" i="17" s="1"/>
  <c r="R10" i="13"/>
  <c r="K10" i="17" s="1"/>
  <c r="R16" i="13"/>
  <c r="K16" i="17" s="1"/>
  <c r="R25" i="13"/>
  <c r="S25" i="13" s="1"/>
  <c r="K25" i="17" s="1"/>
  <c r="R29" i="13"/>
  <c r="S29" i="13" s="1"/>
  <c r="K29" i="17" s="1"/>
  <c r="R38" i="13"/>
  <c r="S38" i="13" s="1"/>
  <c r="K38" i="17" s="1"/>
  <c r="R45" i="13"/>
  <c r="R52" i="13"/>
  <c r="S52" i="13" s="1"/>
  <c r="K52" i="17" s="1"/>
  <c r="R58" i="13"/>
  <c r="S58" i="13" s="1"/>
  <c r="K58" i="17" s="1"/>
  <c r="R64" i="13"/>
  <c r="K64" i="17" s="1"/>
  <c r="R75" i="13"/>
  <c r="K75" i="17" s="1"/>
  <c r="R86" i="13"/>
  <c r="S86" i="13" s="1"/>
  <c r="K86" i="17" s="1"/>
  <c r="R92" i="13"/>
  <c r="S92" i="13" s="1"/>
  <c r="K92" i="17" s="1"/>
  <c r="R101" i="13"/>
  <c r="K101" i="17" s="1"/>
  <c r="R107" i="13"/>
  <c r="K107" i="17" s="1"/>
  <c r="R7" i="13"/>
  <c r="K7" i="17" s="1"/>
  <c r="R18" i="13"/>
  <c r="S18" i="13" s="1"/>
  <c r="K18" i="17" s="1"/>
  <c r="R32" i="13"/>
  <c r="R48" i="13"/>
  <c r="K48" i="17" s="1"/>
  <c r="R60" i="13"/>
  <c r="S60" i="13" s="1"/>
  <c r="K60" i="17" s="1"/>
  <c r="R81" i="13"/>
  <c r="S81" i="13" s="1"/>
  <c r="K81" i="17" s="1"/>
  <c r="R98" i="13"/>
  <c r="S98" i="13" s="1"/>
  <c r="K98" i="17" s="1"/>
  <c r="R110" i="13"/>
  <c r="K110" i="17" s="1"/>
  <c r="R117" i="13"/>
  <c r="K117" i="17" s="1"/>
  <c r="R126" i="13"/>
  <c r="S126" i="13" s="1"/>
  <c r="K126" i="17" s="1"/>
  <c r="R159" i="13"/>
  <c r="K159" i="17" s="1"/>
  <c r="R172" i="13"/>
  <c r="K172" i="17" s="1"/>
  <c r="R176" i="13"/>
  <c r="K176" i="17" s="1"/>
  <c r="R187" i="13"/>
  <c r="S187" i="13" s="1"/>
  <c r="K187" i="17" s="1"/>
  <c r="R199" i="13"/>
  <c r="K199" i="17" s="1"/>
  <c r="R218" i="13"/>
  <c r="K218" i="17" s="1"/>
  <c r="R223" i="13"/>
  <c r="K223" i="17" s="1"/>
  <c r="R230" i="13"/>
  <c r="R237" i="13"/>
  <c r="S237" i="13" s="1"/>
  <c r="K237" i="17" s="1"/>
  <c r="R245" i="13"/>
  <c r="S245" i="13" s="1"/>
  <c r="K245" i="17" s="1"/>
  <c r="R258" i="13"/>
  <c r="K258" i="17" s="1"/>
  <c r="R271" i="13"/>
  <c r="K271" i="17" s="1"/>
  <c r="R277" i="13"/>
  <c r="R287" i="13"/>
  <c r="S287" i="13" s="1"/>
  <c r="K287" i="17" s="1"/>
  <c r="R300" i="13"/>
  <c r="K300" i="17" s="1"/>
  <c r="R307" i="13"/>
  <c r="R315" i="13"/>
  <c r="S315" i="13" s="1"/>
  <c r="K315" i="17" s="1"/>
  <c r="R326" i="13"/>
  <c r="S326" i="13" s="1"/>
  <c r="K326" i="17" s="1"/>
  <c r="R343" i="13"/>
  <c r="S343" i="13" s="1"/>
  <c r="K343" i="17" s="1"/>
  <c r="R353" i="13"/>
  <c r="S353" i="13" s="1"/>
  <c r="K353" i="17" s="1"/>
  <c r="R358" i="13"/>
  <c r="R367" i="13"/>
  <c r="S367" i="13" s="1"/>
  <c r="K367" i="17" s="1"/>
  <c r="R376" i="13"/>
  <c r="S376" i="13" s="1"/>
  <c r="K376" i="17" s="1"/>
  <c r="R382" i="13"/>
  <c r="S382" i="13" s="1"/>
  <c r="K382" i="17" s="1"/>
  <c r="R393" i="13"/>
  <c r="S393" i="13" s="1"/>
  <c r="K393" i="17" s="1"/>
  <c r="R400" i="13"/>
  <c r="S400" i="13" s="1"/>
  <c r="K400" i="17" s="1"/>
  <c r="R406" i="13"/>
  <c r="S406" i="13" s="1"/>
  <c r="K406" i="17" s="1"/>
  <c r="R415" i="13"/>
  <c r="S415" i="13" s="1"/>
  <c r="K415" i="17" s="1"/>
  <c r="R423" i="13"/>
  <c r="S423" i="13" s="1"/>
  <c r="K423" i="17" s="1"/>
  <c r="R442" i="13"/>
  <c r="S442" i="13" s="1"/>
  <c r="K442" i="17" s="1"/>
  <c r="R452" i="13"/>
  <c r="S452" i="13" s="1"/>
  <c r="K452" i="17" s="1"/>
  <c r="R460" i="13"/>
  <c r="S460" i="13" s="1"/>
  <c r="K460" i="17" s="1"/>
  <c r="R470" i="13"/>
  <c r="K470" i="17" s="1"/>
  <c r="R475" i="13"/>
  <c r="K475" i="17" s="1"/>
  <c r="R486" i="13"/>
  <c r="K486" i="17" s="1"/>
  <c r="R496" i="13"/>
  <c r="K496" i="17" s="1"/>
  <c r="R514" i="13"/>
  <c r="K514" i="17" s="1"/>
  <c r="R521" i="13"/>
  <c r="K521" i="17" s="1"/>
  <c r="R530" i="13"/>
  <c r="K530" i="17" s="1"/>
  <c r="R537" i="13"/>
  <c r="S537" i="13" s="1"/>
  <c r="K537" i="17" s="1"/>
  <c r="R551" i="13"/>
  <c r="K551" i="17" s="1"/>
  <c r="R565" i="13"/>
  <c r="K565" i="17" s="1"/>
  <c r="R570" i="13"/>
  <c r="R585" i="13"/>
  <c r="S585" i="13" s="1"/>
  <c r="K585" i="17" s="1"/>
  <c r="R596" i="13"/>
  <c r="K596" i="17" s="1"/>
  <c r="R602" i="13"/>
  <c r="K602" i="17" s="1"/>
  <c r="R607" i="13"/>
  <c r="S607" i="13" s="1"/>
  <c r="K607" i="17" s="1"/>
  <c r="R614" i="13"/>
  <c r="S614" i="13" s="1"/>
  <c r="K614" i="17" s="1"/>
  <c r="R626" i="13"/>
  <c r="S626" i="13" s="1"/>
  <c r="K626" i="17" s="1"/>
  <c r="R634" i="13"/>
  <c r="S634" i="13" s="1"/>
  <c r="K634" i="17" s="1"/>
  <c r="R638" i="13"/>
  <c r="R643" i="13"/>
  <c r="S643" i="13" s="1"/>
  <c r="K643" i="17" s="1"/>
  <c r="R648" i="13"/>
  <c r="K648" i="17" s="1"/>
  <c r="R655" i="13"/>
  <c r="S655" i="13" s="1"/>
  <c r="K655" i="17" s="1"/>
  <c r="R661" i="13"/>
  <c r="S661" i="13" s="1"/>
  <c r="K661" i="17" s="1"/>
  <c r="R668" i="13"/>
  <c r="S668" i="13" s="1"/>
  <c r="K668" i="17" s="1"/>
  <c r="R675" i="13"/>
  <c r="R688" i="13"/>
  <c r="K688" i="17" s="1"/>
  <c r="R694" i="13"/>
  <c r="S694" i="13" s="1"/>
  <c r="K694" i="17" s="1"/>
  <c r="R712" i="13"/>
  <c r="S712" i="13" s="1"/>
  <c r="K712" i="17" s="1"/>
  <c r="R754" i="13"/>
  <c r="R769" i="13"/>
  <c r="S769" i="13" s="1"/>
  <c r="K769" i="17" s="1"/>
  <c r="R783" i="13"/>
  <c r="S783" i="13" s="1"/>
  <c r="K783" i="17" s="1"/>
  <c r="R806" i="13"/>
  <c r="K806" i="17" s="1"/>
  <c r="R825" i="13"/>
  <c r="R831" i="13"/>
  <c r="S831" i="13" s="1"/>
  <c r="K831" i="17" s="1"/>
  <c r="R837" i="13"/>
  <c r="R854" i="13"/>
  <c r="S854" i="13" s="1"/>
  <c r="K854" i="17" s="1"/>
  <c r="R861" i="13"/>
  <c r="K861" i="17" s="1"/>
  <c r="R868" i="13"/>
  <c r="K868" i="17" s="1"/>
  <c r="R881" i="13"/>
  <c r="K881" i="17" s="1"/>
  <c r="R892" i="13"/>
  <c r="R908" i="13"/>
  <c r="S908" i="13" s="1"/>
  <c r="K908" i="17" s="1"/>
  <c r="R917" i="13"/>
  <c r="S917" i="13" s="1"/>
  <c r="K917" i="17" s="1"/>
  <c r="R924" i="13"/>
  <c r="K924" i="17" s="1"/>
  <c r="R938" i="13"/>
  <c r="S938" i="13" s="1"/>
  <c r="K938" i="17" s="1"/>
  <c r="R950" i="13"/>
  <c r="S950" i="13" s="1"/>
  <c r="K950" i="17" s="1"/>
  <c r="R961" i="13"/>
  <c r="K961" i="17" s="1"/>
  <c r="R967" i="13"/>
  <c r="R975" i="13"/>
  <c r="K975" i="17" s="1"/>
  <c r="R990" i="13"/>
  <c r="S990" i="13" s="1"/>
  <c r="K990" i="17" s="1"/>
  <c r="R8" i="13"/>
  <c r="R19" i="13"/>
  <c r="K19" i="17" s="1"/>
  <c r="R33" i="13"/>
  <c r="K33" i="17" s="1"/>
  <c r="R49" i="13"/>
  <c r="S49" i="13" s="1"/>
  <c r="K49" i="17" s="1"/>
  <c r="R62" i="13"/>
  <c r="K62" i="17" s="1"/>
  <c r="R84" i="13"/>
  <c r="K84" i="17" s="1"/>
  <c r="R99" i="13"/>
  <c r="K99" i="17" s="1"/>
  <c r="R112" i="13"/>
  <c r="S112" i="13" s="1"/>
  <c r="K112" i="17" s="1"/>
  <c r="R118" i="13"/>
  <c r="S118" i="13" s="1"/>
  <c r="K118" i="17" s="1"/>
  <c r="R128" i="13"/>
  <c r="K128" i="17" s="1"/>
  <c r="R163" i="13"/>
  <c r="R173" i="13"/>
  <c r="R178" i="13"/>
  <c r="S178" i="13" s="1"/>
  <c r="K178" i="17" s="1"/>
  <c r="R188" i="13"/>
  <c r="S188" i="13" s="1"/>
  <c r="K188" i="17" s="1"/>
  <c r="R200" i="13"/>
  <c r="R219" i="13"/>
  <c r="R224" i="13"/>
  <c r="K224" i="17" s="1"/>
  <c r="R231" i="13"/>
  <c r="K231" i="17" s="1"/>
  <c r="R238" i="13"/>
  <c r="S238" i="13" s="1"/>
  <c r="K238" i="17" s="1"/>
  <c r="R246" i="13"/>
  <c r="R261" i="13"/>
  <c r="R272" i="13"/>
  <c r="S272" i="13" s="1"/>
  <c r="K272" i="17" s="1"/>
  <c r="R278" i="13"/>
  <c r="K278" i="17" s="1"/>
  <c r="R290" i="13"/>
  <c r="K290" i="17" s="1"/>
  <c r="R302" i="13"/>
  <c r="K302" i="17" s="1"/>
  <c r="R309" i="13"/>
  <c r="R322" i="13"/>
  <c r="S322" i="13" s="1"/>
  <c r="K322" i="17" s="1"/>
  <c r="R333" i="13"/>
  <c r="S333" i="13" s="1"/>
  <c r="K333" i="17" s="1"/>
  <c r="R345" i="13"/>
  <c r="R355" i="13"/>
  <c r="S355" i="13" s="1"/>
  <c r="K355" i="17" s="1"/>
  <c r="R362" i="13"/>
  <c r="S362" i="13" s="1"/>
  <c r="K362" i="17" s="1"/>
  <c r="R368" i="13"/>
  <c r="K368" i="17" s="1"/>
  <c r="R378" i="13"/>
  <c r="K378" i="17" s="1"/>
  <c r="R383" i="13"/>
  <c r="S383" i="13" s="1"/>
  <c r="K383" i="17" s="1"/>
  <c r="R396" i="13"/>
  <c r="S396" i="13" s="1"/>
  <c r="K396" i="17" s="1"/>
  <c r="R401" i="13"/>
  <c r="R408" i="13"/>
  <c r="S408" i="13" s="1"/>
  <c r="K408" i="17" s="1"/>
  <c r="R417" i="13"/>
  <c r="R426" i="13"/>
  <c r="S426" i="13" s="1"/>
  <c r="K426" i="17" s="1"/>
  <c r="R443" i="13"/>
  <c r="K443" i="17" s="1"/>
  <c r="R455" i="13"/>
  <c r="K455" i="17" s="1"/>
  <c r="R462" i="13"/>
  <c r="K462" i="17" s="1"/>
  <c r="R471" i="13"/>
  <c r="K471" i="17" s="1"/>
  <c r="R476" i="13"/>
  <c r="S476" i="13" s="1"/>
  <c r="K476" i="17" s="1"/>
  <c r="R488" i="13"/>
  <c r="S488" i="13" s="1"/>
  <c r="K488" i="17" s="1"/>
  <c r="R507" i="13"/>
  <c r="S507" i="13" s="1"/>
  <c r="K507" i="17" s="1"/>
  <c r="R516" i="13"/>
  <c r="S516" i="13" s="1"/>
  <c r="K516" i="17" s="1"/>
  <c r="R522" i="13"/>
  <c r="K522" i="17" s="1"/>
  <c r="R532" i="13"/>
  <c r="R538" i="13"/>
  <c r="K538" i="17" s="1"/>
  <c r="R552" i="13"/>
  <c r="K552" i="17" s="1"/>
  <c r="R566" i="13"/>
  <c r="S566" i="13" s="1"/>
  <c r="K566" i="17" s="1"/>
  <c r="R580" i="13"/>
  <c r="S580" i="13" s="1"/>
  <c r="K580" i="17" s="1"/>
  <c r="R586" i="13"/>
  <c r="K586" i="17" s="1"/>
  <c r="R599" i="13"/>
  <c r="R603" i="13"/>
  <c r="K603" i="17" s="1"/>
  <c r="R608" i="13"/>
  <c r="K608" i="17" s="1"/>
  <c r="R617" i="13"/>
  <c r="S617" i="13" s="1"/>
  <c r="K617" i="17" s="1"/>
  <c r="R630" i="13"/>
  <c r="S630" i="13" s="1"/>
  <c r="K630" i="17" s="1"/>
  <c r="R635" i="13"/>
  <c r="K635" i="17" s="1"/>
  <c r="R27" i="13"/>
  <c r="S27" i="13" s="1"/>
  <c r="K27" i="17" s="1"/>
  <c r="R54" i="13"/>
  <c r="R90" i="13"/>
  <c r="S90" i="13" s="1"/>
  <c r="K90" i="17" s="1"/>
  <c r="R113" i="13"/>
  <c r="R130" i="13"/>
  <c r="K130" i="17" s="1"/>
  <c r="R174" i="13"/>
  <c r="S174" i="13" s="1"/>
  <c r="K174" i="17" s="1"/>
  <c r="R189" i="13"/>
  <c r="R220" i="13"/>
  <c r="K220" i="17" s="1"/>
  <c r="R232" i="13"/>
  <c r="R249" i="13"/>
  <c r="K249" i="17" s="1"/>
  <c r="R274" i="13"/>
  <c r="S274" i="13" s="1"/>
  <c r="K274" i="17" s="1"/>
  <c r="R291" i="13"/>
  <c r="R311" i="13"/>
  <c r="S311" i="13" s="1"/>
  <c r="K311" i="17" s="1"/>
  <c r="R336" i="13"/>
  <c r="K336" i="17" s="1"/>
  <c r="R356" i="13"/>
  <c r="S356" i="13" s="1"/>
  <c r="K356" i="17" s="1"/>
  <c r="R369" i="13"/>
  <c r="S369" i="13" s="1"/>
  <c r="K369" i="17" s="1"/>
  <c r="R387" i="13"/>
  <c r="S387" i="13" s="1"/>
  <c r="K387" i="17" s="1"/>
  <c r="R403" i="13"/>
  <c r="S403" i="13" s="1"/>
  <c r="K403" i="17" s="1"/>
  <c r="R418" i="13"/>
  <c r="S418" i="13" s="1"/>
  <c r="K418" i="17" s="1"/>
  <c r="R447" i="13"/>
  <c r="S447" i="13" s="1"/>
  <c r="K447" i="17" s="1"/>
  <c r="R463" i="13"/>
  <c r="S463" i="13" s="1"/>
  <c r="K463" i="17" s="1"/>
  <c r="R477" i="13"/>
  <c r="K477" i="17" s="1"/>
  <c r="R508" i="13"/>
  <c r="K508" i="17" s="1"/>
  <c r="R526" i="13"/>
  <c r="K526" i="17" s="1"/>
  <c r="R542" i="13"/>
  <c r="K542" i="17" s="1"/>
  <c r="R567" i="13"/>
  <c r="S567" i="13" s="1"/>
  <c r="K567" i="17" s="1"/>
  <c r="R590" i="13"/>
  <c r="S590" i="13" s="1"/>
  <c r="K590" i="17" s="1"/>
  <c r="R605" i="13"/>
  <c r="S605" i="13" s="1"/>
  <c r="K605" i="17" s="1"/>
  <c r="R622" i="13"/>
  <c r="R636" i="13"/>
  <c r="K636" i="17" s="1"/>
  <c r="R641" i="13"/>
  <c r="S641" i="13" s="1"/>
  <c r="K641" i="17" s="1"/>
  <c r="R650" i="13"/>
  <c r="S650" i="13" s="1"/>
  <c r="K650" i="17" s="1"/>
  <c r="R659" i="13"/>
  <c r="K659" i="17" s="1"/>
  <c r="R666" i="13"/>
  <c r="R677" i="13"/>
  <c r="K677" i="17" s="1"/>
  <c r="R690" i="13"/>
  <c r="S690" i="13" s="1"/>
  <c r="K690" i="17" s="1"/>
  <c r="R705" i="13"/>
  <c r="K705" i="17" s="1"/>
  <c r="R762" i="13"/>
  <c r="R772" i="13"/>
  <c r="R805" i="13"/>
  <c r="S805" i="13" s="1"/>
  <c r="K805" i="17" s="1"/>
  <c r="R827" i="13"/>
  <c r="K827" i="17" s="1"/>
  <c r="R834" i="13"/>
  <c r="S834" i="13" s="1"/>
  <c r="K834" i="17" s="1"/>
  <c r="R853" i="13"/>
  <c r="S853" i="13" s="1"/>
  <c r="K853" i="17" s="1"/>
  <c r="R863" i="13"/>
  <c r="K863" i="17" s="1"/>
  <c r="R873" i="13"/>
  <c r="R886" i="13"/>
  <c r="S886" i="13" s="1"/>
  <c r="K886" i="17" s="1"/>
  <c r="R909" i="13"/>
  <c r="K909" i="17" s="1"/>
  <c r="R920" i="13"/>
  <c r="S920" i="13" s="1"/>
  <c r="K920" i="17" s="1"/>
  <c r="R935" i="13"/>
  <c r="R954" i="13"/>
  <c r="S954" i="13" s="1"/>
  <c r="K954" i="17" s="1"/>
  <c r="R965" i="13"/>
  <c r="S965" i="13" s="1"/>
  <c r="K965" i="17" s="1"/>
  <c r="R971" i="13"/>
  <c r="S971" i="13" s="1"/>
  <c r="K971" i="17" s="1"/>
  <c r="R992" i="13"/>
  <c r="K992" i="17" s="1"/>
  <c r="R1002" i="13"/>
  <c r="R1014" i="13"/>
  <c r="S1014" i="13" s="1"/>
  <c r="K1014" i="17" s="1"/>
  <c r="R1023" i="13"/>
  <c r="K1023" i="17" s="1"/>
  <c r="R1039" i="13"/>
  <c r="K1039" i="17" s="1"/>
  <c r="R1057" i="13"/>
  <c r="S1057" i="13" s="1"/>
  <c r="K1057" i="17" s="1"/>
  <c r="R1068" i="13"/>
  <c r="S1068" i="13" s="1"/>
  <c r="K1068" i="17" s="1"/>
  <c r="R1074" i="13"/>
  <c r="S1074" i="13" s="1"/>
  <c r="K1074" i="17" s="1"/>
  <c r="R1079" i="13"/>
  <c r="S1079" i="13" s="1"/>
  <c r="K1079" i="17" s="1"/>
  <c r="R1083" i="13"/>
  <c r="K1083" i="17" s="1"/>
  <c r="R1087" i="13"/>
  <c r="S1087" i="13" s="1"/>
  <c r="K1087" i="17" s="1"/>
  <c r="R1091" i="13"/>
  <c r="R1095" i="13"/>
  <c r="R12" i="13"/>
  <c r="K12" i="17" s="1"/>
  <c r="R42" i="13"/>
  <c r="S42" i="13" s="1"/>
  <c r="K42" i="17" s="1"/>
  <c r="R72" i="13"/>
  <c r="K72" i="17" s="1"/>
  <c r="R105" i="13"/>
  <c r="S105" i="13" s="1"/>
  <c r="K105" i="17" s="1"/>
  <c r="R119" i="13"/>
  <c r="K119" i="17" s="1"/>
  <c r="R164" i="13"/>
  <c r="R182" i="13"/>
  <c r="K182" i="17" s="1"/>
  <c r="R204" i="13"/>
  <c r="K204" i="17" s="1"/>
  <c r="R225" i="13"/>
  <c r="K225" i="17" s="1"/>
  <c r="R240" i="13"/>
  <c r="K240" i="17" s="1"/>
  <c r="R264" i="13"/>
  <c r="K264" i="17" s="1"/>
  <c r="R279" i="13"/>
  <c r="K279" i="17" s="1"/>
  <c r="R304" i="13"/>
  <c r="K304" i="17" s="1"/>
  <c r="R323" i="13"/>
  <c r="K323" i="17" s="1"/>
  <c r="R347" i="13"/>
  <c r="S347" i="13" s="1"/>
  <c r="K347" i="17" s="1"/>
  <c r="R364" i="13"/>
  <c r="S364" i="13" s="1"/>
  <c r="K364" i="17" s="1"/>
  <c r="R380" i="13"/>
  <c r="S380" i="13" s="1"/>
  <c r="K380" i="17" s="1"/>
  <c r="R397" i="13"/>
  <c r="S397" i="13" s="1"/>
  <c r="K397" i="17" s="1"/>
  <c r="R410" i="13"/>
  <c r="S410" i="13" s="1"/>
  <c r="K410" i="17" s="1"/>
  <c r="R433" i="13"/>
  <c r="K433" i="17" s="1"/>
  <c r="R457" i="13"/>
  <c r="R472" i="13"/>
  <c r="K472" i="17" s="1"/>
  <c r="R493" i="13"/>
  <c r="K493" i="17" s="1"/>
  <c r="R518" i="13"/>
  <c r="K518" i="17" s="1"/>
  <c r="R533" i="13"/>
  <c r="R555" i="13"/>
  <c r="K555" i="17" s="1"/>
  <c r="R581" i="13"/>
  <c r="S581" i="13" s="1"/>
  <c r="K581" i="17" s="1"/>
  <c r="R600" i="13"/>
  <c r="K600" i="17" s="1"/>
  <c r="R609" i="13"/>
  <c r="S609" i="13" s="1"/>
  <c r="K609" i="17" s="1"/>
  <c r="R631" i="13"/>
  <c r="K631" i="17" s="1"/>
  <c r="R639" i="13"/>
  <c r="S639" i="13" s="1"/>
  <c r="K639" i="17" s="1"/>
  <c r="R645" i="13"/>
  <c r="K645" i="17" s="1"/>
  <c r="R653" i="13"/>
  <c r="S653" i="13" s="1"/>
  <c r="K653" i="17" s="1"/>
  <c r="R662" i="13"/>
  <c r="K662" i="17" s="1"/>
  <c r="R670" i="13"/>
  <c r="K670" i="17" s="1"/>
  <c r="R680" i="13"/>
  <c r="K680" i="17" s="1"/>
  <c r="R695" i="13"/>
  <c r="S695" i="13" s="1"/>
  <c r="K695" i="17" s="1"/>
  <c r="R735" i="13"/>
  <c r="K735" i="17" s="1"/>
  <c r="R768" i="13"/>
  <c r="R788" i="13"/>
  <c r="K788" i="17" s="1"/>
  <c r="R820" i="13"/>
  <c r="S820" i="13" s="1"/>
  <c r="K820" i="17" s="1"/>
  <c r="R830" i="13"/>
  <c r="S830" i="13" s="1"/>
  <c r="K830" i="17" s="1"/>
  <c r="R841" i="13"/>
  <c r="S841" i="13" s="1"/>
  <c r="K841" i="17" s="1"/>
  <c r="R856" i="13"/>
  <c r="K856" i="17" s="1"/>
  <c r="R867" i="13"/>
  <c r="S867" i="13" s="1"/>
  <c r="K867" i="17" s="1"/>
  <c r="R883" i="13"/>
  <c r="S883" i="13" s="1"/>
  <c r="K883" i="17" s="1"/>
  <c r="R900" i="13"/>
  <c r="S900" i="13" s="1"/>
  <c r="K900" i="17" s="1"/>
  <c r="R916" i="13"/>
  <c r="S916" i="13" s="1"/>
  <c r="K916" i="17" s="1"/>
  <c r="R927" i="13"/>
  <c r="R944" i="13"/>
  <c r="S944" i="13" s="1"/>
  <c r="K944" i="17" s="1"/>
  <c r="R960" i="13"/>
  <c r="K960" i="17" s="1"/>
  <c r="R968" i="13"/>
  <c r="K968" i="17" s="1"/>
  <c r="R977" i="13"/>
  <c r="S977" i="13" s="1"/>
  <c r="K977" i="17" s="1"/>
  <c r="R997" i="13"/>
  <c r="K997" i="17" s="1"/>
  <c r="R1006" i="13"/>
  <c r="S1006" i="13" s="1"/>
  <c r="K1006" i="17" s="1"/>
  <c r="R1020" i="13"/>
  <c r="R1036" i="13"/>
  <c r="S1036" i="13" s="1"/>
  <c r="K1036" i="17" s="1"/>
  <c r="R1050" i="13"/>
  <c r="R1061" i="13"/>
  <c r="S1061" i="13" s="1"/>
  <c r="K1061" i="17" s="1"/>
  <c r="R1071" i="13"/>
  <c r="S1071" i="13" s="1"/>
  <c r="K1071" i="17" s="1"/>
  <c r="R1077" i="13"/>
  <c r="K1077" i="17" s="1"/>
  <c r="R1081" i="13"/>
  <c r="K1081" i="17" s="1"/>
  <c r="R1085" i="13"/>
  <c r="K1085" i="17" s="1"/>
  <c r="R1089" i="13"/>
  <c r="S1089" i="13" s="1"/>
  <c r="K1089" i="17" s="1"/>
  <c r="R1093" i="13"/>
  <c r="S1093" i="13" s="1"/>
  <c r="K1093" i="17" s="1"/>
  <c r="R55" i="13"/>
  <c r="K55" i="17" s="1"/>
  <c r="R114" i="13"/>
  <c r="R175" i="13"/>
  <c r="K175" i="17" s="1"/>
  <c r="R222" i="13"/>
  <c r="K222" i="17" s="1"/>
  <c r="R251" i="13"/>
  <c r="R299" i="13"/>
  <c r="K299" i="17" s="1"/>
  <c r="R342" i="13"/>
  <c r="K342" i="17" s="1"/>
  <c r="R371" i="13"/>
  <c r="R404" i="13"/>
  <c r="S404" i="13" s="1"/>
  <c r="K404" i="17" s="1"/>
  <c r="R449" i="13"/>
  <c r="S449" i="13" s="1"/>
  <c r="K449" i="17" s="1"/>
  <c r="R480" i="13"/>
  <c r="R527" i="13"/>
  <c r="K527" i="17" s="1"/>
  <c r="R568" i="13"/>
  <c r="S568" i="13" s="1"/>
  <c r="K568" i="17" s="1"/>
  <c r="R606" i="13"/>
  <c r="K606" i="17" s="1"/>
  <c r="R637" i="13"/>
  <c r="K637" i="17" s="1"/>
  <c r="R652" i="13"/>
  <c r="R669" i="13"/>
  <c r="S669" i="13" s="1"/>
  <c r="K669" i="17" s="1"/>
  <c r="R692" i="13"/>
  <c r="K692" i="17" s="1"/>
  <c r="R766" i="13"/>
  <c r="S766" i="13" s="1"/>
  <c r="K766" i="17" s="1"/>
  <c r="R815" i="13"/>
  <c r="K815" i="17" s="1"/>
  <c r="R835" i="13"/>
  <c r="S835" i="13" s="1"/>
  <c r="K835" i="17" s="1"/>
  <c r="R866" i="13"/>
  <c r="S866" i="13" s="1"/>
  <c r="K866" i="17" s="1"/>
  <c r="R893" i="13"/>
  <c r="S893" i="13" s="1"/>
  <c r="K893" i="17" s="1"/>
  <c r="R922" i="13"/>
  <c r="K922" i="17" s="1"/>
  <c r="R959" i="13"/>
  <c r="K959" i="17" s="1"/>
  <c r="R976" i="13"/>
  <c r="K976" i="17" s="1"/>
  <c r="R1004" i="13"/>
  <c r="S1004" i="13" s="1"/>
  <c r="K1004" i="17" s="1"/>
  <c r="R1034" i="13"/>
  <c r="S1034" i="13" s="1"/>
  <c r="K1034" i="17" s="1"/>
  <c r="R1060" i="13"/>
  <c r="K1060" i="17" s="1"/>
  <c r="R1075" i="13"/>
  <c r="S1075" i="13" s="1"/>
  <c r="K1075" i="17" s="1"/>
  <c r="R1084" i="13"/>
  <c r="S1084" i="13" s="1"/>
  <c r="K1084" i="17" s="1"/>
  <c r="R1092" i="13"/>
  <c r="K1092" i="17" s="1"/>
  <c r="R15" i="13"/>
  <c r="K15" i="17" s="1"/>
  <c r="R74" i="13"/>
  <c r="S74" i="13" s="1"/>
  <c r="K74" i="17" s="1"/>
  <c r="R124" i="13"/>
  <c r="S124" i="13" s="1"/>
  <c r="K124" i="17" s="1"/>
  <c r="R183" i="13"/>
  <c r="S183" i="13" s="1"/>
  <c r="K183" i="17" s="1"/>
  <c r="R228" i="13"/>
  <c r="K228" i="17" s="1"/>
  <c r="R268" i="13"/>
  <c r="S268" i="13" s="1"/>
  <c r="K268" i="17" s="1"/>
  <c r="R305" i="13"/>
  <c r="R349" i="13"/>
  <c r="K349" i="17" s="1"/>
  <c r="R381" i="13"/>
  <c r="R413" i="13"/>
  <c r="R459" i="13"/>
  <c r="K459" i="17" s="1"/>
  <c r="R495" i="13"/>
  <c r="S495" i="13" s="1"/>
  <c r="K495" i="17" s="1"/>
  <c r="R536" i="13"/>
  <c r="R584" i="13"/>
  <c r="K584" i="17" s="1"/>
  <c r="R610" i="13"/>
  <c r="S610" i="13" s="1"/>
  <c r="K610" i="17" s="1"/>
  <c r="R640" i="13"/>
  <c r="S640" i="13" s="1"/>
  <c r="K640" i="17" s="1"/>
  <c r="R657" i="13"/>
  <c r="S657" i="13" s="1"/>
  <c r="K657" i="17" s="1"/>
  <c r="R673" i="13"/>
  <c r="S673" i="13" s="1"/>
  <c r="K673" i="17" s="1"/>
  <c r="R697" i="13"/>
  <c r="K697" i="17" s="1"/>
  <c r="R770" i="13"/>
  <c r="S770" i="13" s="1"/>
  <c r="K770" i="17" s="1"/>
  <c r="R823" i="13"/>
  <c r="K823" i="17" s="1"/>
  <c r="R849" i="13"/>
  <c r="S849" i="13" s="1"/>
  <c r="K849" i="17" s="1"/>
  <c r="R870" i="13"/>
  <c r="S870" i="13" s="1"/>
  <c r="K870" i="17" s="1"/>
  <c r="R905" i="13"/>
  <c r="S905" i="13" s="1"/>
  <c r="K905" i="17" s="1"/>
  <c r="R933" i="13"/>
  <c r="S933" i="13" s="1"/>
  <c r="K933" i="17" s="1"/>
  <c r="R963" i="13"/>
  <c r="S963" i="13" s="1"/>
  <c r="K963" i="17" s="1"/>
  <c r="R980" i="13"/>
  <c r="K980" i="17" s="1"/>
  <c r="R1011" i="13"/>
  <c r="S1011" i="13" s="1"/>
  <c r="K1011" i="17" s="1"/>
  <c r="R1037" i="13"/>
  <c r="S1037" i="13" s="1"/>
  <c r="K1037" i="17" s="1"/>
  <c r="R1062" i="13"/>
  <c r="S1062" i="13" s="1"/>
  <c r="K1062" i="17" s="1"/>
  <c r="R1078" i="13"/>
  <c r="K1078" i="17" s="1"/>
  <c r="R1086" i="13"/>
  <c r="S1086" i="13" s="1"/>
  <c r="K1086" i="17" s="1"/>
  <c r="R1094" i="13"/>
  <c r="S1094" i="13" s="1"/>
  <c r="K1094" i="17" s="1"/>
  <c r="R28" i="13"/>
  <c r="S28" i="13" s="1"/>
  <c r="K28" i="17" s="1"/>
  <c r="R236" i="13"/>
  <c r="S236" i="13" s="1"/>
  <c r="K236" i="17" s="1"/>
  <c r="R314" i="13"/>
  <c r="K314" i="17" s="1"/>
  <c r="R392" i="13"/>
  <c r="S392" i="13" s="1"/>
  <c r="K392" i="17" s="1"/>
  <c r="R464" i="13"/>
  <c r="R548" i="13"/>
  <c r="S548" i="13" s="1"/>
  <c r="K548" i="17" s="1"/>
  <c r="R623" i="13"/>
  <c r="K623" i="17" s="1"/>
  <c r="R660" i="13"/>
  <c r="S660" i="13" s="1"/>
  <c r="K660" i="17" s="1"/>
  <c r="R730" i="13"/>
  <c r="S730" i="13" s="1"/>
  <c r="K730" i="17" s="1"/>
  <c r="R828" i="13"/>
  <c r="S828" i="13" s="1"/>
  <c r="K828" i="17" s="1"/>
  <c r="R880" i="13"/>
  <c r="S880" i="13" s="1"/>
  <c r="K880" i="17" s="1"/>
  <c r="R939" i="13"/>
  <c r="S939" i="13" s="1"/>
  <c r="K939" i="17" s="1"/>
  <c r="R995" i="13"/>
  <c r="S995" i="13" s="1"/>
  <c r="K995" i="17" s="1"/>
  <c r="R1042" i="13"/>
  <c r="S1042" i="13" s="1"/>
  <c r="K1042" i="17" s="1"/>
  <c r="R1080" i="13"/>
  <c r="R91" i="13"/>
  <c r="S91" i="13" s="1"/>
  <c r="K91" i="17" s="1"/>
  <c r="R192" i="13"/>
  <c r="K192" i="17" s="1"/>
  <c r="R275" i="13"/>
  <c r="K275" i="17" s="1"/>
  <c r="R357" i="13"/>
  <c r="S357" i="13" s="1"/>
  <c r="K357" i="17" s="1"/>
  <c r="R419" i="13"/>
  <c r="S419" i="13" s="1"/>
  <c r="K419" i="17" s="1"/>
  <c r="R512" i="13"/>
  <c r="S512" i="13" s="1"/>
  <c r="K512" i="17" s="1"/>
  <c r="R595" i="13"/>
  <c r="S595" i="13" s="1"/>
  <c r="K595" i="17" s="1"/>
  <c r="R644" i="13"/>
  <c r="K644" i="17" s="1"/>
  <c r="R678" i="13"/>
  <c r="K678" i="17" s="1"/>
  <c r="R780" i="13"/>
  <c r="K780" i="17" s="1"/>
  <c r="R855" i="13"/>
  <c r="K855" i="17" s="1"/>
  <c r="R914" i="13"/>
  <c r="S914" i="13" s="1"/>
  <c r="K914" i="17" s="1"/>
  <c r="R966" i="13"/>
  <c r="R1016" i="13"/>
  <c r="K1016" i="17" s="1"/>
  <c r="R1070" i="13"/>
  <c r="S1070" i="13" s="1"/>
  <c r="K1070" i="17" s="1"/>
  <c r="R1088" i="13"/>
  <c r="S1088" i="13" s="1"/>
  <c r="K1088" i="17" s="1"/>
  <c r="R170" i="13"/>
  <c r="K170" i="17" s="1"/>
  <c r="R324" i="13"/>
  <c r="S324" i="13" s="1"/>
  <c r="K324" i="17" s="1"/>
  <c r="R474" i="13"/>
  <c r="K474" i="17" s="1"/>
  <c r="R633" i="13"/>
  <c r="K633" i="17" s="1"/>
  <c r="R736" i="13"/>
  <c r="R885" i="13"/>
  <c r="R999" i="13"/>
  <c r="S999" i="13" s="1"/>
  <c r="K999" i="17" s="1"/>
  <c r="R1082" i="13"/>
  <c r="S1082" i="13" s="1"/>
  <c r="K1082" i="17" s="1"/>
  <c r="R209" i="13"/>
  <c r="S209" i="13" s="1"/>
  <c r="K209" i="17" s="1"/>
  <c r="R366" i="13"/>
  <c r="S366" i="13" s="1"/>
  <c r="K366" i="17" s="1"/>
  <c r="R520" i="13"/>
  <c r="K520" i="17" s="1"/>
  <c r="R646" i="13"/>
  <c r="S646" i="13" s="1"/>
  <c r="K646" i="17" s="1"/>
  <c r="R796" i="13"/>
  <c r="K796" i="17" s="1"/>
  <c r="R919" i="13"/>
  <c r="R1021" i="13"/>
  <c r="K1021" i="17" s="1"/>
  <c r="R1090" i="13"/>
  <c r="R44" i="13"/>
  <c r="S44" i="13" s="1"/>
  <c r="K44" i="17" s="1"/>
  <c r="R244" i="13"/>
  <c r="S244" i="13" s="1"/>
  <c r="K244" i="17" s="1"/>
  <c r="R399" i="13"/>
  <c r="K399" i="17" s="1"/>
  <c r="R556" i="13"/>
  <c r="K556" i="17" s="1"/>
  <c r="R665" i="13"/>
  <c r="K665" i="17" s="1"/>
  <c r="R832" i="13"/>
  <c r="K832" i="17" s="1"/>
  <c r="R946" i="13"/>
  <c r="S946" i="13" s="1"/>
  <c r="K946" i="17" s="1"/>
  <c r="R1054" i="13"/>
  <c r="K1054" i="17" s="1"/>
  <c r="R437" i="13"/>
  <c r="S437" i="13" s="1"/>
  <c r="K437" i="17" s="1"/>
  <c r="R970" i="13"/>
  <c r="S970" i="13" s="1"/>
  <c r="K970" i="17" s="1"/>
  <c r="R601" i="13"/>
  <c r="S601" i="13" s="1"/>
  <c r="K601" i="17" s="1"/>
  <c r="R1073" i="13"/>
  <c r="S1073" i="13" s="1"/>
  <c r="K1073" i="17" s="1"/>
  <c r="R284" i="13"/>
  <c r="S284" i="13" s="1"/>
  <c r="K284" i="17" s="1"/>
  <c r="R859" i="13"/>
  <c r="S859" i="13" s="1"/>
  <c r="K859" i="17" s="1"/>
  <c r="R106" i="13"/>
  <c r="S106" i="13" s="1"/>
  <c r="K106" i="17" s="1"/>
  <c r="R689" i="13"/>
  <c r="S689" i="13" s="1"/>
  <c r="K689" i="17" s="1"/>
  <c r="R140" i="13"/>
  <c r="S140" i="13" s="1"/>
  <c r="R897" i="13"/>
  <c r="S897" i="13" s="1"/>
  <c r="R379" i="13"/>
  <c r="S379" i="13" s="1"/>
  <c r="R201" i="13"/>
  <c r="S201" i="13" s="1"/>
  <c r="R190" i="13"/>
  <c r="S190" i="13" s="1"/>
  <c r="R574" i="13"/>
  <c r="S574" i="13" s="1"/>
  <c r="R789" i="13"/>
  <c r="S789" i="13" s="1"/>
  <c r="R852" i="13"/>
  <c r="S852" i="13" s="1"/>
  <c r="R273" i="13"/>
  <c r="S273" i="13" s="1"/>
  <c r="R338" i="13"/>
  <c r="S338" i="13" s="1"/>
  <c r="R454" i="13"/>
  <c r="S454" i="13" s="1"/>
  <c r="R487" i="13"/>
  <c r="S487" i="13" s="1"/>
  <c r="R818" i="13"/>
  <c r="S818" i="13" s="1"/>
  <c r="R767" i="13"/>
  <c r="S767" i="13" s="1"/>
  <c r="R195" i="13"/>
  <c r="S195" i="13" s="1"/>
  <c r="R865" i="13"/>
  <c r="S865" i="13" s="1"/>
  <c r="R613" i="13"/>
  <c r="S613" i="13" s="1"/>
  <c r="R838" i="13"/>
  <c r="S838" i="13" s="1"/>
  <c r="R505" i="13"/>
  <c r="S505" i="13" s="1"/>
  <c r="R1063" i="13"/>
  <c r="S1063" i="13" s="1"/>
  <c r="R1052" i="13"/>
  <c r="S1052" i="13" s="1"/>
  <c r="R936" i="13"/>
  <c r="S936" i="13" s="1"/>
  <c r="R262" i="13"/>
  <c r="S262" i="13" s="1"/>
  <c r="R412" i="13"/>
  <c r="S412" i="13" s="1"/>
  <c r="R918" i="13"/>
  <c r="S918" i="13" s="1"/>
  <c r="R179" i="13"/>
  <c r="S179" i="13" s="1"/>
  <c r="R122" i="13"/>
  <c r="S122" i="13" s="1"/>
  <c r="R435" i="13"/>
  <c r="S435" i="13" s="1"/>
  <c r="R229" i="13"/>
  <c r="S229" i="13" s="1"/>
  <c r="R1028" i="13"/>
  <c r="S1028" i="13" s="1"/>
  <c r="R727" i="13"/>
  <c r="S727" i="13" s="1"/>
  <c r="R578" i="13"/>
  <c r="S578" i="13" s="1"/>
  <c r="R203" i="13"/>
  <c r="S203" i="13" s="1"/>
  <c r="R709" i="13"/>
  <c r="S709" i="13" s="1"/>
  <c r="R962" i="13"/>
  <c r="S962" i="13" s="1"/>
  <c r="R1058" i="13"/>
  <c r="S1058" i="13" s="1"/>
  <c r="R121" i="13"/>
  <c r="S121" i="13" s="1"/>
  <c r="R317" i="13"/>
  <c r="S317" i="13" s="1"/>
  <c r="R846" i="13"/>
  <c r="S846" i="13" s="1"/>
  <c r="R127" i="13"/>
  <c r="S127" i="13" s="1"/>
  <c r="R390" i="13"/>
  <c r="S390" i="13" s="1"/>
  <c r="R722" i="13"/>
  <c r="S722" i="13" s="1"/>
  <c r="R801" i="13"/>
  <c r="S801" i="13" s="1"/>
  <c r="R337" i="13"/>
  <c r="S337" i="13" s="1"/>
  <c r="R618" i="13"/>
  <c r="S618" i="13" s="1"/>
  <c r="R549" i="13"/>
  <c r="S549" i="13" s="1"/>
  <c r="R761" i="13"/>
  <c r="S761" i="13" s="1"/>
  <c r="R482" i="13"/>
  <c r="S482" i="13" s="1"/>
  <c r="R913" i="13"/>
  <c r="S913" i="13" s="1"/>
  <c r="R115" i="13"/>
  <c r="S115" i="13" s="1"/>
  <c r="R750" i="13"/>
  <c r="S750" i="13" s="1"/>
  <c r="R421" i="13"/>
  <c r="S421" i="13" s="1"/>
  <c r="R786" i="13"/>
  <c r="S786" i="13" s="1"/>
  <c r="R858" i="13"/>
  <c r="S858" i="13" s="1"/>
  <c r="R738" i="13"/>
  <c r="S738" i="13" s="1"/>
  <c r="R36" i="13"/>
  <c r="S36" i="13" s="1"/>
  <c r="R1044" i="13"/>
  <c r="S1044" i="13" s="1"/>
  <c r="R161" i="13"/>
  <c r="S161" i="13" s="1"/>
  <c r="R906" i="13"/>
  <c r="S906" i="13" s="1"/>
  <c r="R405" i="13"/>
  <c r="S405" i="13" s="1"/>
  <c r="R448" i="13"/>
  <c r="S448" i="13" s="1"/>
  <c r="R166" i="13"/>
  <c r="S166" i="13" s="1"/>
  <c r="R78" i="13"/>
  <c r="S78" i="13" s="1"/>
  <c r="R751" i="13"/>
  <c r="S751" i="13" s="1"/>
  <c r="R817" i="13"/>
  <c r="S817" i="13" s="1"/>
  <c r="R422" i="13"/>
  <c r="S422" i="13" s="1"/>
  <c r="R561" i="13"/>
  <c r="S561" i="13" s="1"/>
  <c r="R280" i="13"/>
  <c r="S280" i="13" s="1"/>
  <c r="R139" i="13"/>
  <c r="S139" i="13" s="1"/>
  <c r="R1064" i="13"/>
  <c r="S1064" i="13" s="1"/>
  <c r="R46" i="13"/>
  <c r="S46" i="13" s="1"/>
  <c r="R210" i="13"/>
  <c r="S210" i="13" s="1"/>
  <c r="R266" i="13"/>
  <c r="S266" i="13" s="1"/>
  <c r="R800" i="13"/>
  <c r="S800" i="13" s="1"/>
  <c r="R425" i="13"/>
  <c r="S425" i="13" s="1"/>
  <c r="R998" i="13"/>
  <c r="S998" i="13" s="1"/>
  <c r="R503" i="13"/>
  <c r="S503" i="13" s="1"/>
  <c r="R1040" i="13"/>
  <c r="S1040" i="13" s="1"/>
  <c r="R822" i="13"/>
  <c r="S822" i="13" s="1"/>
  <c r="R216" i="13"/>
  <c r="S216" i="13" s="1"/>
  <c r="R523" i="13"/>
  <c r="S523" i="13" s="1"/>
  <c r="R953" i="13"/>
  <c r="S953" i="13" s="1"/>
  <c r="R431" i="13"/>
  <c r="S431" i="13" s="1"/>
  <c r="R619" i="13"/>
  <c r="S619" i="13" s="1"/>
  <c r="R819" i="13"/>
  <c r="S819" i="13" s="1"/>
  <c r="R430" i="13"/>
  <c r="S430" i="13" s="1"/>
  <c r="R656" i="13"/>
  <c r="S656" i="13" s="1"/>
  <c r="R9" i="13"/>
  <c r="S9" i="13" s="1"/>
  <c r="R40" i="13"/>
  <c r="S40" i="13" s="1"/>
  <c r="R61" i="13"/>
  <c r="S61" i="13" s="1"/>
  <c r="R436" i="13"/>
  <c r="S436" i="13" s="1"/>
  <c r="R197" i="13"/>
  <c r="S197" i="13" s="1"/>
  <c r="R295" i="13"/>
  <c r="S295" i="13" s="1"/>
  <c r="R484" i="13"/>
  <c r="S484" i="13" s="1"/>
  <c r="R445" i="13"/>
  <c r="S445" i="13" s="1"/>
  <c r="R1055" i="13"/>
  <c r="S1055" i="13" s="1"/>
  <c r="R1043" i="13"/>
  <c r="S1043" i="13" s="1"/>
  <c r="R787" i="13"/>
  <c r="S787" i="13" s="1"/>
  <c r="R270" i="13"/>
  <c r="S270" i="13" s="1"/>
  <c r="R974" i="13"/>
  <c r="S974" i="13" s="1"/>
  <c r="R428" i="13"/>
  <c r="S428" i="13" s="1"/>
  <c r="R904" i="13"/>
  <c r="S904" i="13" s="1"/>
  <c r="R611" i="13"/>
  <c r="S611" i="13" s="1"/>
  <c r="R947" i="13"/>
  <c r="S947" i="13" s="1"/>
  <c r="R467" i="13"/>
  <c r="S467" i="13" s="1"/>
  <c r="R741" i="13"/>
  <c r="S741" i="13" s="1"/>
  <c r="R1065" i="13"/>
  <c r="S1065" i="13" s="1"/>
  <c r="R583" i="13"/>
  <c r="S583" i="13" s="1"/>
  <c r="R473" i="13"/>
  <c r="S473" i="13" s="1"/>
  <c r="R145" i="13"/>
  <c r="S145" i="13" s="1"/>
  <c r="R1049" i="13"/>
  <c r="S1049" i="13" s="1"/>
  <c r="R186" i="13"/>
  <c r="S186" i="13" s="1"/>
  <c r="R156" i="13"/>
  <c r="S156" i="13" s="1"/>
  <c r="R1045" i="13"/>
  <c r="S1045" i="13" s="1"/>
  <c r="R372" i="13"/>
  <c r="S372" i="13" s="1"/>
  <c r="R184" i="13"/>
  <c r="S184" i="13" s="1"/>
  <c r="R384" i="13"/>
  <c r="S384" i="13" s="1"/>
  <c r="R414" i="13"/>
  <c r="S414" i="13" s="1"/>
  <c r="R144" i="13"/>
  <c r="S144" i="13" s="1"/>
  <c r="R1056" i="13"/>
  <c r="S1056" i="13" s="1"/>
  <c r="R972" i="13"/>
  <c r="S972" i="13" s="1"/>
  <c r="R940" i="13"/>
  <c r="S940" i="13" s="1"/>
  <c r="R877" i="13"/>
  <c r="S877" i="13" s="1"/>
  <c r="R146" i="13"/>
  <c r="S146" i="13" s="1"/>
  <c r="R876" i="13"/>
  <c r="S876" i="13" s="1"/>
  <c r="R260" i="13"/>
  <c r="S260" i="13" s="1"/>
  <c r="R860" i="13"/>
  <c r="S860" i="13" s="1"/>
  <c r="R911" i="13"/>
  <c r="S911" i="13" s="1"/>
  <c r="R791" i="13"/>
  <c r="S791" i="13" s="1"/>
  <c r="R862" i="13"/>
  <c r="S862" i="13" s="1"/>
  <c r="R1029" i="13"/>
  <c r="S1029" i="13" s="1"/>
  <c r="R1000" i="13"/>
  <c r="S1000" i="13" s="1"/>
  <c r="R813" i="13"/>
  <c r="S813" i="13" s="1"/>
  <c r="R306" i="13"/>
  <c r="S306" i="13" s="1"/>
  <c r="R628" i="13"/>
  <c r="S628" i="13" s="1"/>
  <c r="R812" i="13"/>
  <c r="S812" i="13" s="1"/>
  <c r="R747" i="13"/>
  <c r="S747" i="13" s="1"/>
  <c r="R69" i="13"/>
  <c r="S69" i="13" s="1"/>
  <c r="R529" i="13"/>
  <c r="S529" i="13" s="1"/>
  <c r="R704" i="13"/>
  <c r="S704" i="13" s="1"/>
  <c r="R1097" i="13"/>
  <c r="S1097" i="13" s="1"/>
  <c r="R598" i="13"/>
  <c r="S598" i="13" s="1"/>
  <c r="R501" i="13"/>
  <c r="S501" i="13" s="1"/>
  <c r="R319" i="13"/>
  <c r="S319" i="13" s="1"/>
  <c r="R1010" i="13"/>
  <c r="S1010" i="13" s="1"/>
  <c r="R95" i="13"/>
  <c r="S95" i="13" s="1"/>
  <c r="R699" i="13"/>
  <c r="S699" i="13" s="1"/>
  <c r="R68" i="13"/>
  <c r="S68" i="13" s="1"/>
  <c r="R191" i="13"/>
  <c r="S191" i="13" s="1"/>
  <c r="R265" i="13"/>
  <c r="S265" i="13" s="1"/>
  <c r="R132" i="13"/>
  <c r="S132" i="13" s="1"/>
  <c r="R816" i="13"/>
  <c r="S816" i="13" s="1"/>
  <c r="R571" i="13"/>
  <c r="S571" i="13" s="1"/>
  <c r="R85" i="13"/>
  <c r="S85" i="13" s="1"/>
  <c r="R531" i="13"/>
  <c r="S531" i="13" s="1"/>
  <c r="R844" i="13"/>
  <c r="S844" i="13" s="1"/>
  <c r="R409" i="13"/>
  <c r="S409" i="13" s="1"/>
  <c r="R987" i="13"/>
  <c r="S987" i="13" s="1"/>
  <c r="R524" i="13"/>
  <c r="S524" i="13" s="1"/>
  <c r="R416" i="13"/>
  <c r="S416" i="13" s="1"/>
  <c r="R348" i="13"/>
  <c r="S348" i="13" s="1"/>
  <c r="R985" i="13"/>
  <c r="S985" i="13" s="1"/>
  <c r="R864" i="13"/>
  <c r="S864" i="13" s="1"/>
  <c r="R335" i="13"/>
  <c r="S335" i="13" s="1"/>
  <c r="R1047" i="13"/>
  <c r="S1047" i="13" s="1"/>
  <c r="R592" i="13"/>
  <c r="S592" i="13" s="1"/>
  <c r="R848" i="13"/>
  <c r="S848" i="13" s="1"/>
  <c r="R485" i="13"/>
  <c r="S485" i="13" s="1"/>
  <c r="R726" i="13"/>
  <c r="S726" i="13" s="1"/>
  <c r="R589" i="13"/>
  <c r="S589" i="13" s="1"/>
  <c r="R341" i="13"/>
  <c r="S341" i="13" s="1"/>
  <c r="R116" i="13"/>
  <c r="S116" i="13" s="1"/>
  <c r="R915" i="13"/>
  <c r="S915" i="13" s="1"/>
  <c r="R263" i="13"/>
  <c r="S263" i="13" s="1"/>
  <c r="R100" i="13"/>
  <c r="S100" i="13" s="1"/>
  <c r="R654" i="13"/>
  <c r="S654" i="13" s="1"/>
  <c r="R887" i="13"/>
  <c r="S887" i="13" s="1"/>
  <c r="R138" i="13"/>
  <c r="S138" i="13" s="1"/>
  <c r="R129" i="13"/>
  <c r="S129" i="13" s="1"/>
  <c r="R698" i="13"/>
  <c r="S698" i="13" s="1"/>
  <c r="R996" i="13"/>
  <c r="S996" i="13" s="1"/>
  <c r="R833" i="13"/>
  <c r="S833" i="13" s="1"/>
  <c r="R185" i="13"/>
  <c r="S185" i="13" s="1"/>
  <c r="R377" i="13"/>
  <c r="S377" i="13" s="1"/>
  <c r="R910" i="13"/>
  <c r="S910" i="13" s="1"/>
  <c r="R554" i="13"/>
  <c r="S554" i="13" s="1"/>
  <c r="R168" i="13"/>
  <c r="S168" i="13" s="1"/>
  <c r="R620" i="13"/>
  <c r="S620" i="13" s="1"/>
  <c r="R247" i="13"/>
  <c r="S247" i="13" s="1"/>
  <c r="R67" i="13"/>
  <c r="S67" i="13" s="1"/>
  <c r="R793" i="13"/>
  <c r="S793" i="13" s="1"/>
  <c r="R360" i="13"/>
  <c r="S360" i="13" s="1"/>
  <c r="R945" i="13"/>
  <c r="S945" i="13" s="1"/>
  <c r="R292" i="13"/>
  <c r="S292" i="13" s="1"/>
  <c r="R898" i="13"/>
  <c r="S898" i="13" s="1"/>
  <c r="R952" i="13"/>
  <c r="S952" i="13" s="1"/>
  <c r="R1032" i="13"/>
  <c r="S1032" i="13" s="1"/>
  <c r="R429" i="13"/>
  <c r="S429" i="13" s="1"/>
  <c r="R964" i="13"/>
  <c r="S964" i="13" s="1"/>
  <c r="R979" i="13"/>
  <c r="S979" i="13" s="1"/>
  <c r="R30" i="13"/>
  <c r="S30" i="13" s="1"/>
  <c r="R162" i="13"/>
  <c r="S162" i="13" s="1"/>
  <c r="R94" i="13"/>
  <c r="S94" i="13" s="1"/>
  <c r="R511" i="13"/>
  <c r="S511" i="13" s="1"/>
  <c r="R206" i="13"/>
  <c r="S206" i="13" s="1"/>
  <c r="R528" i="13"/>
  <c r="S528" i="13" s="1"/>
  <c r="R1053" i="13"/>
  <c r="S1053" i="13" s="1"/>
  <c r="R811" i="13"/>
  <c r="S811" i="13" s="1"/>
  <c r="R1033" i="13"/>
  <c r="S1033" i="13" s="1"/>
  <c r="R629" i="13"/>
  <c r="S629" i="13" s="1"/>
  <c r="R252" i="13"/>
  <c r="S252" i="13" s="1"/>
  <c r="R539" i="13"/>
  <c r="S539" i="13" s="1"/>
  <c r="R558" i="13"/>
  <c r="S558" i="13" s="1"/>
  <c r="R468" i="13"/>
  <c r="S468" i="13" s="1"/>
  <c r="R803" i="13"/>
  <c r="S803" i="13" s="1"/>
  <c r="R498" i="13"/>
  <c r="S498" i="13" s="1"/>
  <c r="R88" i="13"/>
  <c r="S88" i="13" s="1"/>
  <c r="R1008" i="13"/>
  <c r="S1008" i="13" s="1"/>
  <c r="R840" i="13"/>
  <c r="S840" i="13" s="1"/>
  <c r="R723" i="13"/>
  <c r="S723" i="13" s="1"/>
  <c r="R1012" i="13"/>
  <c r="S1012" i="13" s="1"/>
  <c r="R836" i="13"/>
  <c r="S836" i="13" s="1"/>
  <c r="R925" i="13"/>
  <c r="S925" i="13" s="1"/>
  <c r="R212" i="13"/>
  <c r="S212" i="13" s="1"/>
  <c r="R559" i="13"/>
  <c r="S559" i="13" s="1"/>
  <c r="R125" i="13"/>
  <c r="S125" i="13" s="1"/>
  <c r="R676" i="13"/>
  <c r="S676" i="13" s="1"/>
  <c r="R269" i="13"/>
  <c r="S269" i="13" s="1"/>
  <c r="R136" i="13"/>
  <c r="S136" i="13" s="1"/>
  <c r="R928" i="13"/>
  <c r="S928" i="13" s="1"/>
  <c r="R693" i="13"/>
  <c r="S693" i="13" s="1"/>
  <c r="R346" i="13"/>
  <c r="S346" i="13" s="1"/>
  <c r="R56" i="13"/>
  <c r="S56" i="13" s="1"/>
  <c r="R572" i="13"/>
  <c r="S572" i="13" s="1"/>
  <c r="R774" i="13"/>
  <c r="S774" i="13" s="1"/>
  <c r="R799" i="13"/>
  <c r="S799" i="13" s="1"/>
  <c r="R73" i="13"/>
  <c r="S73" i="13" s="1"/>
  <c r="R411" i="13"/>
  <c r="S411" i="13" s="1"/>
  <c r="R76" i="13"/>
  <c r="S76" i="13" s="1"/>
  <c r="R394" i="13"/>
  <c r="S394" i="13" s="1"/>
  <c r="R481" i="13"/>
  <c r="S481" i="13" s="1"/>
  <c r="R77" i="13"/>
  <c r="S77" i="13" s="1"/>
  <c r="R625" i="13"/>
  <c r="S625" i="13" s="1"/>
  <c r="R504" i="13"/>
  <c r="S504" i="13" s="1"/>
  <c r="R137" i="13"/>
  <c r="S137" i="13" s="1"/>
  <c r="R298" i="13"/>
  <c r="S298" i="13" s="1"/>
  <c r="R469" i="13"/>
  <c r="S469" i="13" s="1"/>
  <c r="R388" i="13"/>
  <c r="S388" i="13" s="1"/>
  <c r="R684" i="13"/>
  <c r="S684" i="13" s="1"/>
  <c r="R706" i="13"/>
  <c r="S706" i="13" s="1"/>
  <c r="R550" i="13"/>
  <c r="S550" i="13" s="1"/>
  <c r="R351" i="13"/>
  <c r="S351" i="13" s="1"/>
  <c r="R941" i="13"/>
  <c r="S941" i="13" s="1"/>
  <c r="R1069" i="13"/>
  <c r="S1069" i="13" s="1"/>
  <c r="R604" i="13"/>
  <c r="S604" i="13" s="1"/>
  <c r="R758" i="13"/>
  <c r="S758" i="13" s="1"/>
  <c r="R1041" i="13"/>
  <c r="S1041" i="13" s="1"/>
  <c r="R446" i="13"/>
  <c r="S446" i="13" s="1"/>
  <c r="R491" i="13"/>
  <c r="S491" i="13" s="1"/>
  <c r="R851" i="13"/>
  <c r="S851" i="13" s="1"/>
  <c r="R131" i="13"/>
  <c r="S131" i="13" s="1"/>
  <c r="R824" i="13"/>
  <c r="S824" i="13" s="1"/>
  <c r="R329" i="13"/>
  <c r="S329" i="13" s="1"/>
  <c r="R982" i="13"/>
  <c r="S982" i="13" s="1"/>
  <c r="R737" i="13"/>
  <c r="S737" i="13" s="1"/>
  <c r="R254" i="13"/>
  <c r="S254" i="13" s="1"/>
  <c r="R517" i="13"/>
  <c r="S517" i="13" s="1"/>
  <c r="R1046" i="13"/>
  <c r="S1046" i="13" s="1"/>
  <c r="R674" i="13"/>
  <c r="S674" i="13" s="1"/>
  <c r="R1048" i="13"/>
  <c r="S1048" i="13" s="1"/>
  <c r="R760" i="13"/>
  <c r="S760" i="13" s="1"/>
  <c r="R937" i="13"/>
  <c r="S937" i="13" s="1"/>
  <c r="R729" i="13"/>
  <c r="S729" i="13" s="1"/>
  <c r="R1026" i="13"/>
  <c r="S1026" i="13" s="1"/>
  <c r="R211" i="13"/>
  <c r="S211" i="13" s="1"/>
  <c r="R797" i="13"/>
  <c r="S797" i="13" s="1"/>
  <c r="R320" i="13"/>
  <c r="S320" i="13" s="1"/>
  <c r="R330" i="13"/>
  <c r="S330" i="13" s="1"/>
  <c r="R1025" i="13"/>
  <c r="S1025" i="13" s="1"/>
  <c r="R563" i="13"/>
  <c r="S563" i="13" s="1"/>
  <c r="R826" i="13"/>
  <c r="S826" i="13" s="1"/>
  <c r="R453" i="13"/>
  <c r="S453" i="13" s="1"/>
  <c r="R588" i="13"/>
  <c r="S588" i="13" s="1"/>
  <c r="R714" i="13"/>
  <c r="S714" i="13" s="1"/>
  <c r="R66" i="13"/>
  <c r="S66" i="13" s="1"/>
  <c r="R546" i="13"/>
  <c r="S546" i="13" s="1"/>
  <c r="R1019" i="13"/>
  <c r="S1019" i="13" s="1"/>
  <c r="R802" i="13"/>
  <c r="S802" i="13" s="1"/>
  <c r="R663" i="13"/>
  <c r="S663" i="13" s="1"/>
  <c r="R294" i="13"/>
  <c r="S294" i="13" s="1"/>
  <c r="R23" i="13"/>
  <c r="S23" i="13" s="1"/>
  <c r="R587" i="13"/>
  <c r="S587" i="13" s="1"/>
  <c r="R951" i="13"/>
  <c r="S951" i="13" s="1"/>
  <c r="R779" i="13"/>
  <c r="S779" i="13" s="1"/>
  <c r="R594" i="13"/>
  <c r="S594" i="13" s="1"/>
  <c r="R458" i="13"/>
  <c r="S458" i="13" s="1"/>
  <c r="R579" i="13"/>
  <c r="S579" i="13" s="1"/>
  <c r="R593" i="13"/>
  <c r="S593" i="13" s="1"/>
  <c r="R148" i="13"/>
  <c r="S148" i="13" s="1"/>
  <c r="R687" i="13"/>
  <c r="S687" i="13" s="1"/>
  <c r="R490" i="13"/>
  <c r="S490" i="13" s="1"/>
  <c r="R807" i="13"/>
  <c r="S807" i="13" s="1"/>
  <c r="R720" i="13"/>
  <c r="S720" i="13" s="1"/>
  <c r="R784" i="13"/>
  <c r="S784" i="13" s="1"/>
  <c r="R785" i="13"/>
  <c r="S785" i="13" s="1"/>
  <c r="R135" i="13"/>
  <c r="S135" i="13" s="1"/>
  <c r="R890" i="13"/>
  <c r="S890" i="13" s="1"/>
  <c r="R109" i="13"/>
  <c r="S109" i="13" s="1"/>
  <c r="R444" i="13"/>
  <c r="S444" i="13" s="1"/>
  <c r="R1018" i="13"/>
  <c r="S1018" i="13" s="1"/>
  <c r="R456" i="13"/>
  <c r="S456" i="13" s="1"/>
  <c r="R420" i="13"/>
  <c r="S420" i="13" s="1"/>
  <c r="R205" i="13"/>
  <c r="S205" i="13" s="1"/>
  <c r="R111" i="13"/>
  <c r="S111" i="13" s="1"/>
  <c r="R790" i="13"/>
  <c r="S790" i="13" s="1"/>
  <c r="R902" i="13"/>
  <c r="S902" i="13" s="1"/>
  <c r="R21" i="13"/>
  <c r="S21" i="13" s="1"/>
  <c r="R71" i="13"/>
  <c r="S71" i="13" s="1"/>
  <c r="R591" i="13"/>
  <c r="S591" i="13" s="1"/>
  <c r="R63" i="13"/>
  <c r="S63" i="13" s="1"/>
  <c r="R1072" i="13"/>
  <c r="S1072" i="13" s="1"/>
  <c r="R535" i="13"/>
  <c r="S535" i="13" s="1"/>
  <c r="R489" i="13"/>
  <c r="S489" i="13" s="1"/>
  <c r="R842" i="13"/>
  <c r="S842" i="13" s="1"/>
  <c r="R988" i="13"/>
  <c r="S988" i="13" s="1"/>
  <c r="R193" i="13"/>
  <c r="S193" i="13" s="1"/>
  <c r="R331" i="13"/>
  <c r="S331" i="13" s="1"/>
  <c r="R577" i="13"/>
  <c r="S577" i="13" s="1"/>
  <c r="R743" i="13"/>
  <c r="S743" i="13" s="1"/>
  <c r="R795" i="13"/>
  <c r="S795" i="13" s="1"/>
  <c r="R198" i="13"/>
  <c r="S198" i="13" s="1"/>
  <c r="R257" i="13"/>
  <c r="S257" i="13" s="1"/>
  <c r="R39" i="13"/>
  <c r="S39" i="13" s="1"/>
  <c r="R1067" i="13"/>
  <c r="S1067" i="13" s="1"/>
  <c r="R510" i="13"/>
  <c r="S510" i="13" s="1"/>
  <c r="R104" i="13"/>
  <c r="S104" i="13" s="1"/>
  <c r="R328" i="13"/>
  <c r="S328" i="13" s="1"/>
  <c r="R734" i="13"/>
  <c r="S734" i="13" s="1"/>
  <c r="R301" i="13"/>
  <c r="S301" i="13" s="1"/>
  <c r="R889" i="13"/>
  <c r="S889" i="13" s="1"/>
  <c r="R177" i="13"/>
  <c r="S177" i="13" s="1"/>
  <c r="R432" i="13"/>
  <c r="S432" i="13" s="1"/>
  <c r="R157" i="13"/>
  <c r="S157" i="13" s="1"/>
  <c r="R576" i="13"/>
  <c r="S576" i="13" s="1"/>
  <c r="R810" i="13"/>
  <c r="S810" i="13" s="1"/>
  <c r="R1051" i="13"/>
  <c r="S1051" i="13" s="1"/>
  <c r="R34" i="13"/>
  <c r="S34" i="13" s="1"/>
  <c r="R879" i="13"/>
  <c r="S879" i="13" s="1"/>
  <c r="R283" i="13"/>
  <c r="S283" i="13" s="1"/>
  <c r="R525" i="13"/>
  <c r="S525" i="13" s="1"/>
  <c r="R255" i="13"/>
  <c r="S255" i="13" s="1"/>
  <c r="R57" i="13"/>
  <c r="S57" i="13" s="1"/>
  <c r="R1013" i="13"/>
  <c r="S1013" i="13" s="1"/>
  <c r="R180" i="13"/>
  <c r="S180" i="13" s="1"/>
  <c r="R82" i="13"/>
  <c r="S82" i="13" s="1"/>
  <c r="R857" i="13"/>
  <c r="S857" i="13" s="1"/>
  <c r="R242" i="13"/>
  <c r="S242" i="13" s="1"/>
  <c r="R160" i="13"/>
  <c r="S160" i="13" s="1"/>
  <c r="R573" i="13"/>
  <c r="S573" i="13" s="1"/>
  <c r="R207" i="13"/>
  <c r="S207" i="13" s="1"/>
  <c r="R702" i="13"/>
  <c r="S702" i="13" s="1"/>
  <c r="R151" i="13"/>
  <c r="S151" i="13" s="1"/>
  <c r="R764" i="13"/>
  <c r="S764" i="13" s="1"/>
  <c r="R288" i="13"/>
  <c r="S288" i="13" s="1"/>
  <c r="R123" i="13"/>
  <c r="S123" i="13" s="1"/>
  <c r="R143" i="13"/>
  <c r="S143" i="13" s="1"/>
  <c r="R402" i="13"/>
  <c r="S402" i="13" s="1"/>
  <c r="R719" i="13"/>
  <c r="S719" i="13" s="1"/>
  <c r="R839" i="13"/>
  <c r="S839" i="13" s="1"/>
  <c r="R395" i="13"/>
  <c r="S395" i="13" s="1"/>
  <c r="R989" i="13"/>
  <c r="S989" i="13" s="1"/>
  <c r="R316" i="13"/>
  <c r="S316" i="13" s="1"/>
  <c r="R713" i="13"/>
  <c r="S713" i="13" s="1"/>
  <c r="R691" i="13"/>
  <c r="S691" i="13" s="1"/>
  <c r="R993" i="13"/>
  <c r="S993" i="13" s="1"/>
  <c r="R466" i="13"/>
  <c r="S466" i="13" s="1"/>
  <c r="R681" i="13"/>
  <c r="S681" i="13" s="1"/>
  <c r="R615" i="13"/>
  <c r="S615" i="13" s="1"/>
  <c r="R994" i="13"/>
  <c r="S994" i="13" s="1"/>
  <c r="R969" i="13"/>
  <c r="S969" i="13" s="1"/>
  <c r="R757" i="13"/>
  <c r="S757" i="13" s="1"/>
  <c r="R752" i="13"/>
  <c r="S752" i="13" s="1"/>
  <c r="R809" i="13"/>
  <c r="S809" i="13" s="1"/>
  <c r="R50" i="13"/>
  <c r="S50" i="13" s="1"/>
  <c r="R557" i="13"/>
  <c r="S557" i="13" s="1"/>
  <c r="R158" i="13"/>
  <c r="S158" i="13" s="1"/>
  <c r="R1035" i="13"/>
  <c r="S1035" i="13" s="1"/>
  <c r="R434" i="13"/>
  <c r="S434" i="13" s="1"/>
  <c r="R239" i="13"/>
  <c r="S239" i="13" s="1"/>
  <c r="R375" i="13"/>
  <c r="S375" i="13" s="1"/>
  <c r="R733" i="13"/>
  <c r="S733" i="13" s="1"/>
  <c r="R450" i="13"/>
  <c r="S450" i="13" s="1"/>
  <c r="R227" i="13"/>
  <c r="S227" i="13" s="1"/>
  <c r="R1009" i="13"/>
  <c r="S1009" i="13" s="1"/>
  <c r="R24" i="13"/>
  <c r="S24" i="13" s="1"/>
  <c r="R763" i="13"/>
  <c r="S763" i="13" s="1"/>
  <c r="R286" i="13"/>
  <c r="S286" i="13" s="1"/>
  <c r="R267" i="13"/>
  <c r="S267" i="13" s="1"/>
  <c r="R745" i="13"/>
  <c r="S745" i="13" s="1"/>
  <c r="R850" i="13"/>
  <c r="S850" i="13" s="1"/>
  <c r="R725" i="13"/>
  <c r="S725" i="13" s="1"/>
  <c r="R87" i="13"/>
  <c r="S87" i="13" s="1"/>
  <c r="R233" i="13"/>
  <c r="S233" i="13" s="1"/>
  <c r="R171" i="13"/>
  <c r="S171" i="13" s="1"/>
  <c r="R651" i="13"/>
  <c r="S651" i="13" s="1"/>
  <c r="R782" i="13"/>
  <c r="S782" i="13" s="1"/>
  <c r="R696" i="13"/>
  <c r="S696" i="13" s="1"/>
  <c r="R749" i="13"/>
  <c r="S749" i="13" s="1"/>
  <c r="R497" i="13"/>
  <c r="S497" i="13" s="1"/>
  <c r="R700" i="13"/>
  <c r="S700" i="13" s="1"/>
  <c r="R874" i="13"/>
  <c r="S874" i="13" s="1"/>
  <c r="R1076" i="13"/>
  <c r="S1076" i="13" s="1"/>
  <c r="R612" i="13"/>
  <c r="S612" i="13" s="1"/>
  <c r="R934" i="13"/>
  <c r="S934" i="13" s="1"/>
  <c r="R932" i="13"/>
  <c r="S932" i="13" s="1"/>
  <c r="R1038" i="13"/>
  <c r="S1038" i="13" s="1"/>
  <c r="R325" i="13"/>
  <c r="S325" i="13" s="1"/>
  <c r="R1001" i="13"/>
  <c r="S1001" i="13" s="1"/>
  <c r="R804" i="13"/>
  <c r="S804" i="13" s="1"/>
  <c r="R259" i="13"/>
  <c r="S259" i="13" s="1"/>
  <c r="R253" i="13"/>
  <c r="S253" i="13" s="1"/>
  <c r="R102" i="13"/>
  <c r="S102" i="13" s="1"/>
  <c r="R241" i="13"/>
  <c r="S241" i="13" s="1"/>
  <c r="R632" i="13"/>
  <c r="S632" i="13" s="1"/>
  <c r="R479" i="13"/>
  <c r="S479" i="13" s="1"/>
  <c r="R871" i="13"/>
  <c r="S871" i="13" s="1"/>
  <c r="R1066" i="13"/>
  <c r="S1066" i="13" s="1"/>
  <c r="R361" i="13"/>
  <c r="S361" i="13" s="1"/>
  <c r="R627" i="13"/>
  <c r="S627" i="13" s="1"/>
  <c r="R208" i="13"/>
  <c r="S208" i="13" s="1"/>
  <c r="R389" i="13"/>
  <c r="S389" i="13" s="1"/>
  <c r="R386" i="13"/>
  <c r="S386" i="13" s="1"/>
  <c r="R582" i="13"/>
  <c r="S582" i="13" s="1"/>
  <c r="R202" i="13"/>
  <c r="S202" i="13" s="1"/>
  <c r="R956" i="13"/>
  <c r="S956" i="13" s="1"/>
  <c r="R943" i="13"/>
  <c r="S943" i="13" s="1"/>
  <c r="R350" i="13"/>
  <c r="S350" i="13" s="1"/>
  <c r="R513" i="13"/>
  <c r="S513" i="13" s="1"/>
  <c r="R765" i="13"/>
  <c r="S765" i="13" s="1"/>
  <c r="R492" i="13"/>
  <c r="S492" i="13" s="1"/>
  <c r="R742" i="13"/>
  <c r="S742" i="13" s="1"/>
  <c r="R792" i="13"/>
  <c r="S792" i="13" s="1"/>
  <c r="R327" i="13"/>
  <c r="S327" i="13" s="1"/>
  <c r="R169" i="13"/>
  <c r="S169" i="13" s="1"/>
  <c r="R903" i="13"/>
  <c r="S903" i="13" s="1"/>
  <c r="R519" i="13"/>
  <c r="S519" i="13" s="1"/>
  <c r="R642" i="13"/>
  <c r="S642" i="13" s="1"/>
  <c r="R682" i="13"/>
  <c r="S682" i="13" s="1"/>
  <c r="R983" i="13"/>
  <c r="S983" i="13" s="1"/>
  <c r="R686" i="13"/>
  <c r="S686" i="13" s="1"/>
  <c r="R746" i="13"/>
  <c r="S746" i="13" s="1"/>
  <c r="R250" i="13"/>
  <c r="S250" i="13" s="1"/>
  <c r="R756" i="13"/>
  <c r="S756" i="13" s="1"/>
  <c r="R1007" i="13"/>
  <c r="S1007" i="13" s="1"/>
  <c r="R167" i="13"/>
  <c r="S167" i="13" s="1"/>
  <c r="R875" i="13"/>
  <c r="S875" i="13" s="1"/>
  <c r="R1005" i="13"/>
  <c r="S1005" i="13" s="1"/>
  <c r="R728" i="13"/>
  <c r="S728" i="13" s="1"/>
  <c r="R221" i="13"/>
  <c r="S221" i="13" s="1"/>
  <c r="R776" i="13"/>
  <c r="S776" i="13" s="1"/>
  <c r="R895" i="13"/>
  <c r="S895" i="13" s="1"/>
  <c r="R133" i="13"/>
  <c r="S133" i="13" s="1"/>
  <c r="R948" i="13"/>
  <c r="S948" i="13" s="1"/>
  <c r="R921" i="13"/>
  <c r="S921" i="13" s="1"/>
  <c r="R93" i="13"/>
  <c r="S93" i="13" s="1"/>
  <c r="R949" i="13"/>
  <c r="S949" i="13" s="1"/>
  <c r="R500" i="13"/>
  <c r="S500" i="13" s="1"/>
  <c r="R478" i="13"/>
  <c r="S478" i="13" s="1"/>
  <c r="R616" i="13"/>
  <c r="S616" i="13" s="1"/>
  <c r="R991" i="13"/>
  <c r="S991" i="13" s="1"/>
  <c r="R923" i="13"/>
  <c r="S923" i="13" s="1"/>
  <c r="R424" i="13"/>
  <c r="S424" i="13" s="1"/>
  <c r="R374" i="13"/>
  <c r="S374" i="13" s="1"/>
  <c r="R540" i="13"/>
  <c r="S540" i="13" s="1"/>
  <c r="R391" i="13"/>
  <c r="S391" i="13" s="1"/>
  <c r="R14" i="13"/>
  <c r="S14" i="13" s="1"/>
  <c r="R872" i="13"/>
  <c r="S872" i="13" s="1"/>
  <c r="R715" i="13"/>
  <c r="S715" i="13" s="1"/>
  <c r="R1096" i="13"/>
  <c r="R543" i="13"/>
  <c r="S543" i="13" s="1"/>
  <c r="R120" i="13"/>
  <c r="S120" i="13" s="1"/>
  <c r="R51" i="13"/>
  <c r="S51" i="13" s="1"/>
  <c r="R794" i="13"/>
  <c r="S794" i="13" s="1"/>
  <c r="R541" i="13"/>
  <c r="S541" i="13" s="1"/>
  <c r="R671" i="13"/>
  <c r="S671" i="13" s="1"/>
  <c r="R672" i="13"/>
  <c r="S672" i="13" s="1"/>
  <c r="R710" i="13"/>
  <c r="S710" i="13" s="1"/>
  <c r="R679" i="13"/>
  <c r="S679" i="13" s="1"/>
  <c r="R451" i="13"/>
  <c r="S451" i="13" s="1"/>
  <c r="R829" i="13"/>
  <c r="S829" i="13" s="1"/>
  <c r="R427" i="13"/>
  <c r="S427" i="13" s="1"/>
  <c r="R515" i="13"/>
  <c r="S515" i="13" s="1"/>
  <c r="R740" i="13"/>
  <c r="S740" i="13" s="1"/>
  <c r="R213" i="13"/>
  <c r="S213" i="13" s="1"/>
  <c r="R80" i="13"/>
  <c r="S80" i="13" s="1"/>
  <c r="R562" i="13"/>
  <c r="S562" i="13" s="1"/>
  <c r="R194" i="13"/>
  <c r="S194" i="13" s="1"/>
  <c r="R929" i="13"/>
  <c r="S929" i="13" s="1"/>
  <c r="R544" i="13"/>
  <c r="S544" i="13" s="1"/>
  <c r="R334" i="13"/>
  <c r="S334" i="13" s="1"/>
  <c r="R289" i="13"/>
  <c r="S289" i="13" s="1"/>
  <c r="R181" i="13"/>
  <c r="S181" i="13" s="1"/>
  <c r="R771" i="13"/>
  <c r="S771" i="13" s="1"/>
  <c r="R108" i="13"/>
  <c r="S108" i="13" s="1"/>
  <c r="R891" i="13"/>
  <c r="S891" i="13" s="1"/>
  <c r="R878" i="13"/>
  <c r="S878" i="13" s="1"/>
  <c r="R276" i="13"/>
  <c r="S276" i="13" s="1"/>
  <c r="R707" i="13"/>
  <c r="S707" i="13" s="1"/>
  <c r="R354" i="13"/>
  <c r="S354" i="13" s="1"/>
  <c r="R958" i="13"/>
  <c r="S958" i="13" s="1"/>
  <c r="R149" i="13"/>
  <c r="S149" i="13" s="1"/>
  <c r="R155" i="13"/>
  <c r="S155" i="13" s="1"/>
  <c r="R649" i="13"/>
  <c r="S649" i="13" s="1"/>
  <c r="R759" i="13"/>
  <c r="S759" i="13" s="1"/>
  <c r="R365" i="13"/>
  <c r="S365" i="13" s="1"/>
  <c r="R281" i="13"/>
  <c r="S281" i="13" s="1"/>
  <c r="R235" i="13"/>
  <c r="S235" i="13" s="1"/>
  <c r="R569" i="13"/>
  <c r="S569" i="13" s="1"/>
  <c r="R547" i="13"/>
  <c r="S547" i="13" s="1"/>
  <c r="R465" i="13"/>
  <c r="S465" i="13" s="1"/>
  <c r="R701" i="13"/>
  <c r="S701" i="13" s="1"/>
  <c r="R703" i="13"/>
  <c r="S703" i="13" s="1"/>
  <c r="R97" i="13"/>
  <c r="S97" i="13" s="1"/>
  <c r="R332" i="13"/>
  <c r="S332" i="13" s="1"/>
  <c r="R398" i="13"/>
  <c r="S398" i="13" s="1"/>
  <c r="R310" i="13"/>
  <c r="S310" i="13" s="1"/>
  <c r="R196" i="13"/>
  <c r="S196" i="13" s="1"/>
  <c r="R165" i="13"/>
  <c r="S165" i="13" s="1"/>
  <c r="R926" i="13"/>
  <c r="S926" i="13" s="1"/>
  <c r="R70" i="13"/>
  <c r="S70" i="13" s="1"/>
  <c r="R843" i="13"/>
  <c r="S843" i="13" s="1"/>
  <c r="R755" i="13"/>
  <c r="S755" i="13" s="1"/>
  <c r="R888" i="13"/>
  <c r="S888" i="13" s="1"/>
  <c r="R724" i="13"/>
  <c r="S724" i="13" s="1"/>
  <c r="R667" i="13"/>
  <c r="S667" i="13" s="1"/>
  <c r="R141" i="13"/>
  <c r="S141" i="13" s="1"/>
  <c r="R869" i="13"/>
  <c r="S869" i="13" s="1"/>
  <c r="R984" i="13"/>
  <c r="S984" i="13" s="1"/>
  <c r="R731" i="13"/>
  <c r="S731" i="13" s="1"/>
  <c r="R1015" i="13"/>
  <c r="S1015" i="13" s="1"/>
  <c r="R321" i="13"/>
  <c r="S321" i="13" s="1"/>
  <c r="R814" i="13"/>
  <c r="S814" i="13" s="1"/>
  <c r="R37" i="13"/>
  <c r="S37" i="13" s="1"/>
  <c r="R708" i="13"/>
  <c r="S708" i="13" s="1"/>
  <c r="R243" i="13"/>
  <c r="S243" i="13" s="1"/>
  <c r="R340" i="13"/>
  <c r="S340" i="13" s="1"/>
  <c r="R717" i="13"/>
  <c r="S717" i="13" s="1"/>
  <c r="R899" i="13"/>
  <c r="S899" i="13" s="1"/>
  <c r="R564" i="13"/>
  <c r="S564" i="13" s="1"/>
  <c r="R847" i="13"/>
  <c r="S847" i="13" s="1"/>
  <c r="R359" i="13"/>
  <c r="S359" i="13" s="1"/>
  <c r="R973" i="13"/>
  <c r="S973" i="13" s="1"/>
  <c r="R43" i="13"/>
  <c r="S43" i="13" s="1"/>
  <c r="R912" i="13"/>
  <c r="S912" i="13" s="1"/>
  <c r="R981" i="13"/>
  <c r="S981" i="13" s="1"/>
  <c r="R461" i="13"/>
  <c r="S461" i="13" s="1"/>
  <c r="R721" i="13"/>
  <c r="S721" i="13" s="1"/>
  <c r="R957" i="13"/>
  <c r="S957" i="13" s="1"/>
  <c r="R502" i="13"/>
  <c r="S502" i="13" s="1"/>
  <c r="R894" i="13"/>
  <c r="S894" i="13" s="1"/>
  <c r="R318" i="13"/>
  <c r="S318" i="13" s="1"/>
  <c r="R506" i="13"/>
  <c r="S506" i="13" s="1"/>
  <c r="R942" i="13"/>
  <c r="S942" i="13" s="1"/>
  <c r="R545" i="13"/>
  <c r="S545" i="13" s="1"/>
  <c r="R1003" i="13"/>
  <c r="S1003" i="13" s="1"/>
  <c r="R215" i="13"/>
  <c r="S215" i="13" s="1"/>
  <c r="R226" i="13"/>
  <c r="S226" i="13" s="1"/>
  <c r="R955" i="13"/>
  <c r="S955" i="13" s="1"/>
  <c r="R344" i="13"/>
  <c r="S344" i="13" s="1"/>
  <c r="R303" i="13"/>
  <c r="S303" i="13" s="1"/>
  <c r="R217" i="13"/>
  <c r="S217" i="13" s="1"/>
  <c r="R1059" i="13"/>
  <c r="S1059" i="13" s="1"/>
  <c r="R744" i="13"/>
  <c r="S744" i="13" s="1"/>
  <c r="R440" i="13"/>
  <c r="S440" i="13" s="1"/>
  <c r="R494" i="13"/>
  <c r="S494" i="13" s="1"/>
  <c r="R781" i="13"/>
  <c r="S781" i="13" s="1"/>
  <c r="R373" i="13"/>
  <c r="S373" i="13" s="1"/>
  <c r="R22" i="13"/>
  <c r="S22" i="13" s="1"/>
  <c r="R308" i="13"/>
  <c r="S308" i="13" s="1"/>
  <c r="R798" i="13"/>
  <c r="S798" i="13" s="1"/>
  <c r="R441" i="13"/>
  <c r="S441" i="13" s="1"/>
  <c r="R1024" i="13"/>
  <c r="S1024" i="13" s="1"/>
  <c r="R4" i="13"/>
  <c r="S4" i="13" s="1"/>
  <c r="R153" i="13"/>
  <c r="S153" i="13" s="1"/>
  <c r="R352" i="13"/>
  <c r="S352" i="13" s="1"/>
  <c r="R658" i="13"/>
  <c r="S658" i="13" s="1"/>
  <c r="R499" i="13"/>
  <c r="S499" i="13" s="1"/>
  <c r="R597" i="13"/>
  <c r="S597" i="13" s="1"/>
  <c r="R821" i="13"/>
  <c r="S821" i="13" s="1"/>
  <c r="R575" i="13"/>
  <c r="S575" i="13" s="1"/>
  <c r="R718" i="13"/>
  <c r="S718" i="13" s="1"/>
  <c r="R748" i="13"/>
  <c r="S748" i="13" s="1"/>
  <c r="R282" i="13"/>
  <c r="S282" i="13" s="1"/>
  <c r="R256" i="13"/>
  <c r="S256" i="13" s="1"/>
  <c r="R154" i="13"/>
  <c r="S154" i="13" s="1"/>
  <c r="R152" i="13"/>
  <c r="S152" i="13" s="1"/>
  <c r="R363" i="13"/>
  <c r="S363" i="13" s="1"/>
  <c r="R931" i="13"/>
  <c r="S931" i="13" s="1"/>
  <c r="R553" i="13"/>
  <c r="S553" i="13" s="1"/>
  <c r="R930" i="13"/>
  <c r="S930" i="13" s="1"/>
  <c r="R808" i="13"/>
  <c r="S808" i="13" s="1"/>
  <c r="R150" i="13"/>
  <c r="S150" i="13" s="1"/>
  <c r="R147" i="13"/>
  <c r="S147" i="13" s="1"/>
  <c r="R285" i="13"/>
  <c r="S285" i="13" s="1"/>
  <c r="R1030" i="13"/>
  <c r="S1030" i="13" s="1"/>
  <c r="R385" i="13"/>
  <c r="S385" i="13" s="1"/>
  <c r="R312" i="13"/>
  <c r="S312" i="13" s="1"/>
  <c r="R986" i="13"/>
  <c r="S986" i="13" s="1"/>
  <c r="R685" i="13"/>
  <c r="S685" i="13" s="1"/>
  <c r="R296" i="13"/>
  <c r="S296" i="13" s="1"/>
  <c r="R896" i="13"/>
  <c r="S896" i="13" s="1"/>
  <c r="R664" i="13"/>
  <c r="S664" i="13" s="1"/>
  <c r="R732" i="13"/>
  <c r="S732" i="13" s="1"/>
  <c r="R978" i="13"/>
  <c r="S978" i="13" s="1"/>
  <c r="R134" i="13"/>
  <c r="S134" i="13" s="1"/>
  <c r="R13" i="13"/>
  <c r="S13" i="13" s="1"/>
  <c r="R1027" i="13"/>
  <c r="S1027" i="13" s="1"/>
  <c r="R884" i="13"/>
  <c r="S884" i="13" s="1"/>
  <c r="R739" i="13"/>
  <c r="S739" i="13" s="1"/>
  <c r="R711" i="13"/>
  <c r="S711" i="13" s="1"/>
  <c r="R407" i="13"/>
  <c r="S407" i="13" s="1"/>
  <c r="R560" i="13"/>
  <c r="S560" i="13" s="1"/>
  <c r="R1022" i="13"/>
  <c r="S1022" i="13" s="1"/>
  <c r="R683" i="13"/>
  <c r="S683" i="13" s="1"/>
  <c r="R439" i="13"/>
  <c r="S439" i="13" s="1"/>
  <c r="R907" i="13"/>
  <c r="S907" i="13" s="1"/>
  <c r="R845" i="13"/>
  <c r="S845" i="13" s="1"/>
  <c r="R534" i="13"/>
  <c r="S534" i="13" s="1"/>
  <c r="R753" i="13"/>
  <c r="S753" i="13" s="1"/>
  <c r="R775" i="13"/>
  <c r="S775" i="13" s="1"/>
  <c r="R624" i="13"/>
  <c r="S624" i="13" s="1"/>
  <c r="R647" i="13"/>
  <c r="S647" i="13" s="1"/>
  <c r="R35" i="13"/>
  <c r="S35" i="13" s="1"/>
  <c r="R234" i="13"/>
  <c r="S234" i="13" s="1"/>
  <c r="R777" i="13"/>
  <c r="S777" i="13" s="1"/>
  <c r="R1017" i="13"/>
  <c r="S1017" i="13" s="1"/>
  <c r="R293" i="13"/>
  <c r="S293" i="13" s="1"/>
  <c r="R778" i="13"/>
  <c r="S778" i="13" s="1"/>
  <c r="R1031" i="13"/>
  <c r="S1031" i="13" s="1"/>
  <c r="R773" i="13"/>
  <c r="S773" i="13" s="1"/>
  <c r="R339" i="13"/>
  <c r="S339" i="13" s="1"/>
  <c r="R509" i="13"/>
  <c r="S509" i="13" s="1"/>
  <c r="R901" i="13"/>
  <c r="S901" i="13" s="1"/>
  <c r="R297" i="13"/>
  <c r="S297" i="13" s="1"/>
  <c r="R3" i="13"/>
  <c r="S3" i="13" s="1"/>
  <c r="R621" i="13"/>
  <c r="S621" i="13" s="1"/>
  <c r="R370" i="13"/>
  <c r="S370" i="13" s="1"/>
  <c r="R483" i="13"/>
  <c r="S483" i="13" s="1"/>
  <c r="R438" i="13"/>
  <c r="S438" i="13" s="1"/>
  <c r="R882" i="13"/>
  <c r="S882" i="13" s="1"/>
  <c r="R716" i="13"/>
  <c r="S716" i="13" s="1"/>
  <c r="R83" i="13"/>
  <c r="S83" i="13" s="1"/>
  <c r="L4" i="12"/>
  <c r="M4" i="12" s="1"/>
  <c r="I4" i="17" s="1"/>
  <c r="L13" i="12"/>
  <c r="M13" i="12" s="1"/>
  <c r="I13" i="17" s="1"/>
  <c r="L21" i="12"/>
  <c r="M21" i="12" s="1"/>
  <c r="I21" i="17" s="1"/>
  <c r="L30" i="12"/>
  <c r="M30" i="12" s="1"/>
  <c r="I30" i="17" s="1"/>
  <c r="L35" i="12"/>
  <c r="M35" i="12" s="1"/>
  <c r="I35" i="17" s="1"/>
  <c r="L40" i="12"/>
  <c r="M40" i="12" s="1"/>
  <c r="I40" i="17" s="1"/>
  <c r="L50" i="12"/>
  <c r="M50" i="12" s="1"/>
  <c r="I50" i="17" s="1"/>
  <c r="L63" i="12"/>
  <c r="M63" i="12" s="1"/>
  <c r="I63" i="17" s="1"/>
  <c r="L68" i="12"/>
  <c r="M68" i="12" s="1"/>
  <c r="I68" i="17" s="1"/>
  <c r="L73" i="12"/>
  <c r="M73" i="12" s="1"/>
  <c r="I73" i="17" s="1"/>
  <c r="L80" i="12"/>
  <c r="M80" i="12" s="1"/>
  <c r="I80" i="17" s="1"/>
  <c r="L85" i="12"/>
  <c r="M85" i="12" s="1"/>
  <c r="I85" i="17" s="1"/>
  <c r="L93" i="12"/>
  <c r="M93" i="12" s="1"/>
  <c r="I93" i="17" s="1"/>
  <c r="L97" i="12"/>
  <c r="M97" i="12" s="1"/>
  <c r="I97" i="17" s="1"/>
  <c r="L102" i="12"/>
  <c r="M102" i="12" s="1"/>
  <c r="I102" i="17" s="1"/>
  <c r="L111" i="12"/>
  <c r="M111" i="12" s="1"/>
  <c r="I111" i="17" s="1"/>
  <c r="L116" i="12"/>
  <c r="M116" i="12" s="1"/>
  <c r="I116" i="17" s="1"/>
  <c r="L123" i="12"/>
  <c r="M123" i="12" s="1"/>
  <c r="I123" i="17" s="1"/>
  <c r="L129" i="12"/>
  <c r="M129" i="12" s="1"/>
  <c r="I129" i="17" s="1"/>
  <c r="L134" i="12"/>
  <c r="M134" i="12" s="1"/>
  <c r="I134" i="17" s="1"/>
  <c r="L138" i="12"/>
  <c r="M138" i="12" s="1"/>
  <c r="I138" i="17" s="1"/>
  <c r="L9" i="12"/>
  <c r="M9" i="12" s="1"/>
  <c r="I9" i="17" s="1"/>
  <c r="L14" i="12"/>
  <c r="M14" i="12" s="1"/>
  <c r="I14" i="17" s="1"/>
  <c r="L22" i="12"/>
  <c r="M22" i="12" s="1"/>
  <c r="I22" i="17" s="1"/>
  <c r="L36" i="12"/>
  <c r="M36" i="12" s="1"/>
  <c r="I36" i="17" s="1"/>
  <c r="L43" i="12"/>
  <c r="M43" i="12" s="1"/>
  <c r="I43" i="17" s="1"/>
  <c r="L51" i="12"/>
  <c r="M51" i="12" s="1"/>
  <c r="I51" i="17" s="1"/>
  <c r="L69" i="12"/>
  <c r="M69" i="12" s="1"/>
  <c r="I69" i="17" s="1"/>
  <c r="L76" i="12"/>
  <c r="M76" i="12" s="1"/>
  <c r="I76" i="17" s="1"/>
  <c r="L94" i="12"/>
  <c r="M94" i="12" s="1"/>
  <c r="I94" i="17" s="1"/>
  <c r="L104" i="12"/>
  <c r="M104" i="12" s="1"/>
  <c r="I104" i="17" s="1"/>
  <c r="L120" i="12"/>
  <c r="M120" i="12" s="1"/>
  <c r="I120" i="17" s="1"/>
  <c r="L125" i="12"/>
  <c r="M125" i="12" s="1"/>
  <c r="I125" i="17" s="1"/>
  <c r="L131" i="12"/>
  <c r="M131" i="12" s="1"/>
  <c r="I131" i="17" s="1"/>
  <c r="L135" i="12"/>
  <c r="M135" i="12" s="1"/>
  <c r="I135" i="17" s="1"/>
  <c r="L139" i="12"/>
  <c r="M139" i="12" s="1"/>
  <c r="I139" i="17" s="1"/>
  <c r="L143" i="12"/>
  <c r="M143" i="12" s="1"/>
  <c r="I143" i="17" s="1"/>
  <c r="L147" i="12"/>
  <c r="M147" i="12" s="1"/>
  <c r="I147" i="17" s="1"/>
  <c r="L151" i="12"/>
  <c r="M151" i="12" s="1"/>
  <c r="I151" i="17" s="1"/>
  <c r="L155" i="12"/>
  <c r="M155" i="12" s="1"/>
  <c r="I155" i="17" s="1"/>
  <c r="L160" i="12"/>
  <c r="M160" i="12" s="1"/>
  <c r="I160" i="17" s="1"/>
  <c r="L168" i="12"/>
  <c r="M168" i="12" s="1"/>
  <c r="I168" i="17" s="1"/>
  <c r="L179" i="12"/>
  <c r="M179" i="12" s="1"/>
  <c r="I179" i="17" s="1"/>
  <c r="L184" i="12"/>
  <c r="M184" i="12" s="1"/>
  <c r="I184" i="17" s="1"/>
  <c r="L194" i="12"/>
  <c r="M194" i="12" s="1"/>
  <c r="I194" i="17" s="1"/>
  <c r="L198" i="12"/>
  <c r="M198" i="12" s="1"/>
  <c r="I198" i="17" s="1"/>
  <c r="L203" i="12"/>
  <c r="M203" i="12" s="1"/>
  <c r="I203" i="17" s="1"/>
  <c r="L207" i="12"/>
  <c r="M207" i="12" s="1"/>
  <c r="I207" i="17" s="1"/>
  <c r="L212" i="12"/>
  <c r="M212" i="12" s="1"/>
  <c r="I212" i="17" s="1"/>
  <c r="L216" i="12"/>
  <c r="M216" i="12" s="1"/>
  <c r="I216" i="17" s="1"/>
  <c r="L221" i="12"/>
  <c r="M221" i="12" s="1"/>
  <c r="I221" i="17" s="1"/>
  <c r="L234" i="12"/>
  <c r="M234" i="12" s="1"/>
  <c r="I234" i="17" s="1"/>
  <c r="L252" i="12"/>
  <c r="M252" i="12" s="1"/>
  <c r="I252" i="17" s="1"/>
  <c r="L256" i="12"/>
  <c r="M256" i="12" s="1"/>
  <c r="I256" i="17" s="1"/>
  <c r="L262" i="12"/>
  <c r="M262" i="12" s="1"/>
  <c r="I262" i="17" s="1"/>
  <c r="L266" i="12"/>
  <c r="M266" i="12" s="1"/>
  <c r="I266" i="17" s="1"/>
  <c r="L283" i="12"/>
  <c r="M283" i="12" s="1"/>
  <c r="I283" i="17" s="1"/>
  <c r="L292" i="12"/>
  <c r="M292" i="12" s="1"/>
  <c r="I292" i="17" s="1"/>
  <c r="L296" i="12"/>
  <c r="M296" i="12" s="1"/>
  <c r="I296" i="17" s="1"/>
  <c r="L301" i="12"/>
  <c r="M301" i="12" s="1"/>
  <c r="I301" i="17" s="1"/>
  <c r="L316" i="12"/>
  <c r="M316" i="12" s="1"/>
  <c r="I316" i="17" s="1"/>
  <c r="L320" i="12"/>
  <c r="M320" i="12" s="1"/>
  <c r="I320" i="17" s="1"/>
  <c r="L325" i="12"/>
  <c r="M325" i="12" s="1"/>
  <c r="I325" i="17" s="1"/>
  <c r="L329" i="12"/>
  <c r="M329" i="12" s="1"/>
  <c r="I329" i="17" s="1"/>
  <c r="L337" i="12"/>
  <c r="M337" i="12" s="1"/>
  <c r="I337" i="17" s="1"/>
  <c r="L341" i="12"/>
  <c r="M341" i="12" s="1"/>
  <c r="I341" i="17" s="1"/>
  <c r="L350" i="12"/>
  <c r="M350" i="12" s="1"/>
  <c r="I350" i="17" s="1"/>
  <c r="L354" i="12"/>
  <c r="M354" i="12" s="1"/>
  <c r="I354" i="17" s="1"/>
  <c r="L359" i="12"/>
  <c r="M359" i="12" s="1"/>
  <c r="I359" i="17" s="1"/>
  <c r="L365" i="12"/>
  <c r="M365" i="12" s="1"/>
  <c r="I365" i="17" s="1"/>
  <c r="L370" i="12"/>
  <c r="M370" i="12" s="1"/>
  <c r="I370" i="17" s="1"/>
  <c r="L375" i="12"/>
  <c r="M375" i="12" s="1"/>
  <c r="I375" i="17" s="1"/>
  <c r="L385" i="12"/>
  <c r="M385" i="12" s="1"/>
  <c r="I385" i="17" s="1"/>
  <c r="L389" i="12"/>
  <c r="M389" i="12" s="1"/>
  <c r="I389" i="17" s="1"/>
  <c r="L407" i="12"/>
  <c r="M407" i="12" s="1"/>
  <c r="I407" i="17" s="1"/>
  <c r="L414" i="12"/>
  <c r="M414" i="12" s="1"/>
  <c r="I414" i="17" s="1"/>
  <c r="L422" i="12"/>
  <c r="M422" i="12" s="1"/>
  <c r="I422" i="17" s="1"/>
  <c r="L428" i="12"/>
  <c r="M428" i="12" s="1"/>
  <c r="I428" i="17" s="1"/>
  <c r="L432" i="12"/>
  <c r="M432" i="12" s="1"/>
  <c r="I432" i="17" s="1"/>
  <c r="L37" i="12"/>
  <c r="M37" i="12" s="1"/>
  <c r="I37" i="17" s="1"/>
  <c r="L56" i="12"/>
  <c r="M56" i="12" s="1"/>
  <c r="I56" i="17" s="1"/>
  <c r="L66" i="12"/>
  <c r="M66" i="12" s="1"/>
  <c r="I66" i="17" s="1"/>
  <c r="L77" i="12"/>
  <c r="M77" i="12" s="1"/>
  <c r="I77" i="17" s="1"/>
  <c r="L87" i="12"/>
  <c r="M87" i="12" s="1"/>
  <c r="I87" i="17" s="1"/>
  <c r="L100" i="12"/>
  <c r="M100" i="12" s="1"/>
  <c r="I100" i="17" s="1"/>
  <c r="L136" i="12"/>
  <c r="M136" i="12" s="1"/>
  <c r="I136" i="17" s="1"/>
  <c r="L144" i="12"/>
  <c r="M144" i="12" s="1"/>
  <c r="I144" i="17" s="1"/>
  <c r="L149" i="12"/>
  <c r="M149" i="12" s="1"/>
  <c r="I149" i="17" s="1"/>
  <c r="L154" i="12"/>
  <c r="M154" i="12" s="1"/>
  <c r="I154" i="17" s="1"/>
  <c r="L161" i="12"/>
  <c r="M161" i="12" s="1"/>
  <c r="I161" i="17" s="1"/>
  <c r="L166" i="12"/>
  <c r="M166" i="12" s="1"/>
  <c r="I166" i="17" s="1"/>
  <c r="L171" i="12"/>
  <c r="M171" i="12" s="1"/>
  <c r="I171" i="17" s="1"/>
  <c r="L180" i="12"/>
  <c r="M180" i="12" s="1"/>
  <c r="I180" i="17" s="1"/>
  <c r="L186" i="12"/>
  <c r="M186" i="12" s="1"/>
  <c r="I186" i="17" s="1"/>
  <c r="L193" i="12"/>
  <c r="M193" i="12" s="1"/>
  <c r="I193" i="17" s="1"/>
  <c r="L205" i="12"/>
  <c r="M205" i="12" s="1"/>
  <c r="I205" i="17" s="1"/>
  <c r="L211" i="12"/>
  <c r="M211" i="12" s="1"/>
  <c r="I211" i="17" s="1"/>
  <c r="L217" i="12"/>
  <c r="M217" i="12" s="1"/>
  <c r="I217" i="17" s="1"/>
  <c r="L226" i="12"/>
  <c r="M226" i="12" s="1"/>
  <c r="I226" i="17" s="1"/>
  <c r="L233" i="12"/>
  <c r="M233" i="12" s="1"/>
  <c r="I233" i="17" s="1"/>
  <c r="L241" i="12"/>
  <c r="M241" i="12" s="1"/>
  <c r="I241" i="17" s="1"/>
  <c r="L247" i="12"/>
  <c r="M247" i="12" s="1"/>
  <c r="I247" i="17" s="1"/>
  <c r="L257" i="12"/>
  <c r="M257" i="12" s="1"/>
  <c r="I257" i="17" s="1"/>
  <c r="L270" i="12"/>
  <c r="M270" i="12" s="1"/>
  <c r="I270" i="17" s="1"/>
  <c r="L280" i="12"/>
  <c r="M280" i="12" s="1"/>
  <c r="I280" i="17" s="1"/>
  <c r="L285" i="12"/>
  <c r="M285" i="12" s="1"/>
  <c r="I285" i="17" s="1"/>
  <c r="L297" i="12"/>
  <c r="M297" i="12" s="1"/>
  <c r="I297" i="17" s="1"/>
  <c r="L310" i="12"/>
  <c r="M310" i="12" s="1"/>
  <c r="I310" i="17" s="1"/>
  <c r="L317" i="12"/>
  <c r="M317" i="12" s="1"/>
  <c r="I317" i="17" s="1"/>
  <c r="L328" i="12"/>
  <c r="M328" i="12" s="1"/>
  <c r="I328" i="17" s="1"/>
  <c r="L334" i="12"/>
  <c r="M334" i="12" s="1"/>
  <c r="I334" i="17" s="1"/>
  <c r="L339" i="12"/>
  <c r="M339" i="12" s="1"/>
  <c r="I339" i="17" s="1"/>
  <c r="L344" i="12"/>
  <c r="M344" i="12" s="1"/>
  <c r="I344" i="17" s="1"/>
  <c r="L351" i="12"/>
  <c r="M351" i="12" s="1"/>
  <c r="I351" i="17" s="1"/>
  <c r="L363" i="12"/>
  <c r="M363" i="12" s="1"/>
  <c r="I363" i="17" s="1"/>
  <c r="L372" i="12"/>
  <c r="M372" i="12" s="1"/>
  <c r="I372" i="17" s="1"/>
  <c r="L384" i="12"/>
  <c r="M384" i="12" s="1"/>
  <c r="I384" i="17" s="1"/>
  <c r="L390" i="12"/>
  <c r="M390" i="12" s="1"/>
  <c r="I390" i="17" s="1"/>
  <c r="L395" i="12"/>
  <c r="M395" i="12" s="1"/>
  <c r="I395" i="17" s="1"/>
  <c r="L409" i="12"/>
  <c r="M409" i="12" s="1"/>
  <c r="I409" i="17" s="1"/>
  <c r="L420" i="12"/>
  <c r="M420" i="12" s="1"/>
  <c r="I420" i="17" s="1"/>
  <c r="L427" i="12"/>
  <c r="M427" i="12" s="1"/>
  <c r="I427" i="17" s="1"/>
  <c r="L434" i="12"/>
  <c r="M434" i="12" s="1"/>
  <c r="L440" i="12"/>
  <c r="M440" i="12" s="1"/>
  <c r="I439" i="17" s="1"/>
  <c r="L446" i="12"/>
  <c r="M446" i="12" s="1"/>
  <c r="I445" i="17" s="1"/>
  <c r="L455" i="12"/>
  <c r="M455" i="12" s="1"/>
  <c r="L470" i="12"/>
  <c r="M470" i="12" s="1"/>
  <c r="I467" i="17" s="1"/>
  <c r="L484" i="12"/>
  <c r="M484" i="12" s="1"/>
  <c r="I481" i="17" s="1"/>
  <c r="L488" i="12"/>
  <c r="M488" i="12" s="1"/>
  <c r="I485" i="17" s="1"/>
  <c r="L494" i="12"/>
  <c r="M494" i="12" s="1"/>
  <c r="I491" i="17" s="1"/>
  <c r="L501" i="12"/>
  <c r="M501" i="12" s="1"/>
  <c r="I498" i="17" s="1"/>
  <c r="L505" i="12"/>
  <c r="M505" i="12" s="1"/>
  <c r="I502" i="17" s="1"/>
  <c r="L509" i="12"/>
  <c r="M509" i="12" s="1"/>
  <c r="I506" i="17" s="1"/>
  <c r="L514" i="12"/>
  <c r="M514" i="12" s="1"/>
  <c r="I511" i="17" s="1"/>
  <c r="L520" i="12"/>
  <c r="M520" i="12" s="1"/>
  <c r="I517" i="17" s="1"/>
  <c r="L527" i="12"/>
  <c r="M527" i="12" s="1"/>
  <c r="I524" i="17" s="1"/>
  <c r="L534" i="12"/>
  <c r="M534" i="12" s="1"/>
  <c r="I531" i="17" s="1"/>
  <c r="L543" i="12"/>
  <c r="M543" i="12" s="1"/>
  <c r="I540" i="17" s="1"/>
  <c r="L549" i="12"/>
  <c r="M549" i="12" s="1"/>
  <c r="I545" i="17" s="1"/>
  <c r="L554" i="12"/>
  <c r="M554" i="12" s="1"/>
  <c r="I550" i="17" s="1"/>
  <c r="L562" i="12"/>
  <c r="M562" i="12" s="1"/>
  <c r="I557" i="17" s="1"/>
  <c r="L567" i="12"/>
  <c r="M567" i="12" s="1"/>
  <c r="I561" i="17" s="1"/>
  <c r="L576" i="12"/>
  <c r="M576" i="12" s="1"/>
  <c r="I569" i="17" s="1"/>
  <c r="L581" i="12"/>
  <c r="M581" i="12" s="1"/>
  <c r="I574" i="17" s="1"/>
  <c r="L585" i="12"/>
  <c r="M585" i="12" s="1"/>
  <c r="I578" i="17" s="1"/>
  <c r="L590" i="12"/>
  <c r="M590" i="12" s="1"/>
  <c r="I583" i="17" s="1"/>
  <c r="L596" i="12"/>
  <c r="M596" i="12" s="1"/>
  <c r="L39" i="12"/>
  <c r="M39" i="12" s="1"/>
  <c r="I39" i="17" s="1"/>
  <c r="L57" i="12"/>
  <c r="M57" i="12" s="1"/>
  <c r="I57" i="17" s="1"/>
  <c r="L67" i="12"/>
  <c r="M67" i="12" s="1"/>
  <c r="I67" i="17" s="1"/>
  <c r="L78" i="12"/>
  <c r="M78" i="12" s="1"/>
  <c r="I78" i="17" s="1"/>
  <c r="L88" i="12"/>
  <c r="M88" i="12" s="1"/>
  <c r="I88" i="17" s="1"/>
  <c r="L115" i="12"/>
  <c r="M115" i="12" s="1"/>
  <c r="I115" i="17" s="1"/>
  <c r="L127" i="12"/>
  <c r="M127" i="12" s="1"/>
  <c r="I127" i="17" s="1"/>
  <c r="L137" i="12"/>
  <c r="M137" i="12" s="1"/>
  <c r="I137" i="17" s="1"/>
  <c r="L145" i="12"/>
  <c r="M145" i="12" s="1"/>
  <c r="I145" i="17" s="1"/>
  <c r="L150" i="12"/>
  <c r="M150" i="12" s="1"/>
  <c r="I150" i="17" s="1"/>
  <c r="L156" i="12"/>
  <c r="M156" i="12" s="1"/>
  <c r="I156" i="17" s="1"/>
  <c r="L162" i="12"/>
  <c r="M162" i="12" s="1"/>
  <c r="I162" i="17" s="1"/>
  <c r="L167" i="12"/>
  <c r="M167" i="12" s="1"/>
  <c r="I167" i="17" s="1"/>
  <c r="L181" i="12"/>
  <c r="M181" i="12" s="1"/>
  <c r="I181" i="17" s="1"/>
  <c r="L195" i="12"/>
  <c r="M195" i="12" s="1"/>
  <c r="I195" i="17" s="1"/>
  <c r="L201" i="12"/>
  <c r="M201" i="12" s="1"/>
  <c r="I201" i="17" s="1"/>
  <c r="L206" i="12"/>
  <c r="M206" i="12" s="1"/>
  <c r="I206" i="17" s="1"/>
  <c r="L213" i="12"/>
  <c r="M213" i="12" s="1"/>
  <c r="I213" i="17" s="1"/>
  <c r="L227" i="12"/>
  <c r="M227" i="12" s="1"/>
  <c r="I227" i="17" s="1"/>
  <c r="L235" i="12"/>
  <c r="M235" i="12" s="1"/>
  <c r="I235" i="17" s="1"/>
  <c r="L242" i="12"/>
  <c r="M242" i="12" s="1"/>
  <c r="I242" i="17" s="1"/>
  <c r="L248" i="12"/>
  <c r="M248" i="12" s="1"/>
  <c r="I248" i="17" s="1"/>
  <c r="L253" i="12"/>
  <c r="M253" i="12" s="1"/>
  <c r="I253" i="17" s="1"/>
  <c r="L259" i="12"/>
  <c r="M259" i="12" s="1"/>
  <c r="I259" i="17" s="1"/>
  <c r="L265" i="12"/>
  <c r="M265" i="12" s="1"/>
  <c r="I265" i="17" s="1"/>
  <c r="L273" i="12"/>
  <c r="M273" i="12" s="1"/>
  <c r="I273" i="17" s="1"/>
  <c r="L281" i="12"/>
  <c r="M281" i="12" s="1"/>
  <c r="I281" i="17" s="1"/>
  <c r="L286" i="12"/>
  <c r="M286" i="12" s="1"/>
  <c r="I286" i="17" s="1"/>
  <c r="L293" i="12"/>
  <c r="M293" i="12" s="1"/>
  <c r="I293" i="17" s="1"/>
  <c r="L298" i="12"/>
  <c r="M298" i="12" s="1"/>
  <c r="I298" i="17" s="1"/>
  <c r="L303" i="12"/>
  <c r="M303" i="12" s="1"/>
  <c r="I303" i="17" s="1"/>
  <c r="L312" i="12"/>
  <c r="M312" i="12" s="1"/>
  <c r="I312" i="17" s="1"/>
  <c r="L318" i="12"/>
  <c r="M318" i="12" s="1"/>
  <c r="I318" i="17" s="1"/>
  <c r="L330" i="12"/>
  <c r="M330" i="12" s="1"/>
  <c r="I330" i="17" s="1"/>
  <c r="L335" i="12"/>
  <c r="M335" i="12" s="1"/>
  <c r="I335" i="17" s="1"/>
  <c r="L340" i="12"/>
  <c r="M340" i="12" s="1"/>
  <c r="I340" i="17" s="1"/>
  <c r="L346" i="12"/>
  <c r="M346" i="12" s="1"/>
  <c r="I346" i="17" s="1"/>
  <c r="L352" i="12"/>
  <c r="M352" i="12" s="1"/>
  <c r="I352" i="17" s="1"/>
  <c r="L373" i="12"/>
  <c r="M373" i="12" s="1"/>
  <c r="I373" i="17" s="1"/>
  <c r="L379" i="12"/>
  <c r="M379" i="12" s="1"/>
  <c r="I379" i="17" s="1"/>
  <c r="L386" i="12"/>
  <c r="M386" i="12" s="1"/>
  <c r="I386" i="17" s="1"/>
  <c r="L391" i="12"/>
  <c r="M391" i="12" s="1"/>
  <c r="I391" i="17" s="1"/>
  <c r="L402" i="12"/>
  <c r="M402" i="12" s="1"/>
  <c r="I402" i="17" s="1"/>
  <c r="L411" i="12"/>
  <c r="M411" i="12" s="1"/>
  <c r="I411" i="17" s="1"/>
  <c r="L421" i="12"/>
  <c r="M421" i="12" s="1"/>
  <c r="I421" i="17" s="1"/>
  <c r="L429" i="12"/>
  <c r="M429" i="12" s="1"/>
  <c r="I429" i="17" s="1"/>
  <c r="L436" i="12"/>
  <c r="M436" i="12" s="1"/>
  <c r="I435" i="17" s="1"/>
  <c r="L441" i="12"/>
  <c r="M441" i="12" s="1"/>
  <c r="I440" i="17" s="1"/>
  <c r="L447" i="12"/>
  <c r="M447" i="12" s="1"/>
  <c r="I446" i="17" s="1"/>
  <c r="L452" i="12"/>
  <c r="M452" i="12" s="1"/>
  <c r="I450" i="17" s="1"/>
  <c r="L457" i="12"/>
  <c r="M457" i="12" s="1"/>
  <c r="I454" i="17" s="1"/>
  <c r="L464" i="12"/>
  <c r="M464" i="12" s="1"/>
  <c r="I461" i="17" s="1"/>
  <c r="L471" i="12"/>
  <c r="M471" i="12" s="1"/>
  <c r="I468" i="17" s="1"/>
  <c r="L485" i="12"/>
  <c r="M485" i="12" s="1"/>
  <c r="I482" i="17" s="1"/>
  <c r="L490" i="12"/>
  <c r="M490" i="12" s="1"/>
  <c r="I487" i="17" s="1"/>
  <c r="L495" i="12"/>
  <c r="M495" i="12" s="1"/>
  <c r="I492" i="17" s="1"/>
  <c r="L502" i="12"/>
  <c r="M502" i="12" s="1"/>
  <c r="I499" i="17" s="1"/>
  <c r="L506" i="12"/>
  <c r="M506" i="12" s="1"/>
  <c r="I503" i="17" s="1"/>
  <c r="L528" i="12"/>
  <c r="M528" i="12" s="1"/>
  <c r="I525" i="17" s="1"/>
  <c r="L537" i="12"/>
  <c r="M537" i="12" s="1"/>
  <c r="I534" i="17" s="1"/>
  <c r="L544" i="12"/>
  <c r="M544" i="12" s="1"/>
  <c r="L550" i="12"/>
  <c r="M550" i="12" s="1"/>
  <c r="I546" i="17" s="1"/>
  <c r="L557" i="12"/>
  <c r="M557" i="12" s="1"/>
  <c r="L563" i="12"/>
  <c r="M563" i="12" s="1"/>
  <c r="L568" i="12"/>
  <c r="M568" i="12" s="1"/>
  <c r="I562" i="17" s="1"/>
  <c r="L578" i="12"/>
  <c r="M578" i="12" s="1"/>
  <c r="I571" i="17" s="1"/>
  <c r="L582" i="12"/>
  <c r="M582" i="12" s="1"/>
  <c r="I575" i="17" s="1"/>
  <c r="L586" i="12"/>
  <c r="M586" i="12" s="1"/>
  <c r="I579" i="17" s="1"/>
  <c r="L599" i="12"/>
  <c r="M599" i="12" s="1"/>
  <c r="I591" i="17" s="1"/>
  <c r="L612" i="12"/>
  <c r="M612" i="12" s="1"/>
  <c r="I604" i="17" s="1"/>
  <c r="L626" i="12"/>
  <c r="M626" i="12" s="1"/>
  <c r="I618" i="17" s="1"/>
  <c r="L640" i="12"/>
  <c r="M640" i="12" s="1"/>
  <c r="I632" i="17" s="1"/>
  <c r="L650" i="12"/>
  <c r="M650" i="12" s="1"/>
  <c r="L656" i="12"/>
  <c r="M656" i="12" s="1"/>
  <c r="I647" i="17" s="1"/>
  <c r="L665" i="12"/>
  <c r="M665" i="12" s="1"/>
  <c r="I656" i="17" s="1"/>
  <c r="L676" i="12"/>
  <c r="M676" i="12" s="1"/>
  <c r="I667" i="17" s="1"/>
  <c r="L681" i="12"/>
  <c r="M681" i="12" s="1"/>
  <c r="I672" i="17" s="1"/>
  <c r="L691" i="12"/>
  <c r="M691" i="12" s="1"/>
  <c r="I682" i="17" s="1"/>
  <c r="L695" i="12"/>
  <c r="M695" i="12" s="1"/>
  <c r="I686" i="17" s="1"/>
  <c r="L702" i="12"/>
  <c r="M702" i="12" s="1"/>
  <c r="I693" i="17" s="1"/>
  <c r="L708" i="12"/>
  <c r="M708" i="12" s="1"/>
  <c r="I699" i="17" s="1"/>
  <c r="L712" i="12"/>
  <c r="M712" i="12" s="1"/>
  <c r="L718" i="12"/>
  <c r="M718" i="12" s="1"/>
  <c r="I708" i="17" s="1"/>
  <c r="L723" i="12"/>
  <c r="M723" i="12" s="1"/>
  <c r="I713" i="17" s="1"/>
  <c r="L727" i="12"/>
  <c r="M727" i="12" s="1"/>
  <c r="I716" i="17" s="1"/>
  <c r="L731" i="12"/>
  <c r="M731" i="12" s="1"/>
  <c r="I720" i="17" s="1"/>
  <c r="L737" i="12"/>
  <c r="M737" i="12" s="1"/>
  <c r="L742" i="12"/>
  <c r="M742" i="12" s="1"/>
  <c r="I728" i="17" s="1"/>
  <c r="L747" i="12"/>
  <c r="M747" i="12" s="1"/>
  <c r="I733" i="17" s="1"/>
  <c r="L753" i="12"/>
  <c r="M753" i="12" s="1"/>
  <c r="I739" i="17" s="1"/>
  <c r="L757" i="12"/>
  <c r="M757" i="12" s="1"/>
  <c r="I743" i="17" s="1"/>
  <c r="L762" i="12"/>
  <c r="M762" i="12" s="1"/>
  <c r="L767" i="12"/>
  <c r="M767" i="12" s="1"/>
  <c r="I751" i="17" s="1"/>
  <c r="L772" i="12"/>
  <c r="M772" i="12" s="1"/>
  <c r="I756" i="17" s="1"/>
  <c r="L776" i="12"/>
  <c r="M776" i="12" s="1"/>
  <c r="I760" i="17" s="1"/>
  <c r="L781" i="12"/>
  <c r="M781" i="12" s="1"/>
  <c r="I765" i="17" s="1"/>
  <c r="L787" i="12"/>
  <c r="M787" i="12" s="1"/>
  <c r="I771" i="17" s="1"/>
  <c r="L793" i="12"/>
  <c r="M793" i="12" s="1"/>
  <c r="I776" i="17" s="1"/>
  <c r="L799" i="12"/>
  <c r="M799" i="12" s="1"/>
  <c r="I781" i="17" s="1"/>
  <c r="L803" i="12"/>
  <c r="M803" i="12" s="1"/>
  <c r="I785" i="17" s="1"/>
  <c r="L808" i="12"/>
  <c r="M808" i="12" s="1"/>
  <c r="I790" i="17" s="1"/>
  <c r="L812" i="12"/>
  <c r="M812" i="12" s="1"/>
  <c r="L818" i="12"/>
  <c r="M818" i="12" s="1"/>
  <c r="I799" i="17" s="1"/>
  <c r="L823" i="12"/>
  <c r="M823" i="12" s="1"/>
  <c r="I803" i="17" s="1"/>
  <c r="L829" i="12"/>
  <c r="M829" i="12" s="1"/>
  <c r="I809" i="17" s="1"/>
  <c r="L833" i="12"/>
  <c r="M833" i="12" s="1"/>
  <c r="I813" i="17" s="1"/>
  <c r="L838" i="12"/>
  <c r="M838" i="12" s="1"/>
  <c r="I818" i="17" s="1"/>
  <c r="L844" i="12"/>
  <c r="M844" i="12" s="1"/>
  <c r="I824" i="17" s="1"/>
  <c r="L856" i="12"/>
  <c r="M856" i="12" s="1"/>
  <c r="I836" i="17" s="1"/>
  <c r="L865" i="12"/>
  <c r="M865" i="12" s="1"/>
  <c r="I845" i="17" s="1"/>
  <c r="L870" i="12"/>
  <c r="M870" i="12" s="1"/>
  <c r="I850" i="17" s="1"/>
  <c r="L877" i="12"/>
  <c r="M877" i="12" s="1"/>
  <c r="I857" i="17" s="1"/>
  <c r="L889" i="12"/>
  <c r="M889" i="12" s="1"/>
  <c r="I869" i="17" s="1"/>
  <c r="L895" i="12"/>
  <c r="M895" i="12" s="1"/>
  <c r="I875" i="17" s="1"/>
  <c r="L899" i="12"/>
  <c r="M899" i="12" s="1"/>
  <c r="I879" i="17" s="1"/>
  <c r="L907" i="12"/>
  <c r="M907" i="12" s="1"/>
  <c r="I887" i="17" s="1"/>
  <c r="L911" i="12"/>
  <c r="M911" i="12" s="1"/>
  <c r="I891" i="17" s="1"/>
  <c r="L917" i="12"/>
  <c r="M917" i="12" s="1"/>
  <c r="I897" i="17" s="1"/>
  <c r="L922" i="12"/>
  <c r="M922" i="12" s="1"/>
  <c r="I902" i="17" s="1"/>
  <c r="L927" i="12"/>
  <c r="M927" i="12" s="1"/>
  <c r="I907" i="17" s="1"/>
  <c r="L933" i="12"/>
  <c r="M933" i="12" s="1"/>
  <c r="I913" i="17" s="1"/>
  <c r="L943" i="12"/>
  <c r="M943" i="12" s="1"/>
  <c r="I923" i="17" s="1"/>
  <c r="L946" i="12"/>
  <c r="M946" i="12" s="1"/>
  <c r="I926" i="17" s="1"/>
  <c r="L951" i="12"/>
  <c r="M951" i="12" s="1"/>
  <c r="L958" i="12"/>
  <c r="M958" i="12" s="1"/>
  <c r="I937" i="17" s="1"/>
  <c r="L964" i="12"/>
  <c r="M964" i="12" s="1"/>
  <c r="I943" i="17" s="1"/>
  <c r="L970" i="12"/>
  <c r="M970" i="12" s="1"/>
  <c r="I949" i="17" s="1"/>
  <c r="L974" i="12"/>
  <c r="M974" i="12" s="1"/>
  <c r="I953" i="17" s="1"/>
  <c r="L979" i="12"/>
  <c r="M979" i="12" s="1"/>
  <c r="L994" i="12"/>
  <c r="M994" i="12" s="1"/>
  <c r="I972" i="17" s="1"/>
  <c r="L1001" i="12"/>
  <c r="M1001" i="12" s="1"/>
  <c r="I979" i="17" s="1"/>
  <c r="L61" i="12"/>
  <c r="M61" i="12" s="1"/>
  <c r="I61" i="17" s="1"/>
  <c r="L82" i="12"/>
  <c r="M82" i="12" s="1"/>
  <c r="I82" i="17" s="1"/>
  <c r="L108" i="12"/>
  <c r="M108" i="12" s="1"/>
  <c r="I108" i="17" s="1"/>
  <c r="L132" i="12"/>
  <c r="M132" i="12" s="1"/>
  <c r="I132" i="17" s="1"/>
  <c r="L146" i="12"/>
  <c r="M146" i="12" s="1"/>
  <c r="I146" i="17" s="1"/>
  <c r="L157" i="12"/>
  <c r="M157" i="12" s="1"/>
  <c r="I157" i="17" s="1"/>
  <c r="L169" i="12"/>
  <c r="M169" i="12" s="1"/>
  <c r="I169" i="17" s="1"/>
  <c r="L196" i="12"/>
  <c r="M196" i="12" s="1"/>
  <c r="I196" i="17" s="1"/>
  <c r="L208" i="12"/>
  <c r="M208" i="12" s="1"/>
  <c r="I208" i="17" s="1"/>
  <c r="L260" i="12"/>
  <c r="M260" i="12" s="1"/>
  <c r="I260" i="17" s="1"/>
  <c r="L276" i="12"/>
  <c r="M276" i="12" s="1"/>
  <c r="I276" i="17" s="1"/>
  <c r="L288" i="12"/>
  <c r="M288" i="12" s="1"/>
  <c r="I288" i="17" s="1"/>
  <c r="L348" i="12"/>
  <c r="M348" i="12" s="1"/>
  <c r="I348" i="17" s="1"/>
  <c r="L360" i="12"/>
  <c r="M360" i="12" s="1"/>
  <c r="I360" i="17" s="1"/>
  <c r="L374" i="12"/>
  <c r="M374" i="12" s="1"/>
  <c r="I374" i="17" s="1"/>
  <c r="L398" i="12"/>
  <c r="M398" i="12" s="1"/>
  <c r="I398" i="17" s="1"/>
  <c r="L412" i="12"/>
  <c r="M412" i="12" s="1"/>
  <c r="I412" i="17" s="1"/>
  <c r="L430" i="12"/>
  <c r="M430" i="12" s="1"/>
  <c r="I430" i="17" s="1"/>
  <c r="L442" i="12"/>
  <c r="M442" i="12" s="1"/>
  <c r="I441" i="17" s="1"/>
  <c r="L453" i="12"/>
  <c r="M453" i="12" s="1"/>
  <c r="I451" i="17" s="1"/>
  <c r="L468" i="12"/>
  <c r="M468" i="12" s="1"/>
  <c r="I465" i="17" s="1"/>
  <c r="L481" i="12"/>
  <c r="M481" i="12" s="1"/>
  <c r="I478" i="17" s="1"/>
  <c r="L492" i="12"/>
  <c r="M492" i="12" s="1"/>
  <c r="I489" i="17" s="1"/>
  <c r="L503" i="12"/>
  <c r="M503" i="12" s="1"/>
  <c r="I500" i="17" s="1"/>
  <c r="L512" i="12"/>
  <c r="M512" i="12" s="1"/>
  <c r="I509" i="17" s="1"/>
  <c r="L522" i="12"/>
  <c r="M522" i="12" s="1"/>
  <c r="I519" i="17" s="1"/>
  <c r="L538" i="12"/>
  <c r="M538" i="12" s="1"/>
  <c r="I535" i="17" s="1"/>
  <c r="L551" i="12"/>
  <c r="M551" i="12" s="1"/>
  <c r="I547" i="17" s="1"/>
  <c r="L565" i="12"/>
  <c r="M565" i="12" s="1"/>
  <c r="I559" i="17" s="1"/>
  <c r="L579" i="12"/>
  <c r="M579" i="12" s="1"/>
  <c r="I572" i="17" s="1"/>
  <c r="L600" i="12"/>
  <c r="M600" i="12" s="1"/>
  <c r="I592" i="17" s="1"/>
  <c r="L606" i="12"/>
  <c r="M606" i="12" s="1"/>
  <c r="I598" i="17" s="1"/>
  <c r="L619" i="12"/>
  <c r="M619" i="12" s="1"/>
  <c r="I611" i="17" s="1"/>
  <c r="L624" i="12"/>
  <c r="M624" i="12" s="1"/>
  <c r="I616" i="17" s="1"/>
  <c r="L629" i="12"/>
  <c r="M629" i="12" s="1"/>
  <c r="I621" i="17" s="1"/>
  <c r="L635" i="12"/>
  <c r="M635" i="12" s="1"/>
  <c r="I627" i="17" s="1"/>
  <c r="L658" i="12"/>
  <c r="M658" i="12" s="1"/>
  <c r="I649" i="17" s="1"/>
  <c r="L663" i="12"/>
  <c r="M663" i="12" s="1"/>
  <c r="I654" i="17" s="1"/>
  <c r="L683" i="12"/>
  <c r="M683" i="12" s="1"/>
  <c r="I674" i="17" s="1"/>
  <c r="L690" i="12"/>
  <c r="M690" i="12" s="1"/>
  <c r="I681" i="17" s="1"/>
  <c r="L696" i="12"/>
  <c r="M696" i="12" s="1"/>
  <c r="I687" i="17" s="1"/>
  <c r="L711" i="12"/>
  <c r="M711" i="12" s="1"/>
  <c r="I702" i="17" s="1"/>
  <c r="L719" i="12"/>
  <c r="M719" i="12" s="1"/>
  <c r="I709" i="17" s="1"/>
  <c r="L730" i="12"/>
  <c r="M730" i="12" s="1"/>
  <c r="I719" i="17" s="1"/>
  <c r="L739" i="12"/>
  <c r="M739" i="12" s="1"/>
  <c r="I725" i="17" s="1"/>
  <c r="L745" i="12"/>
  <c r="M745" i="12" s="1"/>
  <c r="I731" i="17" s="1"/>
  <c r="L752" i="12"/>
  <c r="M752" i="12" s="1"/>
  <c r="I738" i="17" s="1"/>
  <c r="L758" i="12"/>
  <c r="M758" i="12" s="1"/>
  <c r="I744" i="17" s="1"/>
  <c r="L765" i="12"/>
  <c r="M765" i="12" s="1"/>
  <c r="I749" i="17" s="1"/>
  <c r="L771" i="12"/>
  <c r="M771" i="12" s="1"/>
  <c r="I755" i="17" s="1"/>
  <c r="L777" i="12"/>
  <c r="M777" i="12" s="1"/>
  <c r="I761" i="17" s="1"/>
  <c r="L783" i="12"/>
  <c r="M783" i="12" s="1"/>
  <c r="I767" i="17" s="1"/>
  <c r="L792" i="12"/>
  <c r="M792" i="12" s="1"/>
  <c r="I775" i="17" s="1"/>
  <c r="L800" i="12"/>
  <c r="M800" i="12" s="1"/>
  <c r="I782" i="17" s="1"/>
  <c r="L805" i="12"/>
  <c r="M805" i="12" s="1"/>
  <c r="I787" i="17" s="1"/>
  <c r="L811" i="12"/>
  <c r="M811" i="12" s="1"/>
  <c r="I793" i="17" s="1"/>
  <c r="L819" i="12"/>
  <c r="M819" i="12" s="1"/>
  <c r="L827" i="12"/>
  <c r="M827" i="12" s="1"/>
  <c r="I807" i="17" s="1"/>
  <c r="L832" i="12"/>
  <c r="M832" i="12" s="1"/>
  <c r="I812" i="17" s="1"/>
  <c r="L839" i="12"/>
  <c r="M839" i="12" s="1"/>
  <c r="I819" i="17" s="1"/>
  <c r="L849" i="12"/>
  <c r="M849" i="12" s="1"/>
  <c r="I829" i="17" s="1"/>
  <c r="L862" i="12"/>
  <c r="M862" i="12" s="1"/>
  <c r="I842" i="17" s="1"/>
  <c r="L867" i="12"/>
  <c r="M867" i="12" s="1"/>
  <c r="I847" i="17" s="1"/>
  <c r="L882" i="12"/>
  <c r="M882" i="12" s="1"/>
  <c r="I862" i="17" s="1"/>
  <c r="L892" i="12"/>
  <c r="M892" i="12" s="1"/>
  <c r="I872" i="17" s="1"/>
  <c r="L898" i="12"/>
  <c r="M898" i="12" s="1"/>
  <c r="I878" i="17" s="1"/>
  <c r="L908" i="12"/>
  <c r="M908" i="12" s="1"/>
  <c r="I888" i="17" s="1"/>
  <c r="L915" i="12"/>
  <c r="M915" i="12" s="1"/>
  <c r="I895" i="17" s="1"/>
  <c r="L921" i="12"/>
  <c r="M921" i="12" s="1"/>
  <c r="I901" i="17" s="1"/>
  <c r="L930" i="12"/>
  <c r="M930" i="12" s="1"/>
  <c r="I910" i="17" s="1"/>
  <c r="L938" i="12"/>
  <c r="M938" i="12" s="1"/>
  <c r="I918" i="17" s="1"/>
  <c r="L945" i="12"/>
  <c r="M945" i="12" s="1"/>
  <c r="I925" i="17" s="1"/>
  <c r="L953" i="12"/>
  <c r="M953" i="12" s="1"/>
  <c r="I932" i="17" s="1"/>
  <c r="L962" i="12"/>
  <c r="M962" i="12" s="1"/>
  <c r="I941" i="17" s="1"/>
  <c r="L969" i="12"/>
  <c r="M969" i="12" s="1"/>
  <c r="I948" i="17" s="1"/>
  <c r="L976" i="12"/>
  <c r="M976" i="12" s="1"/>
  <c r="I955" i="17" s="1"/>
  <c r="L986" i="12"/>
  <c r="M986" i="12" s="1"/>
  <c r="I964" i="17" s="1"/>
  <c r="L1000" i="12"/>
  <c r="M1000" i="12" s="1"/>
  <c r="I978" i="17" s="1"/>
  <c r="L1005" i="12"/>
  <c r="M1005" i="12" s="1"/>
  <c r="I983" i="17" s="1"/>
  <c r="L1009" i="12"/>
  <c r="M1009" i="12" s="1"/>
  <c r="I987" i="17" s="1"/>
  <c r="L1015" i="12"/>
  <c r="M1015" i="12" s="1"/>
  <c r="I993" i="17" s="1"/>
  <c r="L1034" i="12"/>
  <c r="M1034" i="12" s="1"/>
  <c r="I1009" i="17" s="1"/>
  <c r="L1044" i="12"/>
  <c r="M1044" i="12" s="1"/>
  <c r="I1019" i="17" s="1"/>
  <c r="L1050" i="12"/>
  <c r="M1050" i="12" s="1"/>
  <c r="I1025" i="17" s="1"/>
  <c r="L1054" i="12"/>
  <c r="M1054" i="12" s="1"/>
  <c r="I1029" i="17" s="1"/>
  <c r="L1058" i="12"/>
  <c r="M1058" i="12" s="1"/>
  <c r="L1066" i="12"/>
  <c r="M1066" i="12" s="1"/>
  <c r="I1040" i="17" s="1"/>
  <c r="L1071" i="12"/>
  <c r="M1071" i="12" s="1"/>
  <c r="I1045" i="17" s="1"/>
  <c r="L1075" i="12"/>
  <c r="M1075" i="12" s="1"/>
  <c r="I1049" i="17" s="1"/>
  <c r="L1081" i="12"/>
  <c r="M1081" i="12" s="1"/>
  <c r="I1055" i="17" s="1"/>
  <c r="L1091" i="12"/>
  <c r="M1091" i="12" s="1"/>
  <c r="I1065" i="17" s="1"/>
  <c r="L1098" i="12"/>
  <c r="M1098" i="12" s="1"/>
  <c r="I1072" i="17" s="1"/>
  <c r="L1123" i="12"/>
  <c r="L571" i="12"/>
  <c r="M571" i="12" s="1"/>
  <c r="L651" i="12"/>
  <c r="M651" i="12" s="1"/>
  <c r="L734" i="12"/>
  <c r="M734" i="12" s="1"/>
  <c r="L763" i="12"/>
  <c r="M763" i="12" s="1"/>
  <c r="L820" i="12"/>
  <c r="M820" i="12" s="1"/>
  <c r="L1022" i="12"/>
  <c r="M1022" i="12" s="1"/>
  <c r="L3" i="12"/>
  <c r="M3" i="12" s="1"/>
  <c r="L46" i="12"/>
  <c r="M46" i="12" s="1"/>
  <c r="I46" i="17" s="1"/>
  <c r="L214" i="12"/>
  <c r="M214" i="12" s="1"/>
  <c r="I214" i="17" s="1"/>
  <c r="L254" i="12"/>
  <c r="M254" i="12" s="1"/>
  <c r="I254" i="17" s="1"/>
  <c r="L282" i="12"/>
  <c r="M282" i="12" s="1"/>
  <c r="I282" i="17" s="1"/>
  <c r="L306" i="12"/>
  <c r="M306" i="12" s="1"/>
  <c r="I306" i="17" s="1"/>
  <c r="L331" i="12"/>
  <c r="M331" i="12" s="1"/>
  <c r="I331" i="17" s="1"/>
  <c r="L424" i="12"/>
  <c r="M424" i="12" s="1"/>
  <c r="I424" i="17" s="1"/>
  <c r="L437" i="12"/>
  <c r="M437" i="12" s="1"/>
  <c r="I436" i="17" s="1"/>
  <c r="L459" i="12"/>
  <c r="M459" i="12" s="1"/>
  <c r="I456" i="17" s="1"/>
  <c r="L486" i="12"/>
  <c r="M486" i="12" s="1"/>
  <c r="I483" i="17" s="1"/>
  <c r="L507" i="12"/>
  <c r="M507" i="12" s="1"/>
  <c r="I504" i="17" s="1"/>
  <c r="L531" i="12"/>
  <c r="M531" i="12" s="1"/>
  <c r="I528" i="17" s="1"/>
  <c r="L559" i="12"/>
  <c r="M559" i="12" s="1"/>
  <c r="I554" i="17" s="1"/>
  <c r="L583" i="12"/>
  <c r="M583" i="12" s="1"/>
  <c r="I576" i="17" s="1"/>
  <c r="L602" i="12"/>
  <c r="M602" i="12" s="1"/>
  <c r="I594" i="17" s="1"/>
  <c r="L621" i="12"/>
  <c r="M621" i="12" s="1"/>
  <c r="I613" i="17" s="1"/>
  <c r="L632" i="12"/>
  <c r="M632" i="12" s="1"/>
  <c r="I624" i="17" s="1"/>
  <c r="L660" i="12"/>
  <c r="M660" i="12" s="1"/>
  <c r="I651" i="17" s="1"/>
  <c r="L673" i="12"/>
  <c r="M673" i="12" s="1"/>
  <c r="I664" i="17" s="1"/>
  <c r="L688" i="12"/>
  <c r="M688" i="12" s="1"/>
  <c r="I679" i="17" s="1"/>
  <c r="L693" i="12"/>
  <c r="M693" i="12" s="1"/>
  <c r="I684" i="17" s="1"/>
  <c r="L709" i="12"/>
  <c r="M709" i="12" s="1"/>
  <c r="I700" i="17" s="1"/>
  <c r="L721" i="12"/>
  <c r="M721" i="12" s="1"/>
  <c r="I711" i="17" s="1"/>
  <c r="L733" i="12"/>
  <c r="M733" i="12" s="1"/>
  <c r="I722" i="17" s="1"/>
  <c r="L748" i="12"/>
  <c r="M748" i="12" s="1"/>
  <c r="I734" i="17" s="1"/>
  <c r="L761" i="12"/>
  <c r="M761" i="12" s="1"/>
  <c r="I746" i="17" s="1"/>
  <c r="L774" i="12"/>
  <c r="M774" i="12" s="1"/>
  <c r="I758" i="17" s="1"/>
  <c r="L789" i="12"/>
  <c r="M789" i="12" s="1"/>
  <c r="L34" i="12"/>
  <c r="M34" i="12" s="1"/>
  <c r="I34" i="17" s="1"/>
  <c r="L83" i="12"/>
  <c r="M83" i="12" s="1"/>
  <c r="I83" i="17" s="1"/>
  <c r="L109" i="12"/>
  <c r="M109" i="12" s="1"/>
  <c r="I109" i="17" s="1"/>
  <c r="L133" i="12"/>
  <c r="M133" i="12" s="1"/>
  <c r="I133" i="17" s="1"/>
  <c r="L148" i="12"/>
  <c r="M148" i="12" s="1"/>
  <c r="I148" i="17" s="1"/>
  <c r="L158" i="12"/>
  <c r="M158" i="12" s="1"/>
  <c r="I158" i="17" s="1"/>
  <c r="L185" i="12"/>
  <c r="M185" i="12" s="1"/>
  <c r="I185" i="17" s="1"/>
  <c r="L197" i="12"/>
  <c r="M197" i="12" s="1"/>
  <c r="I197" i="17" s="1"/>
  <c r="L210" i="12"/>
  <c r="M210" i="12" s="1"/>
  <c r="I210" i="17" s="1"/>
  <c r="L239" i="12"/>
  <c r="M239" i="12" s="1"/>
  <c r="I239" i="17" s="1"/>
  <c r="L250" i="12"/>
  <c r="M250" i="12" s="1"/>
  <c r="I250" i="17" s="1"/>
  <c r="L263" i="12"/>
  <c r="M263" i="12" s="1"/>
  <c r="I263" i="17" s="1"/>
  <c r="L289" i="12"/>
  <c r="M289" i="12" s="1"/>
  <c r="I289" i="17" s="1"/>
  <c r="L327" i="12"/>
  <c r="M327" i="12" s="1"/>
  <c r="I327" i="17" s="1"/>
  <c r="L338" i="12"/>
  <c r="M338" i="12" s="1"/>
  <c r="I338" i="17" s="1"/>
  <c r="L361" i="12"/>
  <c r="M361" i="12" s="1"/>
  <c r="I361" i="17" s="1"/>
  <c r="L377" i="12"/>
  <c r="M377" i="12" s="1"/>
  <c r="I377" i="17" s="1"/>
  <c r="L388" i="12"/>
  <c r="M388" i="12" s="1"/>
  <c r="I388" i="17" s="1"/>
  <c r="L416" i="12"/>
  <c r="M416" i="12" s="1"/>
  <c r="I416" i="17" s="1"/>
  <c r="L431" i="12"/>
  <c r="M431" i="12" s="1"/>
  <c r="I431" i="17" s="1"/>
  <c r="L445" i="12"/>
  <c r="M445" i="12" s="1"/>
  <c r="I444" i="17" s="1"/>
  <c r="L469" i="12"/>
  <c r="M469" i="12" s="1"/>
  <c r="I466" i="17" s="1"/>
  <c r="L482" i="12"/>
  <c r="M482" i="12" s="1"/>
  <c r="I479" i="17" s="1"/>
  <c r="L493" i="12"/>
  <c r="M493" i="12" s="1"/>
  <c r="I490" i="17" s="1"/>
  <c r="L504" i="12"/>
  <c r="M504" i="12" s="1"/>
  <c r="I501" i="17" s="1"/>
  <c r="L513" i="12"/>
  <c r="M513" i="12" s="1"/>
  <c r="I510" i="17" s="1"/>
  <c r="L526" i="12"/>
  <c r="M526" i="12" s="1"/>
  <c r="I523" i="17" s="1"/>
  <c r="L542" i="12"/>
  <c r="M542" i="12" s="1"/>
  <c r="I539" i="17" s="1"/>
  <c r="L553" i="12"/>
  <c r="M553" i="12" s="1"/>
  <c r="I549" i="17" s="1"/>
  <c r="L566" i="12"/>
  <c r="M566" i="12" s="1"/>
  <c r="I560" i="17" s="1"/>
  <c r="L580" i="12"/>
  <c r="M580" i="12" s="1"/>
  <c r="I573" i="17" s="1"/>
  <c r="L589" i="12"/>
  <c r="M589" i="12" s="1"/>
  <c r="I582" i="17" s="1"/>
  <c r="L601" i="12"/>
  <c r="M601" i="12" s="1"/>
  <c r="I593" i="17" s="1"/>
  <c r="L620" i="12"/>
  <c r="M620" i="12" s="1"/>
  <c r="I612" i="17" s="1"/>
  <c r="L636" i="12"/>
  <c r="M636" i="12" s="1"/>
  <c r="I628" i="17" s="1"/>
  <c r="L672" i="12"/>
  <c r="M672" i="12" s="1"/>
  <c r="I663" i="17" s="1"/>
  <c r="L685" i="12"/>
  <c r="M685" i="12" s="1"/>
  <c r="I676" i="17" s="1"/>
  <c r="L692" i="12"/>
  <c r="M692" i="12" s="1"/>
  <c r="I683" i="17" s="1"/>
  <c r="L707" i="12"/>
  <c r="M707" i="12" s="1"/>
  <c r="I698" i="17" s="1"/>
  <c r="L714" i="12"/>
  <c r="M714" i="12" s="1"/>
  <c r="I704" i="17" s="1"/>
  <c r="L720" i="12"/>
  <c r="M720" i="12" s="1"/>
  <c r="I710" i="17" s="1"/>
  <c r="L725" i="12"/>
  <c r="M725" i="12" s="1"/>
  <c r="L732" i="12"/>
  <c r="M732" i="12" s="1"/>
  <c r="I721" i="17" s="1"/>
  <c r="L740" i="12"/>
  <c r="M740" i="12" s="1"/>
  <c r="I726" i="17" s="1"/>
  <c r="L746" i="12"/>
  <c r="M746" i="12" s="1"/>
  <c r="I732" i="17" s="1"/>
  <c r="L754" i="12"/>
  <c r="M754" i="12" s="1"/>
  <c r="I740" i="17" s="1"/>
  <c r="L759" i="12"/>
  <c r="M759" i="12" s="1"/>
  <c r="L766" i="12"/>
  <c r="M766" i="12" s="1"/>
  <c r="I750" i="17" s="1"/>
  <c r="L773" i="12"/>
  <c r="M773" i="12" s="1"/>
  <c r="I757" i="17" s="1"/>
  <c r="L779" i="12"/>
  <c r="M779" i="12" s="1"/>
  <c r="I763" i="17" s="1"/>
  <c r="L794" i="12"/>
  <c r="M794" i="12" s="1"/>
  <c r="I777" i="17" s="1"/>
  <c r="L807" i="12"/>
  <c r="M807" i="12" s="1"/>
  <c r="I789" i="17" s="1"/>
  <c r="L814" i="12"/>
  <c r="M814" i="12" s="1"/>
  <c r="I795" i="17" s="1"/>
  <c r="L821" i="12"/>
  <c r="M821" i="12" s="1"/>
  <c r="I801" i="17" s="1"/>
  <c r="L828" i="12"/>
  <c r="M828" i="12" s="1"/>
  <c r="I808" i="17" s="1"/>
  <c r="L834" i="12"/>
  <c r="M834" i="12" s="1"/>
  <c r="I814" i="17" s="1"/>
  <c r="L841" i="12"/>
  <c r="M841" i="12" s="1"/>
  <c r="I821" i="17" s="1"/>
  <c r="L858" i="12"/>
  <c r="M858" i="12" s="1"/>
  <c r="I838" i="17" s="1"/>
  <c r="L863" i="12"/>
  <c r="M863" i="12" s="1"/>
  <c r="I843" i="17" s="1"/>
  <c r="L868" i="12"/>
  <c r="M868" i="12" s="1"/>
  <c r="I848" i="17" s="1"/>
  <c r="L878" i="12"/>
  <c r="M878" i="12" s="1"/>
  <c r="I858" i="17" s="1"/>
  <c r="L884" i="12"/>
  <c r="M884" i="12" s="1"/>
  <c r="I864" i="17" s="1"/>
  <c r="L894" i="12"/>
  <c r="M894" i="12" s="1"/>
  <c r="I874" i="17" s="1"/>
  <c r="L909" i="12"/>
  <c r="M909" i="12" s="1"/>
  <c r="I889" i="17" s="1"/>
  <c r="L916" i="12"/>
  <c r="M916" i="12" s="1"/>
  <c r="I896" i="17" s="1"/>
  <c r="L923" i="12"/>
  <c r="M923" i="12" s="1"/>
  <c r="I903" i="17" s="1"/>
  <c r="L931" i="12"/>
  <c r="M931" i="12" s="1"/>
  <c r="I911" i="17" s="1"/>
  <c r="L941" i="12"/>
  <c r="M941" i="12" s="1"/>
  <c r="I921" i="17" s="1"/>
  <c r="L948" i="12"/>
  <c r="M948" i="12" s="1"/>
  <c r="I928" i="17" s="1"/>
  <c r="L955" i="12"/>
  <c r="M955" i="12" s="1"/>
  <c r="I934" i="17" s="1"/>
  <c r="L963" i="12"/>
  <c r="M963" i="12" s="1"/>
  <c r="I942" i="17" s="1"/>
  <c r="L977" i="12"/>
  <c r="M977" i="12" s="1"/>
  <c r="I956" i="17" s="1"/>
  <c r="L991" i="12"/>
  <c r="M991" i="12" s="1"/>
  <c r="I969" i="17" s="1"/>
  <c r="L1006" i="12"/>
  <c r="M1006" i="12" s="1"/>
  <c r="I984" i="17" s="1"/>
  <c r="L1010" i="12"/>
  <c r="M1010" i="12" s="1"/>
  <c r="I988" i="17" s="1"/>
  <c r="L1016" i="12"/>
  <c r="M1016" i="12" s="1"/>
  <c r="I994" i="17" s="1"/>
  <c r="L1024" i="12"/>
  <c r="M1024" i="12" s="1"/>
  <c r="I1000" i="17" s="1"/>
  <c r="L1030" i="12"/>
  <c r="M1030" i="12" s="1"/>
  <c r="I1005" i="17" s="1"/>
  <c r="L1035" i="12"/>
  <c r="M1035" i="12" s="1"/>
  <c r="I1010" i="17" s="1"/>
  <c r="L1040" i="12"/>
  <c r="M1040" i="12" s="1"/>
  <c r="I1015" i="17" s="1"/>
  <c r="L1051" i="12"/>
  <c r="M1051" i="12" s="1"/>
  <c r="I1026" i="17" s="1"/>
  <c r="L1055" i="12"/>
  <c r="M1055" i="12" s="1"/>
  <c r="I1030" i="17" s="1"/>
  <c r="L1061" i="12"/>
  <c r="M1061" i="12" s="1"/>
  <c r="I1035" i="17" s="1"/>
  <c r="L1067" i="12"/>
  <c r="M1067" i="12" s="1"/>
  <c r="I1041" i="17" s="1"/>
  <c r="L1072" i="12"/>
  <c r="M1072" i="12" s="1"/>
  <c r="I1046" i="17" s="1"/>
  <c r="L1077" i="12"/>
  <c r="M1077" i="12" s="1"/>
  <c r="I1051" i="17" s="1"/>
  <c r="L1082" i="12"/>
  <c r="M1082" i="12" s="1"/>
  <c r="I1056" i="17" s="1"/>
  <c r="L1092" i="12"/>
  <c r="M1092" i="12" s="1"/>
  <c r="I1066" i="17" s="1"/>
  <c r="L1102" i="12"/>
  <c r="M1102" i="12" s="1"/>
  <c r="I1076" i="17" s="1"/>
  <c r="L435" i="12"/>
  <c r="M435" i="12" s="1"/>
  <c r="L545" i="12"/>
  <c r="M545" i="12" s="1"/>
  <c r="L713" i="12"/>
  <c r="M713" i="12" s="1"/>
  <c r="L736" i="12"/>
  <c r="M736" i="12" s="1"/>
  <c r="L790" i="12"/>
  <c r="M790" i="12" s="1"/>
  <c r="L952" i="12"/>
  <c r="M952" i="12" s="1"/>
  <c r="L23" i="12"/>
  <c r="M23" i="12" s="1"/>
  <c r="I23" i="17" s="1"/>
  <c r="L70" i="12"/>
  <c r="M70" i="12" s="1"/>
  <c r="I70" i="17" s="1"/>
  <c r="L95" i="12"/>
  <c r="M95" i="12" s="1"/>
  <c r="I95" i="17" s="1"/>
  <c r="L121" i="12"/>
  <c r="M121" i="12" s="1"/>
  <c r="I121" i="17" s="1"/>
  <c r="L140" i="12"/>
  <c r="M140" i="12" s="1"/>
  <c r="I140" i="17" s="1"/>
  <c r="L152" i="12"/>
  <c r="M152" i="12" s="1"/>
  <c r="I152" i="17" s="1"/>
  <c r="L177" i="12"/>
  <c r="M177" i="12" s="1"/>
  <c r="I177" i="17" s="1"/>
  <c r="L190" i="12"/>
  <c r="M190" i="12" s="1"/>
  <c r="I190" i="17" s="1"/>
  <c r="L202" i="12"/>
  <c r="M202" i="12" s="1"/>
  <c r="I202" i="17" s="1"/>
  <c r="L229" i="12"/>
  <c r="M229" i="12" s="1"/>
  <c r="I229" i="17" s="1"/>
  <c r="L243" i="12"/>
  <c r="M243" i="12" s="1"/>
  <c r="I243" i="17" s="1"/>
  <c r="L267" i="12"/>
  <c r="M267" i="12" s="1"/>
  <c r="I267" i="17" s="1"/>
  <c r="L294" i="12"/>
  <c r="M294" i="12" s="1"/>
  <c r="I294" i="17" s="1"/>
  <c r="L319" i="12"/>
  <c r="M319" i="12" s="1"/>
  <c r="I319" i="17" s="1"/>
  <c r="L405" i="12"/>
  <c r="M405" i="12" s="1"/>
  <c r="I405" i="17" s="1"/>
  <c r="L472" i="12"/>
  <c r="M472" i="12" s="1"/>
  <c r="I469" i="17" s="1"/>
  <c r="L497" i="12"/>
  <c r="M497" i="12" s="1"/>
  <c r="I494" i="17" s="1"/>
  <c r="L516" i="12"/>
  <c r="M516" i="12" s="1"/>
  <c r="I513" i="17" s="1"/>
  <c r="L547" i="12"/>
  <c r="M547" i="12" s="1"/>
  <c r="I543" i="17" s="1"/>
  <c r="L569" i="12"/>
  <c r="M569" i="12" s="1"/>
  <c r="I563" i="17" s="1"/>
  <c r="L594" i="12"/>
  <c r="M594" i="12" s="1"/>
  <c r="I587" i="17" s="1"/>
  <c r="L627" i="12"/>
  <c r="M627" i="12" s="1"/>
  <c r="I619" i="17" s="1"/>
  <c r="L637" i="12"/>
  <c r="M637" i="12" s="1"/>
  <c r="I629" i="17" s="1"/>
  <c r="L667" i="12"/>
  <c r="M667" i="12" s="1"/>
  <c r="I658" i="17" s="1"/>
  <c r="L680" i="12"/>
  <c r="M680" i="12" s="1"/>
  <c r="I671" i="17" s="1"/>
  <c r="L700" i="12"/>
  <c r="M700" i="12" s="1"/>
  <c r="I691" i="17" s="1"/>
  <c r="L716" i="12"/>
  <c r="M716" i="12" s="1"/>
  <c r="I706" i="17" s="1"/>
  <c r="L728" i="12"/>
  <c r="M728" i="12" s="1"/>
  <c r="I717" i="17" s="1"/>
  <c r="L741" i="12"/>
  <c r="M741" i="12" s="1"/>
  <c r="I727" i="17" s="1"/>
  <c r="L755" i="12"/>
  <c r="M755" i="12" s="1"/>
  <c r="I741" i="17" s="1"/>
  <c r="L768" i="12"/>
  <c r="M768" i="12" s="1"/>
  <c r="I752" i="17" s="1"/>
  <c r="L780" i="12"/>
  <c r="M780" i="12" s="1"/>
  <c r="I764" i="17" s="1"/>
  <c r="L24" i="12"/>
  <c r="M24" i="12" s="1"/>
  <c r="I24" i="17" s="1"/>
  <c r="L122" i="12"/>
  <c r="M122" i="12" s="1"/>
  <c r="I122" i="17" s="1"/>
  <c r="L332" i="12"/>
  <c r="M332" i="12" s="1"/>
  <c r="I332" i="17" s="1"/>
  <c r="L439" i="12"/>
  <c r="M439" i="12" s="1"/>
  <c r="I438" i="17" s="1"/>
  <c r="L487" i="12"/>
  <c r="M487" i="12" s="1"/>
  <c r="I484" i="17" s="1"/>
  <c r="L532" i="12"/>
  <c r="M532" i="12" s="1"/>
  <c r="I529" i="17" s="1"/>
  <c r="L584" i="12"/>
  <c r="M584" i="12" s="1"/>
  <c r="I577" i="17" s="1"/>
  <c r="L694" i="12"/>
  <c r="M694" i="12" s="1"/>
  <c r="I685" i="17" s="1"/>
  <c r="L724" i="12"/>
  <c r="M724" i="12" s="1"/>
  <c r="I714" i="17" s="1"/>
  <c r="L751" i="12"/>
  <c r="M751" i="12" s="1"/>
  <c r="I737" i="17" s="1"/>
  <c r="L775" i="12"/>
  <c r="M775" i="12" s="1"/>
  <c r="I759" i="17" s="1"/>
  <c r="L796" i="12"/>
  <c r="M796" i="12" s="1"/>
  <c r="L810" i="12"/>
  <c r="M810" i="12" s="1"/>
  <c r="I792" i="17" s="1"/>
  <c r="L824" i="12"/>
  <c r="M824" i="12" s="1"/>
  <c r="I804" i="17" s="1"/>
  <c r="L837" i="12"/>
  <c r="M837" i="12" s="1"/>
  <c r="I817" i="17" s="1"/>
  <c r="L866" i="12"/>
  <c r="M866" i="12" s="1"/>
  <c r="I846" i="17" s="1"/>
  <c r="L880" i="12"/>
  <c r="M880" i="12" s="1"/>
  <c r="I860" i="17" s="1"/>
  <c r="L897" i="12"/>
  <c r="M897" i="12" s="1"/>
  <c r="I877" i="17" s="1"/>
  <c r="L914" i="12"/>
  <c r="M914" i="12" s="1"/>
  <c r="I894" i="17" s="1"/>
  <c r="L926" i="12"/>
  <c r="M926" i="12" s="1"/>
  <c r="I906" i="17" s="1"/>
  <c r="L961" i="12"/>
  <c r="M961" i="12" s="1"/>
  <c r="I940" i="17" s="1"/>
  <c r="L973" i="12"/>
  <c r="M973" i="12" s="1"/>
  <c r="I952" i="17" s="1"/>
  <c r="L996" i="12"/>
  <c r="M996" i="12" s="1"/>
  <c r="I974" i="17" s="1"/>
  <c r="L1008" i="12"/>
  <c r="M1008" i="12" s="1"/>
  <c r="I986" i="17" s="1"/>
  <c r="L1021" i="12"/>
  <c r="M1021" i="12" s="1"/>
  <c r="L1033" i="12"/>
  <c r="M1033" i="12" s="1"/>
  <c r="I1008" i="17" s="1"/>
  <c r="L1043" i="12"/>
  <c r="M1043" i="12" s="1"/>
  <c r="I1018" i="17" s="1"/>
  <c r="L1053" i="12"/>
  <c r="M1053" i="12" s="1"/>
  <c r="I1028" i="17" s="1"/>
  <c r="L1074" i="12"/>
  <c r="M1074" i="12" s="1"/>
  <c r="I1048" i="17" s="1"/>
  <c r="L1085" i="12"/>
  <c r="M1085" i="12" s="1"/>
  <c r="I1059" i="17" s="1"/>
  <c r="L1095" i="12"/>
  <c r="M1095" i="12" s="1"/>
  <c r="I1069" i="17" s="1"/>
  <c r="L456" i="12"/>
  <c r="M456" i="12" s="1"/>
  <c r="L760" i="12"/>
  <c r="M760" i="12" s="1"/>
  <c r="L1019" i="12"/>
  <c r="M1019" i="12" s="1"/>
  <c r="L165" i="12"/>
  <c r="M165" i="12" s="1"/>
  <c r="I165" i="17" s="1"/>
  <c r="L141" i="12"/>
  <c r="M141" i="12" s="1"/>
  <c r="I141" i="17" s="1"/>
  <c r="L191" i="12"/>
  <c r="M191" i="12" s="1"/>
  <c r="I191" i="17" s="1"/>
  <c r="L295" i="12"/>
  <c r="M295" i="12" s="1"/>
  <c r="I295" i="17" s="1"/>
  <c r="L394" i="12"/>
  <c r="M394" i="12" s="1"/>
  <c r="I394" i="17" s="1"/>
  <c r="L449" i="12"/>
  <c r="M449" i="12" s="1"/>
  <c r="L500" i="12"/>
  <c r="M500" i="12" s="1"/>
  <c r="I497" i="17" s="1"/>
  <c r="L548" i="12"/>
  <c r="M548" i="12" s="1"/>
  <c r="I544" i="17" s="1"/>
  <c r="L595" i="12"/>
  <c r="M595" i="12" s="1"/>
  <c r="I588" i="17" s="1"/>
  <c r="L623" i="12"/>
  <c r="M623" i="12" s="1"/>
  <c r="I615" i="17" s="1"/>
  <c r="L705" i="12"/>
  <c r="M705" i="12" s="1"/>
  <c r="I696" i="17" s="1"/>
  <c r="L729" i="12"/>
  <c r="M729" i="12" s="1"/>
  <c r="I718" i="17" s="1"/>
  <c r="L756" i="12"/>
  <c r="M756" i="12" s="1"/>
  <c r="I742" i="17" s="1"/>
  <c r="L802" i="12"/>
  <c r="M802" i="12" s="1"/>
  <c r="I784" i="17" s="1"/>
  <c r="L816" i="12"/>
  <c r="M816" i="12" s="1"/>
  <c r="I797" i="17" s="1"/>
  <c r="L830" i="12"/>
  <c r="M830" i="12" s="1"/>
  <c r="I810" i="17" s="1"/>
  <c r="L842" i="12"/>
  <c r="M842" i="12" s="1"/>
  <c r="I822" i="17" s="1"/>
  <c r="L859" i="12"/>
  <c r="M859" i="12" s="1"/>
  <c r="I839" i="17" s="1"/>
  <c r="L871" i="12"/>
  <c r="M871" i="12" s="1"/>
  <c r="I851" i="17" s="1"/>
  <c r="L885" i="12"/>
  <c r="M885" i="12" s="1"/>
  <c r="I865" i="17" s="1"/>
  <c r="L902" i="12"/>
  <c r="M902" i="12" s="1"/>
  <c r="I882" i="17" s="1"/>
  <c r="L918" i="12"/>
  <c r="M918" i="12" s="1"/>
  <c r="I898" i="17" s="1"/>
  <c r="L932" i="12"/>
  <c r="M932" i="12" s="1"/>
  <c r="I912" i="17" s="1"/>
  <c r="L949" i="12"/>
  <c r="M949" i="12" s="1"/>
  <c r="I929" i="17" s="1"/>
  <c r="L966" i="12"/>
  <c r="M966" i="12" s="1"/>
  <c r="I945" i="17" s="1"/>
  <c r="L978" i="12"/>
  <c r="M978" i="12" s="1"/>
  <c r="I957" i="17" s="1"/>
  <c r="L1003" i="12"/>
  <c r="M1003" i="12" s="1"/>
  <c r="I981" i="17" s="1"/>
  <c r="L1011" i="12"/>
  <c r="M1011" i="12" s="1"/>
  <c r="I989" i="17" s="1"/>
  <c r="L1025" i="12"/>
  <c r="M1025" i="12" s="1"/>
  <c r="I1001" i="17" s="1"/>
  <c r="L1037" i="12"/>
  <c r="M1037" i="12" s="1"/>
  <c r="I1012" i="17" s="1"/>
  <c r="L1047" i="12"/>
  <c r="M1047" i="12" s="1"/>
  <c r="I1022" i="17" s="1"/>
  <c r="L1056" i="12"/>
  <c r="M1056" i="12" s="1"/>
  <c r="I1031" i="17" s="1"/>
  <c r="L1069" i="12"/>
  <c r="M1069" i="12" s="1"/>
  <c r="I1043" i="17" s="1"/>
  <c r="L1078" i="12"/>
  <c r="M1078" i="12" s="1"/>
  <c r="I1052" i="17" s="1"/>
  <c r="L1089" i="12"/>
  <c r="M1089" i="12" s="1"/>
  <c r="I1063" i="17" s="1"/>
  <c r="L558" i="12"/>
  <c r="M558" i="12" s="1"/>
  <c r="L797" i="12"/>
  <c r="M797" i="12" s="1"/>
  <c r="L1028" i="12"/>
  <c r="M1028" i="12" s="1"/>
  <c r="L71" i="12"/>
  <c r="M71" i="12" s="1"/>
  <c r="I71" i="17" s="1"/>
  <c r="L153" i="12"/>
  <c r="M153" i="12" s="1"/>
  <c r="I153" i="17" s="1"/>
  <c r="L255" i="12"/>
  <c r="M255" i="12" s="1"/>
  <c r="I255" i="17" s="1"/>
  <c r="L308" i="12"/>
  <c r="M308" i="12" s="1"/>
  <c r="I308" i="17" s="1"/>
  <c r="L461" i="12"/>
  <c r="M461" i="12" s="1"/>
  <c r="I458" i="17" s="1"/>
  <c r="L508" i="12"/>
  <c r="M508" i="12" s="1"/>
  <c r="I505" i="17" s="1"/>
  <c r="L605" i="12"/>
  <c r="M605" i="12" s="1"/>
  <c r="I597" i="17" s="1"/>
  <c r="L628" i="12"/>
  <c r="M628" i="12" s="1"/>
  <c r="I620" i="17" s="1"/>
  <c r="L710" i="12"/>
  <c r="M710" i="12" s="1"/>
  <c r="I701" i="17" s="1"/>
  <c r="L735" i="12"/>
  <c r="M735" i="12" s="1"/>
  <c r="I723" i="17" s="1"/>
  <c r="L764" i="12"/>
  <c r="M764" i="12" s="1"/>
  <c r="I748" i="17" s="1"/>
  <c r="L791" i="12"/>
  <c r="M791" i="12" s="1"/>
  <c r="I774" i="17" s="1"/>
  <c r="L804" i="12"/>
  <c r="M804" i="12" s="1"/>
  <c r="I786" i="17" s="1"/>
  <c r="L817" i="12"/>
  <c r="M817" i="12" s="1"/>
  <c r="I798" i="17" s="1"/>
  <c r="L831" i="12"/>
  <c r="M831" i="12" s="1"/>
  <c r="I811" i="17" s="1"/>
  <c r="L846" i="12"/>
  <c r="M846" i="12" s="1"/>
  <c r="I826" i="17" s="1"/>
  <c r="L860" i="12"/>
  <c r="M860" i="12" s="1"/>
  <c r="I840" i="17" s="1"/>
  <c r="L872" i="12"/>
  <c r="M872" i="12" s="1"/>
  <c r="I852" i="17" s="1"/>
  <c r="L891" i="12"/>
  <c r="M891" i="12" s="1"/>
  <c r="I871" i="17" s="1"/>
  <c r="L904" i="12"/>
  <c r="M904" i="12" s="1"/>
  <c r="I884" i="17" s="1"/>
  <c r="L919" i="12"/>
  <c r="M919" i="12" s="1"/>
  <c r="I899" i="17" s="1"/>
  <c r="L935" i="12"/>
  <c r="M935" i="12" s="1"/>
  <c r="I915" i="17" s="1"/>
  <c r="L950" i="12"/>
  <c r="M950" i="12" s="1"/>
  <c r="I930" i="17" s="1"/>
  <c r="L968" i="12"/>
  <c r="M968" i="12" s="1"/>
  <c r="I947" i="17" s="1"/>
  <c r="L984" i="12"/>
  <c r="M984" i="12" s="1"/>
  <c r="I962" i="17" s="1"/>
  <c r="L1004" i="12"/>
  <c r="M1004" i="12" s="1"/>
  <c r="I982" i="17" s="1"/>
  <c r="L1013" i="12"/>
  <c r="M1013" i="12" s="1"/>
  <c r="I991" i="17" s="1"/>
  <c r="L1027" i="12"/>
  <c r="M1027" i="12" s="1"/>
  <c r="I1003" i="17" s="1"/>
  <c r="L1038" i="12"/>
  <c r="M1038" i="12" s="1"/>
  <c r="I1013" i="17" s="1"/>
  <c r="L1049" i="12"/>
  <c r="M1049" i="12" s="1"/>
  <c r="I1024" i="17" s="1"/>
  <c r="L1057" i="12"/>
  <c r="M1057" i="12" s="1"/>
  <c r="I1032" i="17" s="1"/>
  <c r="L1070" i="12"/>
  <c r="M1070" i="12" s="1"/>
  <c r="I1044" i="17" s="1"/>
  <c r="L1079" i="12"/>
  <c r="M1079" i="12" s="1"/>
  <c r="I1053" i="17" s="1"/>
  <c r="L1090" i="12"/>
  <c r="M1090" i="12" s="1"/>
  <c r="I1064" i="17" s="1"/>
  <c r="L1122" i="12"/>
  <c r="M1122" i="12" s="1"/>
  <c r="I1096" i="17" s="1"/>
  <c r="L564" i="12"/>
  <c r="M564" i="12" s="1"/>
  <c r="L726" i="12"/>
  <c r="M726" i="12" s="1"/>
  <c r="L813" i="12"/>
  <c r="M813" i="12" s="1"/>
  <c r="L1059" i="12"/>
  <c r="M1059" i="12" s="1"/>
  <c r="L215" i="12"/>
  <c r="M215" i="12" s="1"/>
  <c r="I215" i="17" s="1"/>
  <c r="L269" i="12"/>
  <c r="M269" i="12" s="1"/>
  <c r="I269" i="17" s="1"/>
  <c r="L321" i="12"/>
  <c r="M321" i="12" s="1"/>
  <c r="I321" i="17" s="1"/>
  <c r="L425" i="12"/>
  <c r="M425" i="12" s="1"/>
  <c r="I425" i="17" s="1"/>
  <c r="L476" i="12"/>
  <c r="M476" i="12" s="1"/>
  <c r="I473" i="17" s="1"/>
  <c r="L518" i="12"/>
  <c r="M518" i="12" s="1"/>
  <c r="I515" i="17" s="1"/>
  <c r="L570" i="12"/>
  <c r="M570" i="12" s="1"/>
  <c r="L633" i="12"/>
  <c r="M633" i="12" s="1"/>
  <c r="I625" i="17" s="1"/>
  <c r="L717" i="12"/>
  <c r="M717" i="12" s="1"/>
  <c r="I707" i="17" s="1"/>
  <c r="L743" i="12"/>
  <c r="M743" i="12" s="1"/>
  <c r="I729" i="17" s="1"/>
  <c r="L769" i="12"/>
  <c r="M769" i="12" s="1"/>
  <c r="I753" i="17" s="1"/>
  <c r="L795" i="12"/>
  <c r="M795" i="12" s="1"/>
  <c r="I778" i="17" s="1"/>
  <c r="L809" i="12"/>
  <c r="M809" i="12" s="1"/>
  <c r="I791" i="17" s="1"/>
  <c r="L822" i="12"/>
  <c r="M822" i="12" s="1"/>
  <c r="I802" i="17" s="1"/>
  <c r="L836" i="12"/>
  <c r="M836" i="12" s="1"/>
  <c r="I816" i="17" s="1"/>
  <c r="L853" i="12"/>
  <c r="M853" i="12" s="1"/>
  <c r="I833" i="17" s="1"/>
  <c r="L864" i="12"/>
  <c r="M864" i="12" s="1"/>
  <c r="I844" i="17" s="1"/>
  <c r="L896" i="12"/>
  <c r="M896" i="12" s="1"/>
  <c r="I876" i="17" s="1"/>
  <c r="L910" i="12"/>
  <c r="M910" i="12" s="1"/>
  <c r="I890" i="17" s="1"/>
  <c r="L924" i="12"/>
  <c r="M924" i="12" s="1"/>
  <c r="I904" i="17" s="1"/>
  <c r="L957" i="12"/>
  <c r="M957" i="12" s="1"/>
  <c r="I936" i="17" s="1"/>
  <c r="L972" i="12"/>
  <c r="M972" i="12" s="1"/>
  <c r="I951" i="17" s="1"/>
  <c r="L995" i="12"/>
  <c r="M995" i="12" s="1"/>
  <c r="I973" i="17" s="1"/>
  <c r="L1007" i="12"/>
  <c r="M1007" i="12" s="1"/>
  <c r="I985" i="17" s="1"/>
  <c r="L1018" i="12"/>
  <c r="M1018" i="12" s="1"/>
  <c r="L1032" i="12"/>
  <c r="M1032" i="12" s="1"/>
  <c r="I1007" i="17" s="1"/>
  <c r="L1042" i="12"/>
  <c r="M1042" i="12" s="1"/>
  <c r="I1017" i="17" s="1"/>
  <c r="L1052" i="12"/>
  <c r="M1052" i="12" s="1"/>
  <c r="I1027" i="17" s="1"/>
  <c r="L1064" i="12"/>
  <c r="M1064" i="12" s="1"/>
  <c r="I1038" i="17" s="1"/>
  <c r="L1073" i="12"/>
  <c r="M1073" i="12" s="1"/>
  <c r="I1047" i="17" s="1"/>
  <c r="L1084" i="12"/>
  <c r="M1084" i="12" s="1"/>
  <c r="I1058" i="17" s="1"/>
  <c r="L1093" i="12"/>
  <c r="M1093" i="12" s="1"/>
  <c r="I1067" i="17" s="1"/>
  <c r="L450" i="12"/>
  <c r="M450" i="12" s="1"/>
  <c r="L597" i="12"/>
  <c r="M597" i="12" s="1"/>
  <c r="L738" i="12"/>
  <c r="M738" i="12" s="1"/>
  <c r="L980" i="12"/>
  <c r="M980" i="12" s="1"/>
  <c r="L1095" i="15" l="1"/>
  <c r="J1095" i="17" s="1"/>
  <c r="S1095" i="13"/>
  <c r="K1095" i="17" s="1"/>
  <c r="S8" i="13"/>
  <c r="K8" i="17" s="1"/>
  <c r="M142" i="12"/>
  <c r="I142" i="17" s="1"/>
  <c r="L1097" i="15"/>
  <c r="J1097" i="17" s="1"/>
  <c r="M1123" i="12"/>
  <c r="I1097" i="17" s="1"/>
  <c r="S1096" i="13"/>
  <c r="K293" i="17"/>
  <c r="L293" i="17" s="1"/>
  <c r="C168" i="18"/>
  <c r="K753" i="17"/>
  <c r="C442" i="18"/>
  <c r="K407" i="17"/>
  <c r="L407" i="17" s="1"/>
  <c r="C231" i="18"/>
  <c r="G231" i="18" s="1"/>
  <c r="H231" i="18" s="1"/>
  <c r="I231" i="18" s="1"/>
  <c r="K732" i="17"/>
  <c r="C423" i="18"/>
  <c r="G423" i="18" s="1"/>
  <c r="H423" i="18" s="1"/>
  <c r="I423" i="18" s="1"/>
  <c r="K1030" i="17"/>
  <c r="L1030" i="17" s="1"/>
  <c r="C625" i="18"/>
  <c r="K363" i="17"/>
  <c r="C210" i="18"/>
  <c r="K821" i="17"/>
  <c r="L821" i="17" s="1"/>
  <c r="C495" i="18"/>
  <c r="K441" i="17"/>
  <c r="C254" i="18"/>
  <c r="K744" i="17"/>
  <c r="L744" i="17" s="1"/>
  <c r="C433" i="18"/>
  <c r="K1003" i="17"/>
  <c r="C606" i="18"/>
  <c r="K721" i="17"/>
  <c r="L721" i="17" s="1"/>
  <c r="C413" i="18"/>
  <c r="K564" i="17"/>
  <c r="C329" i="18"/>
  <c r="K321" i="17"/>
  <c r="C185" i="18"/>
  <c r="K888" i="17"/>
  <c r="C533" i="18"/>
  <c r="K398" i="17"/>
  <c r="L398" i="17" s="1"/>
  <c r="C228" i="18"/>
  <c r="K235" i="17"/>
  <c r="C134" i="18"/>
  <c r="K354" i="17"/>
  <c r="L354" i="17" s="1"/>
  <c r="C206" i="18"/>
  <c r="K289" i="17"/>
  <c r="C166" i="18"/>
  <c r="K740" i="17"/>
  <c r="L740" i="17" s="1"/>
  <c r="C429" i="18"/>
  <c r="K671" i="17"/>
  <c r="C377" i="18"/>
  <c r="K872" i="17"/>
  <c r="L872" i="17" s="1"/>
  <c r="C523" i="18"/>
  <c r="K616" i="17"/>
  <c r="C356" i="18"/>
  <c r="K895" i="17"/>
  <c r="L895" i="17" s="1"/>
  <c r="C538" i="18"/>
  <c r="K756" i="17"/>
  <c r="C444" i="18"/>
  <c r="K903" i="17"/>
  <c r="L903" i="17" s="1"/>
  <c r="C545" i="18"/>
  <c r="K350" i="17"/>
  <c r="C203" i="18"/>
  <c r="K627" i="17"/>
  <c r="L627" i="17" s="1"/>
  <c r="C363" i="18"/>
  <c r="K253" i="17"/>
  <c r="C143" i="18"/>
  <c r="K612" i="17"/>
  <c r="L612" i="17" s="1"/>
  <c r="C353" i="18"/>
  <c r="K651" i="17"/>
  <c r="C370" i="18"/>
  <c r="K286" i="17"/>
  <c r="L286" i="17" s="1"/>
  <c r="C164" i="18"/>
  <c r="K239" i="17"/>
  <c r="C135" i="18"/>
  <c r="G135" i="18" s="1"/>
  <c r="H135" i="18" s="1"/>
  <c r="I135" i="18" s="1"/>
  <c r="K557" i="17"/>
  <c r="C322" i="18"/>
  <c r="K681" i="17"/>
  <c r="C382" i="18"/>
  <c r="K839" i="17"/>
  <c r="L839" i="17" s="1"/>
  <c r="C503" i="18"/>
  <c r="G503" i="18" s="1"/>
  <c r="H503" i="18" s="1"/>
  <c r="I503" i="18" s="1"/>
  <c r="K702" i="17"/>
  <c r="C396" i="18"/>
  <c r="K1013" i="17"/>
  <c r="L1013" i="17" s="1"/>
  <c r="C613" i="18"/>
  <c r="K810" i="17"/>
  <c r="C486" i="18"/>
  <c r="K328" i="17"/>
  <c r="L328" i="17" s="1"/>
  <c r="C188" i="18"/>
  <c r="K743" i="17"/>
  <c r="C432" i="18"/>
  <c r="K1072" i="17"/>
  <c r="L1072" i="17" s="1"/>
  <c r="C653" i="18"/>
  <c r="K205" i="17"/>
  <c r="C116" i="18"/>
  <c r="K785" i="17"/>
  <c r="L785" i="17" s="1"/>
  <c r="C465" i="18"/>
  <c r="K579" i="17"/>
  <c r="C339" i="18"/>
  <c r="K663" i="17"/>
  <c r="L663" i="17" s="1"/>
  <c r="C374" i="18"/>
  <c r="K826" i="17"/>
  <c r="C498" i="18"/>
  <c r="K729" i="17"/>
  <c r="L729" i="17" s="1"/>
  <c r="C421" i="18"/>
  <c r="K737" i="17"/>
  <c r="C426" i="18"/>
  <c r="K1041" i="17"/>
  <c r="L1041" i="17" s="1"/>
  <c r="C632" i="18"/>
  <c r="K684" i="17"/>
  <c r="C385" i="18"/>
  <c r="K481" i="17"/>
  <c r="L481" i="17" s="1"/>
  <c r="C274" i="18"/>
  <c r="K56" i="17"/>
  <c r="C23" i="18"/>
  <c r="K559" i="17"/>
  <c r="L559" i="17" s="1"/>
  <c r="C324" i="18"/>
  <c r="K88" i="17"/>
  <c r="C42" i="18"/>
  <c r="K1033" i="17"/>
  <c r="C628" i="18"/>
  <c r="K30" i="17"/>
  <c r="C12" i="18"/>
  <c r="K945" i="17"/>
  <c r="L945" i="17" s="1"/>
  <c r="C571" i="18"/>
  <c r="K910" i="17"/>
  <c r="C549" i="18"/>
  <c r="K887" i="17"/>
  <c r="L887" i="17" s="1"/>
  <c r="C532" i="18"/>
  <c r="K726" i="17"/>
  <c r="C418" i="18"/>
  <c r="K348" i="17"/>
  <c r="L348" i="17" s="1"/>
  <c r="C202" i="18"/>
  <c r="K571" i="17"/>
  <c r="C331" i="18"/>
  <c r="K1010" i="17"/>
  <c r="L1010" i="17" s="1"/>
  <c r="C611" i="18"/>
  <c r="G611" i="18" s="1"/>
  <c r="H611" i="18" s="1"/>
  <c r="I611" i="18" s="1"/>
  <c r="K747" i="17"/>
  <c r="C436" i="18"/>
  <c r="K791" i="17"/>
  <c r="L791" i="17" s="1"/>
  <c r="C470" i="18"/>
  <c r="K972" i="17"/>
  <c r="C585" i="18"/>
  <c r="K156" i="17"/>
  <c r="L156" i="17" s="1"/>
  <c r="C86" i="18"/>
  <c r="K467" i="17"/>
  <c r="C268" i="18"/>
  <c r="K1043" i="17"/>
  <c r="L1043" i="17" s="1"/>
  <c r="C633" i="18"/>
  <c r="K40" i="17"/>
  <c r="C18" i="18"/>
  <c r="K523" i="17"/>
  <c r="C302" i="18"/>
  <c r="K266" i="17"/>
  <c r="C153" i="18"/>
  <c r="K817" i="17"/>
  <c r="L817" i="17" s="1"/>
  <c r="C492" i="18"/>
  <c r="K1044" i="17"/>
  <c r="C634" i="18"/>
  <c r="K913" i="17"/>
  <c r="L913" i="17" s="1"/>
  <c r="C552" i="18"/>
  <c r="K390" i="17"/>
  <c r="C224" i="18"/>
  <c r="K203" i="17"/>
  <c r="L203" i="17" s="1"/>
  <c r="C115" i="18"/>
  <c r="K918" i="17"/>
  <c r="C554" i="18"/>
  <c r="K613" i="17"/>
  <c r="L613" i="17" s="1"/>
  <c r="C354" i="18"/>
  <c r="K273" i="17"/>
  <c r="C157" i="18"/>
  <c r="K438" i="17"/>
  <c r="L438" i="17" s="1"/>
  <c r="C251" i="18"/>
  <c r="G251" i="18" s="1"/>
  <c r="H251" i="18" s="1"/>
  <c r="I251" i="18" s="1"/>
  <c r="K339" i="17"/>
  <c r="C197" i="18"/>
  <c r="K35" i="17"/>
  <c r="L35" i="17" s="1"/>
  <c r="C14" i="18"/>
  <c r="K439" i="17"/>
  <c r="C252" i="18"/>
  <c r="K1027" i="17"/>
  <c r="L1027" i="17" s="1"/>
  <c r="C622" i="18"/>
  <c r="K685" i="17"/>
  <c r="C386" i="18"/>
  <c r="K808" i="17"/>
  <c r="L808" i="17" s="1"/>
  <c r="C484" i="18"/>
  <c r="K282" i="17"/>
  <c r="C161" i="18"/>
  <c r="K352" i="17"/>
  <c r="L352" i="17" s="1"/>
  <c r="C205" i="18"/>
  <c r="K373" i="17"/>
  <c r="C214" i="18"/>
  <c r="K344" i="17"/>
  <c r="L344" i="17" s="1"/>
  <c r="C200" i="18"/>
  <c r="K318" i="17"/>
  <c r="C182" i="18"/>
  <c r="K43" i="17"/>
  <c r="L43" i="17" s="1"/>
  <c r="C19" i="18"/>
  <c r="K243" i="17"/>
  <c r="C138" i="18"/>
  <c r="K869" i="17"/>
  <c r="L869" i="17" s="1"/>
  <c r="C521" i="18"/>
  <c r="K926" i="17"/>
  <c r="C558" i="18"/>
  <c r="K701" i="17"/>
  <c r="L701" i="17" s="1"/>
  <c r="C395" i="18"/>
  <c r="K649" i="17"/>
  <c r="C369" i="18"/>
  <c r="K891" i="17"/>
  <c r="L891" i="17" s="1"/>
  <c r="C536" i="18"/>
  <c r="K194" i="17"/>
  <c r="C108" i="18"/>
  <c r="G108" i="18" s="1"/>
  <c r="H108" i="18" s="1"/>
  <c r="I108" i="18" s="1"/>
  <c r="K451" i="17"/>
  <c r="L451" i="17" s="1"/>
  <c r="C260" i="18"/>
  <c r="K120" i="17"/>
  <c r="C55" i="18"/>
  <c r="K374" i="17"/>
  <c r="L374" i="17" s="1"/>
  <c r="C215" i="18"/>
  <c r="K93" i="17"/>
  <c r="C43" i="18"/>
  <c r="K1005" i="17"/>
  <c r="L1005" i="17" s="1"/>
  <c r="C607" i="18"/>
  <c r="K983" i="17"/>
  <c r="C592" i="18"/>
  <c r="K742" i="17"/>
  <c r="L742" i="17" s="1"/>
  <c r="C431" i="18"/>
  <c r="K582" i="17"/>
  <c r="C340" i="18"/>
  <c r="K479" i="17"/>
  <c r="L479" i="17" s="1"/>
  <c r="C273" i="18"/>
  <c r="K325" i="17"/>
  <c r="C186" i="18"/>
  <c r="K497" i="17"/>
  <c r="C285" i="18"/>
  <c r="K725" i="17"/>
  <c r="C417" i="18"/>
  <c r="K227" i="17"/>
  <c r="L227" i="17" s="1"/>
  <c r="C130" i="18"/>
  <c r="K757" i="17"/>
  <c r="C445" i="18"/>
  <c r="K713" i="17"/>
  <c r="L713" i="17" s="1"/>
  <c r="C405" i="18"/>
  <c r="K123" i="17"/>
  <c r="C58" i="18"/>
  <c r="K242" i="17"/>
  <c r="L242" i="17" s="1"/>
  <c r="C137" i="18"/>
  <c r="K283" i="17"/>
  <c r="C162" i="18"/>
  <c r="K177" i="17"/>
  <c r="L177" i="17" s="1"/>
  <c r="C98" i="18"/>
  <c r="K39" i="17"/>
  <c r="C17" i="18"/>
  <c r="K988" i="17"/>
  <c r="C597" i="18"/>
  <c r="K21" i="17"/>
  <c r="C8" i="18"/>
  <c r="G8" i="18" s="1"/>
  <c r="H8" i="18" s="1"/>
  <c r="I8" i="18" s="1"/>
  <c r="K444" i="17"/>
  <c r="L444" i="17" s="1"/>
  <c r="C255" i="18"/>
  <c r="K490" i="17"/>
  <c r="C281" i="18"/>
  <c r="K951" i="17"/>
  <c r="L951" i="17" s="1"/>
  <c r="C575" i="18"/>
  <c r="K66" i="17"/>
  <c r="C27" i="18"/>
  <c r="K320" i="17"/>
  <c r="L320" i="17" s="1"/>
  <c r="C184" i="18"/>
  <c r="K674" i="17"/>
  <c r="C379" i="18"/>
  <c r="G379" i="18" s="1"/>
  <c r="H379" i="18" s="1"/>
  <c r="I379" i="18" s="1"/>
  <c r="K131" i="17"/>
  <c r="L131" i="17" s="1"/>
  <c r="C62" i="18"/>
  <c r="K941" i="17"/>
  <c r="C568" i="18"/>
  <c r="K137" i="17"/>
  <c r="L137" i="17" s="1"/>
  <c r="C68" i="18"/>
  <c r="K73" i="17"/>
  <c r="C33" i="18"/>
  <c r="K136" i="17"/>
  <c r="L136" i="17" s="1"/>
  <c r="C67" i="18"/>
  <c r="K1012" i="17"/>
  <c r="C612" i="18"/>
  <c r="K558" i="17"/>
  <c r="C323" i="18"/>
  <c r="K206" i="17"/>
  <c r="C117" i="18"/>
  <c r="K1032" i="17"/>
  <c r="C627" i="18"/>
  <c r="K247" i="17"/>
  <c r="C139" i="18"/>
  <c r="K996" i="17"/>
  <c r="C602" i="18"/>
  <c r="K915" i="17"/>
  <c r="C553" i="18"/>
  <c r="K1047" i="17"/>
  <c r="L1047" i="17" s="1"/>
  <c r="C637" i="18"/>
  <c r="K409" i="17"/>
  <c r="C232" i="18"/>
  <c r="K191" i="17"/>
  <c r="C106" i="18"/>
  <c r="K1097" i="17"/>
  <c r="C656" i="18"/>
  <c r="K813" i="17"/>
  <c r="L813" i="17" s="1"/>
  <c r="C489" i="18"/>
  <c r="K876" i="17"/>
  <c r="C526" i="18"/>
  <c r="K384" i="17"/>
  <c r="L384" i="17" s="1"/>
  <c r="C219" i="18"/>
  <c r="K473" i="17"/>
  <c r="C271" i="18"/>
  <c r="K428" i="17"/>
  <c r="L428" i="17" s="1"/>
  <c r="C243" i="18"/>
  <c r="K295" i="17"/>
  <c r="C170" i="18"/>
  <c r="K819" i="17"/>
  <c r="L819" i="17" s="1"/>
  <c r="C494" i="18"/>
  <c r="K503" i="17"/>
  <c r="C291" i="18"/>
  <c r="K139" i="17"/>
  <c r="L139" i="17" s="1"/>
  <c r="C70" i="18"/>
  <c r="K448" i="17"/>
  <c r="C258" i="18"/>
  <c r="K786" i="17"/>
  <c r="L786" i="17" s="1"/>
  <c r="C466" i="18"/>
  <c r="K618" i="17"/>
  <c r="C357" i="18"/>
  <c r="K121" i="17"/>
  <c r="L121" i="17" s="1"/>
  <c r="C56" i="18"/>
  <c r="G56" i="18" s="1"/>
  <c r="H56" i="18" s="1"/>
  <c r="I56" i="18" s="1"/>
  <c r="K229" i="17"/>
  <c r="C131" i="18"/>
  <c r="K1052" i="17"/>
  <c r="L1052" i="17" s="1"/>
  <c r="C641" i="18"/>
  <c r="K818" i="17"/>
  <c r="C493" i="18"/>
  <c r="K190" i="17"/>
  <c r="L190" i="17" s="1"/>
  <c r="C105" i="18"/>
  <c r="K140" i="17"/>
  <c r="C71" i="18"/>
  <c r="K83" i="17"/>
  <c r="L83" i="17" s="1"/>
  <c r="C39" i="18"/>
  <c r="K483" i="17"/>
  <c r="C276" i="18"/>
  <c r="K297" i="17"/>
  <c r="L297" i="17" s="1"/>
  <c r="C172" i="18"/>
  <c r="K773" i="17"/>
  <c r="C455" i="18"/>
  <c r="G455" i="18" s="1"/>
  <c r="H455" i="18" s="1"/>
  <c r="I455" i="18" s="1"/>
  <c r="K1017" i="17"/>
  <c r="L1017" i="17" s="1"/>
  <c r="C615" i="18"/>
  <c r="K647" i="17"/>
  <c r="C368" i="18"/>
  <c r="K534" i="17"/>
  <c r="L534" i="17" s="1"/>
  <c r="C308" i="18"/>
  <c r="K683" i="17"/>
  <c r="C384" i="18"/>
  <c r="K711" i="17"/>
  <c r="L711" i="17" s="1"/>
  <c r="C404" i="18"/>
  <c r="K13" i="17"/>
  <c r="C6" i="18"/>
  <c r="K664" i="17"/>
  <c r="L664" i="17" s="1"/>
  <c r="C375" i="18"/>
  <c r="K986" i="17"/>
  <c r="L986" i="17" s="1"/>
  <c r="C595" i="18"/>
  <c r="G595" i="18" s="1"/>
  <c r="H595" i="18" s="1"/>
  <c r="I595" i="18" s="1"/>
  <c r="K285" i="17"/>
  <c r="L285" i="17" s="1"/>
  <c r="C163" i="18"/>
  <c r="K930" i="17"/>
  <c r="C561" i="18"/>
  <c r="K152" i="17"/>
  <c r="L152" i="17" s="1"/>
  <c r="C82" i="18"/>
  <c r="K748" i="17"/>
  <c r="C437" i="18"/>
  <c r="K597" i="17"/>
  <c r="L597" i="17" s="1"/>
  <c r="C349" i="18"/>
  <c r="G349" i="18" s="1"/>
  <c r="H349" i="18" s="1"/>
  <c r="I349" i="18" s="1"/>
  <c r="K153" i="17"/>
  <c r="C83" i="18"/>
  <c r="K798" i="17"/>
  <c r="L798" i="17" s="1"/>
  <c r="C476" i="18"/>
  <c r="K781" i="17"/>
  <c r="C462" i="18"/>
  <c r="K1059" i="17"/>
  <c r="L1059" i="17" s="1"/>
  <c r="C646" i="18"/>
  <c r="K955" i="17"/>
  <c r="C578" i="18"/>
  <c r="K545" i="17"/>
  <c r="L545" i="17" s="1"/>
  <c r="C315" i="18"/>
  <c r="G315" i="18" s="1"/>
  <c r="H315" i="18" s="1"/>
  <c r="I315" i="18" s="1"/>
  <c r="K894" i="17"/>
  <c r="C537" i="18"/>
  <c r="K461" i="17"/>
  <c r="L461" i="17" s="1"/>
  <c r="C265" i="18"/>
  <c r="K973" i="17"/>
  <c r="L973" i="17" s="1"/>
  <c r="C586" i="18"/>
  <c r="K899" i="17"/>
  <c r="L899" i="17" s="1"/>
  <c r="C542" i="18"/>
  <c r="K708" i="17"/>
  <c r="C401" i="18"/>
  <c r="K1015" i="17"/>
  <c r="L1015" i="17" s="1"/>
  <c r="C614" i="18"/>
  <c r="K141" i="17"/>
  <c r="C72" i="18"/>
  <c r="G72" i="18" s="1"/>
  <c r="H72" i="18" s="1"/>
  <c r="I72" i="18" s="1"/>
  <c r="K755" i="17"/>
  <c r="L755" i="17" s="1"/>
  <c r="C443" i="18"/>
  <c r="K165" i="17"/>
  <c r="L165" i="17" s="1"/>
  <c r="C92" i="18"/>
  <c r="G92" i="18" s="1"/>
  <c r="H92" i="18" s="1"/>
  <c r="I92" i="18" s="1"/>
  <c r="K332" i="17"/>
  <c r="L332" i="17" s="1"/>
  <c r="C192" i="18"/>
  <c r="K465" i="17"/>
  <c r="C266" i="18"/>
  <c r="K281" i="17"/>
  <c r="L281" i="17" s="1"/>
  <c r="C160" i="18"/>
  <c r="K155" i="17"/>
  <c r="C85" i="18"/>
  <c r="K707" i="17"/>
  <c r="L707" i="17" s="1"/>
  <c r="C400" i="18"/>
  <c r="K108" i="17"/>
  <c r="C50" i="18"/>
  <c r="K334" i="17"/>
  <c r="L334" i="17" s="1"/>
  <c r="C193" i="18"/>
  <c r="K562" i="17"/>
  <c r="C327" i="18"/>
  <c r="K515" i="17"/>
  <c r="L515" i="17" s="1"/>
  <c r="C299" i="18"/>
  <c r="K679" i="17"/>
  <c r="C381" i="18"/>
  <c r="K541" i="17"/>
  <c r="C312" i="18"/>
  <c r="K543" i="17"/>
  <c r="C313" i="18"/>
  <c r="K14" i="17"/>
  <c r="L14" i="17" s="1"/>
  <c r="C7" i="18"/>
  <c r="K424" i="17"/>
  <c r="L424" i="17" s="1"/>
  <c r="C240" i="18"/>
  <c r="K478" i="17"/>
  <c r="L478" i="17" s="1"/>
  <c r="C272" i="18"/>
  <c r="K921" i="17"/>
  <c r="C555" i="18"/>
  <c r="K776" i="17"/>
  <c r="L776" i="17" s="1"/>
  <c r="C458" i="18"/>
  <c r="K875" i="17"/>
  <c r="C525" i="18"/>
  <c r="K250" i="17"/>
  <c r="L250" i="17" s="1"/>
  <c r="C141" i="18"/>
  <c r="K682" i="17"/>
  <c r="C383" i="18"/>
  <c r="K169" i="17"/>
  <c r="L169" i="17" s="1"/>
  <c r="C96" i="18"/>
  <c r="K492" i="17"/>
  <c r="C283" i="18"/>
  <c r="G283" i="18" s="1"/>
  <c r="H283" i="18" s="1"/>
  <c r="I283" i="18" s="1"/>
  <c r="K943" i="17"/>
  <c r="L943" i="17" s="1"/>
  <c r="C570" i="18"/>
  <c r="K386" i="17"/>
  <c r="L386" i="17" s="1"/>
  <c r="C221" i="18"/>
  <c r="K361" i="17"/>
  <c r="L361" i="17" s="1"/>
  <c r="C209" i="18"/>
  <c r="K632" i="17"/>
  <c r="L632" i="17" s="1"/>
  <c r="C366" i="18"/>
  <c r="K259" i="17"/>
  <c r="L259" i="17" s="1"/>
  <c r="C148" i="18"/>
  <c r="K1038" i="17"/>
  <c r="C630" i="18"/>
  <c r="K1076" i="17"/>
  <c r="L1076" i="17" s="1"/>
  <c r="C654" i="18"/>
  <c r="K749" i="17"/>
  <c r="C438" i="18"/>
  <c r="K171" i="17"/>
  <c r="L171" i="17" s="1"/>
  <c r="C97" i="18"/>
  <c r="K850" i="17"/>
  <c r="C512" i="18"/>
  <c r="K763" i="17"/>
  <c r="L763" i="17" s="1"/>
  <c r="C450" i="18"/>
  <c r="K450" i="17"/>
  <c r="C259" i="18"/>
  <c r="K434" i="17"/>
  <c r="C248" i="18"/>
  <c r="K50" i="17"/>
  <c r="C21" i="18"/>
  <c r="K969" i="17"/>
  <c r="L969" i="17" s="1"/>
  <c r="C584" i="18"/>
  <c r="K466" i="17"/>
  <c r="L466" i="17" s="1"/>
  <c r="C267" i="18"/>
  <c r="K316" i="17"/>
  <c r="L316" i="17" s="1"/>
  <c r="C180" i="18"/>
  <c r="K719" i="17"/>
  <c r="C411" i="18"/>
  <c r="K288" i="17"/>
  <c r="L288" i="17" s="1"/>
  <c r="C165" i="18"/>
  <c r="K207" i="17"/>
  <c r="L207" i="17" s="1"/>
  <c r="C118" i="18"/>
  <c r="K857" i="17"/>
  <c r="L857" i="17" s="1"/>
  <c r="C515" i="18"/>
  <c r="K57" i="17"/>
  <c r="C24" i="18"/>
  <c r="K879" i="17"/>
  <c r="L879" i="17" s="1"/>
  <c r="C529" i="18"/>
  <c r="K576" i="17"/>
  <c r="C336" i="18"/>
  <c r="K889" i="17"/>
  <c r="L889" i="17" s="1"/>
  <c r="C534" i="18"/>
  <c r="K104" i="17"/>
  <c r="C49" i="18"/>
  <c r="K257" i="17"/>
  <c r="L257" i="17" s="1"/>
  <c r="C147" i="18"/>
  <c r="K577" i="17"/>
  <c r="L577" i="17" s="1"/>
  <c r="C337" i="18"/>
  <c r="K842" i="17"/>
  <c r="L842" i="17" s="1"/>
  <c r="C505" i="18"/>
  <c r="K63" i="17"/>
  <c r="C26" i="18"/>
  <c r="K902" i="17"/>
  <c r="L902" i="17" s="1"/>
  <c r="C544" i="18"/>
  <c r="K420" i="17"/>
  <c r="L420" i="17" s="1"/>
  <c r="C237" i="18"/>
  <c r="K109" i="17"/>
  <c r="L109" i="17" s="1"/>
  <c r="C51" i="18"/>
  <c r="K784" i="17"/>
  <c r="C464" i="18"/>
  <c r="K687" i="17"/>
  <c r="L687" i="17" s="1"/>
  <c r="C388" i="18"/>
  <c r="K458" i="17"/>
  <c r="C264" i="18"/>
  <c r="K587" i="17"/>
  <c r="L587" i="17" s="1"/>
  <c r="C342" i="18"/>
  <c r="K802" i="17"/>
  <c r="C480" i="18"/>
  <c r="K714" i="17"/>
  <c r="L714" i="17" s="1"/>
  <c r="C406" i="18"/>
  <c r="K563" i="17"/>
  <c r="L563" i="17" s="1"/>
  <c r="C328" i="18"/>
  <c r="K797" i="17"/>
  <c r="L797" i="17" s="1"/>
  <c r="C475" i="18"/>
  <c r="K937" i="17"/>
  <c r="C566" i="18"/>
  <c r="K1046" i="17"/>
  <c r="L1046" i="17" s="1"/>
  <c r="C636" i="18"/>
  <c r="K982" i="17"/>
  <c r="C591" i="18"/>
  <c r="K851" i="17"/>
  <c r="L851" i="17" s="1"/>
  <c r="C513" i="18"/>
  <c r="K758" i="17"/>
  <c r="C446" i="18"/>
  <c r="K351" i="17"/>
  <c r="L351" i="17" s="1"/>
  <c r="C204" i="18"/>
  <c r="K388" i="17"/>
  <c r="C222" i="18"/>
  <c r="K504" i="17"/>
  <c r="L504" i="17" s="1"/>
  <c r="C292" i="18"/>
  <c r="K394" i="17"/>
  <c r="C226" i="18"/>
  <c r="K799" i="17"/>
  <c r="L799" i="17" s="1"/>
  <c r="C477" i="18"/>
  <c r="K346" i="17"/>
  <c r="C201" i="18"/>
  <c r="K269" i="17"/>
  <c r="L269" i="17" s="1"/>
  <c r="C155" i="18"/>
  <c r="K212" i="17"/>
  <c r="C122" i="18"/>
  <c r="K723" i="17"/>
  <c r="L723" i="17" s="1"/>
  <c r="C415" i="18"/>
  <c r="K498" i="17"/>
  <c r="C286" i="18"/>
  <c r="K539" i="17"/>
  <c r="L539" i="17" s="1"/>
  <c r="C310" i="18"/>
  <c r="K811" i="17"/>
  <c r="L811" i="17" s="1"/>
  <c r="C487" i="18"/>
  <c r="G487" i="18" s="1"/>
  <c r="H487" i="18" s="1"/>
  <c r="I487" i="18" s="1"/>
  <c r="K511" i="17"/>
  <c r="L511" i="17" s="1"/>
  <c r="C297" i="18"/>
  <c r="K979" i="17"/>
  <c r="C589" i="18"/>
  <c r="K952" i="17"/>
  <c r="L952" i="17" s="1"/>
  <c r="C576" i="18"/>
  <c r="K360" i="17"/>
  <c r="C208" i="18"/>
  <c r="K620" i="17"/>
  <c r="L620" i="17" s="1"/>
  <c r="C359" i="18"/>
  <c r="K377" i="17"/>
  <c r="L377" i="17" s="1"/>
  <c r="C217" i="18"/>
  <c r="K698" i="17"/>
  <c r="L698" i="17" s="1"/>
  <c r="C392" i="18"/>
  <c r="K654" i="17"/>
  <c r="C371" i="18"/>
  <c r="K116" i="17"/>
  <c r="L116" i="17" s="1"/>
  <c r="C54" i="18"/>
  <c r="K485" i="17"/>
  <c r="C278" i="18"/>
  <c r="K335" i="17"/>
  <c r="L335" i="17" s="1"/>
  <c r="C194" i="18"/>
  <c r="K416" i="17"/>
  <c r="C236" i="18"/>
  <c r="K844" i="17"/>
  <c r="L844" i="17" s="1"/>
  <c r="C507" i="18"/>
  <c r="K816" i="17"/>
  <c r="C491" i="18"/>
  <c r="K68" i="17"/>
  <c r="L68" i="17" s="1"/>
  <c r="C29" i="18"/>
  <c r="K319" i="17"/>
  <c r="C183" i="18"/>
  <c r="K704" i="17"/>
  <c r="L704" i="17" s="1"/>
  <c r="C398" i="18"/>
  <c r="K812" i="17"/>
  <c r="C488" i="18"/>
  <c r="K1000" i="17"/>
  <c r="L1000" i="17" s="1"/>
  <c r="C604" i="18"/>
  <c r="K911" i="17"/>
  <c r="C550" i="18"/>
  <c r="K146" i="17"/>
  <c r="L146" i="17" s="1"/>
  <c r="C76" i="18"/>
  <c r="K1056" i="17"/>
  <c r="C644" i="18"/>
  <c r="K184" i="17"/>
  <c r="L184" i="17" s="1"/>
  <c r="C102" i="18"/>
  <c r="K186" i="17"/>
  <c r="C104" i="18"/>
  <c r="K583" i="17"/>
  <c r="L583" i="17" s="1"/>
  <c r="C341" i="18"/>
  <c r="K947" i="17"/>
  <c r="L947" i="17" s="1"/>
  <c r="C572" i="18"/>
  <c r="K974" i="17"/>
  <c r="L974" i="17" s="1"/>
  <c r="C587" i="18"/>
  <c r="K1055" i="17"/>
  <c r="C643" i="18"/>
  <c r="K197" i="17"/>
  <c r="L197" i="17" s="1"/>
  <c r="C111" i="18"/>
  <c r="K9" i="17"/>
  <c r="L9" i="17" s="1"/>
  <c r="C5" i="18"/>
  <c r="K619" i="17"/>
  <c r="L619" i="17" s="1"/>
  <c r="C358" i="18"/>
  <c r="K216" i="17"/>
  <c r="L216" i="17" s="1"/>
  <c r="C126" i="18"/>
  <c r="K998" i="17"/>
  <c r="C603" i="18"/>
  <c r="K210" i="17"/>
  <c r="C120" i="18"/>
  <c r="K280" i="17"/>
  <c r="L280" i="17" s="1"/>
  <c r="C159" i="18"/>
  <c r="K751" i="17"/>
  <c r="C440" i="18"/>
  <c r="K405" i="17"/>
  <c r="L405" i="17" s="1"/>
  <c r="C230" i="18"/>
  <c r="K36" i="17"/>
  <c r="C15" i="18"/>
  <c r="K421" i="17"/>
  <c r="L421" i="17" s="1"/>
  <c r="C238" i="18"/>
  <c r="K482" i="17"/>
  <c r="C275" i="18"/>
  <c r="K337" i="17"/>
  <c r="L337" i="17" s="1"/>
  <c r="C195" i="18"/>
  <c r="G195" i="18" s="1"/>
  <c r="H195" i="18" s="1"/>
  <c r="I195" i="18" s="1"/>
  <c r="K127" i="17"/>
  <c r="C60" i="18"/>
  <c r="K1058" i="17"/>
  <c r="L1058" i="17" s="1"/>
  <c r="C645" i="18"/>
  <c r="K578" i="17"/>
  <c r="C338" i="18"/>
  <c r="K435" i="17"/>
  <c r="L435" i="17" s="1"/>
  <c r="C249" i="18"/>
  <c r="K412" i="17"/>
  <c r="C234" i="18"/>
  <c r="K1063" i="17"/>
  <c r="L1063" i="17" s="1"/>
  <c r="C647" i="18"/>
  <c r="K865" i="17"/>
  <c r="L865" i="17" s="1"/>
  <c r="C520" i="18"/>
  <c r="K487" i="17"/>
  <c r="L487" i="17" s="1"/>
  <c r="C279" i="18"/>
  <c r="K852" i="17"/>
  <c r="L852" i="17" s="1"/>
  <c r="C514" i="18"/>
  <c r="K201" i="17"/>
  <c r="L201" i="17" s="1"/>
  <c r="C113" i="18"/>
  <c r="K716" i="17"/>
  <c r="C408" i="18"/>
  <c r="K370" i="17"/>
  <c r="L370" i="17" s="1"/>
  <c r="C212" i="18"/>
  <c r="K901" i="17"/>
  <c r="L901" i="17" s="1"/>
  <c r="C543" i="18"/>
  <c r="K1031" i="17"/>
  <c r="L1031" i="17" s="1"/>
  <c r="C626" i="18"/>
  <c r="K777" i="17"/>
  <c r="C459" i="18"/>
  <c r="K624" i="17"/>
  <c r="L624" i="17" s="1"/>
  <c r="C361" i="18"/>
  <c r="K845" i="17"/>
  <c r="C508" i="18"/>
  <c r="K1022" i="17"/>
  <c r="L1022" i="17" s="1"/>
  <c r="C618" i="18"/>
  <c r="K739" i="17"/>
  <c r="C428" i="18"/>
  <c r="K134" i="17"/>
  <c r="L134" i="17" s="1"/>
  <c r="C65" i="18"/>
  <c r="K896" i="17"/>
  <c r="C539" i="18"/>
  <c r="K312" i="17"/>
  <c r="L312" i="17" s="1"/>
  <c r="C179" i="18"/>
  <c r="K147" i="17"/>
  <c r="L147" i="17" s="1"/>
  <c r="C77" i="18"/>
  <c r="K553" i="17"/>
  <c r="C320" i="18"/>
  <c r="K154" i="17"/>
  <c r="C84" i="18"/>
  <c r="K718" i="17"/>
  <c r="L718" i="17" s="1"/>
  <c r="C410" i="18"/>
  <c r="K499" i="17"/>
  <c r="C287" i="18"/>
  <c r="K4" i="17"/>
  <c r="L4" i="17" s="1"/>
  <c r="C4" i="18"/>
  <c r="K308" i="17"/>
  <c r="L308" i="17" s="1"/>
  <c r="C177" i="18"/>
  <c r="K494" i="17"/>
  <c r="L494" i="17" s="1"/>
  <c r="C284" i="18"/>
  <c r="K217" i="17"/>
  <c r="C127" i="18"/>
  <c r="K226" i="17"/>
  <c r="L226" i="17" s="1"/>
  <c r="C129" i="18"/>
  <c r="K942" i="17"/>
  <c r="C569" i="18"/>
  <c r="K502" i="17"/>
  <c r="L502" i="17" s="1"/>
  <c r="C290" i="18"/>
  <c r="K981" i="17"/>
  <c r="L981" i="17" s="1"/>
  <c r="C590" i="18"/>
  <c r="K359" i="17"/>
  <c r="L359" i="17" s="1"/>
  <c r="C207" i="18"/>
  <c r="K717" i="17"/>
  <c r="C409" i="18"/>
  <c r="K37" i="17"/>
  <c r="L37" i="17" s="1"/>
  <c r="C16" i="18"/>
  <c r="K731" i="17"/>
  <c r="L731" i="17" s="1"/>
  <c r="C422" i="18"/>
  <c r="K667" i="17"/>
  <c r="L667" i="17" s="1"/>
  <c r="C376" i="18"/>
  <c r="K843" i="17"/>
  <c r="L843" i="17" s="1"/>
  <c r="C506" i="18"/>
  <c r="K196" i="17"/>
  <c r="L196" i="17" s="1"/>
  <c r="C110" i="18"/>
  <c r="K97" i="17"/>
  <c r="C46" i="18"/>
  <c r="K547" i="17"/>
  <c r="L547" i="17" s="1"/>
  <c r="C317" i="18"/>
  <c r="K365" i="17"/>
  <c r="C211" i="18"/>
  <c r="K149" i="17"/>
  <c r="L149" i="17" s="1"/>
  <c r="C79" i="18"/>
  <c r="K276" i="17"/>
  <c r="L276" i="17" s="1"/>
  <c r="C158" i="18"/>
  <c r="K771" i="17"/>
  <c r="L771" i="17" s="1"/>
  <c r="C454" i="18"/>
  <c r="K544" i="17"/>
  <c r="C314" i="18"/>
  <c r="K80" i="17"/>
  <c r="L80" i="17" s="1"/>
  <c r="C37" i="18"/>
  <c r="K427" i="17"/>
  <c r="C242" i="18"/>
  <c r="K710" i="17"/>
  <c r="L710" i="17" s="1"/>
  <c r="C403" i="18"/>
  <c r="K794" i="17"/>
  <c r="C473" i="18"/>
  <c r="K1096" i="17"/>
  <c r="C655" i="18"/>
  <c r="K391" i="17"/>
  <c r="C225" i="18"/>
  <c r="K923" i="17"/>
  <c r="L923" i="17" s="1"/>
  <c r="C556" i="18"/>
  <c r="G556" i="18" s="1"/>
  <c r="H556" i="18" s="1"/>
  <c r="I556" i="18" s="1"/>
  <c r="K500" i="17"/>
  <c r="C288" i="18"/>
  <c r="K948" i="17"/>
  <c r="L948" i="17" s="1"/>
  <c r="C573" i="18"/>
  <c r="K221" i="17"/>
  <c r="C128" i="18"/>
  <c r="K167" i="17"/>
  <c r="L167" i="17" s="1"/>
  <c r="C94" i="18"/>
  <c r="K746" i="17"/>
  <c r="C435" i="18"/>
  <c r="K642" i="17"/>
  <c r="C367" i="18"/>
  <c r="K327" i="17"/>
  <c r="L327" i="17" s="1"/>
  <c r="C187" i="18"/>
  <c r="K765" i="17"/>
  <c r="L765" i="17" s="1"/>
  <c r="C452" i="18"/>
  <c r="K956" i="17"/>
  <c r="L956" i="17" s="1"/>
  <c r="C579" i="18"/>
  <c r="K389" i="17"/>
  <c r="L389" i="17" s="1"/>
  <c r="C223" i="18"/>
  <c r="K1066" i="17"/>
  <c r="C650" i="18"/>
  <c r="K241" i="17"/>
  <c r="L241" i="17" s="1"/>
  <c r="C136" i="18"/>
  <c r="K804" i="17"/>
  <c r="C482" i="18"/>
  <c r="K932" i="17"/>
  <c r="L932" i="17" s="1"/>
  <c r="C563" i="18"/>
  <c r="G563" i="18" s="1"/>
  <c r="H563" i="18" s="1"/>
  <c r="I563" i="18" s="1"/>
  <c r="K874" i="17"/>
  <c r="C524" i="18"/>
  <c r="K696" i="17"/>
  <c r="L696" i="17" s="1"/>
  <c r="C391" i="18"/>
  <c r="K233" i="17"/>
  <c r="L233" i="17" s="1"/>
  <c r="C132" i="18"/>
  <c r="K745" i="17"/>
  <c r="C434" i="18"/>
  <c r="K24" i="17"/>
  <c r="C11" i="18"/>
  <c r="K733" i="17"/>
  <c r="L733" i="17" s="1"/>
  <c r="C424" i="18"/>
  <c r="K1035" i="17"/>
  <c r="C629" i="18"/>
  <c r="K809" i="17"/>
  <c r="L809" i="17" s="1"/>
  <c r="C485" i="18"/>
  <c r="K994" i="17"/>
  <c r="C601" i="18"/>
  <c r="K993" i="17"/>
  <c r="L993" i="17" s="1"/>
  <c r="C600" i="18"/>
  <c r="K989" i="17"/>
  <c r="C598" i="18"/>
  <c r="K402" i="17"/>
  <c r="L402" i="17" s="1"/>
  <c r="C229" i="18"/>
  <c r="K764" i="17"/>
  <c r="L764" i="17" s="1"/>
  <c r="C451" i="18"/>
  <c r="K573" i="17"/>
  <c r="L573" i="17" s="1"/>
  <c r="C333" i="18"/>
  <c r="K82" i="17"/>
  <c r="C38" i="18"/>
  <c r="K255" i="17"/>
  <c r="L255" i="17" s="1"/>
  <c r="C145" i="18"/>
  <c r="K34" i="17"/>
  <c r="C13" i="18"/>
  <c r="K157" i="17"/>
  <c r="L157" i="17" s="1"/>
  <c r="C87" i="18"/>
  <c r="K301" i="17"/>
  <c r="L301" i="17" s="1"/>
  <c r="C174" i="18"/>
  <c r="K510" i="17"/>
  <c r="L510" i="17" s="1"/>
  <c r="C296" i="18"/>
  <c r="K198" i="17"/>
  <c r="C112" i="18"/>
  <c r="K331" i="17"/>
  <c r="L331" i="17" s="1"/>
  <c r="C191" i="18"/>
  <c r="K489" i="17"/>
  <c r="L489" i="17" s="1"/>
  <c r="C280" i="18"/>
  <c r="K591" i="17"/>
  <c r="L591" i="17" s="1"/>
  <c r="C345" i="18"/>
  <c r="K790" i="17"/>
  <c r="C469" i="18"/>
  <c r="K456" i="17"/>
  <c r="L456" i="17" s="1"/>
  <c r="C263" i="18"/>
  <c r="K890" i="17"/>
  <c r="L890" i="17" s="1"/>
  <c r="C535" i="18"/>
  <c r="K720" i="17"/>
  <c r="L720" i="17" s="1"/>
  <c r="C412" i="18"/>
  <c r="K148" i="17"/>
  <c r="L148" i="17" s="1"/>
  <c r="C78" i="18"/>
  <c r="K594" i="17"/>
  <c r="L594" i="17" s="1"/>
  <c r="C348" i="18"/>
  <c r="K23" i="17"/>
  <c r="L23" i="17" s="1"/>
  <c r="C10" i="18"/>
  <c r="K1019" i="17"/>
  <c r="L1019" i="17" s="1"/>
  <c r="C617" i="18"/>
  <c r="K588" i="17"/>
  <c r="C343" i="18"/>
  <c r="K1025" i="17"/>
  <c r="L1025" i="17" s="1"/>
  <c r="C620" i="18"/>
  <c r="G620" i="18" s="1"/>
  <c r="H620" i="18" s="1"/>
  <c r="I620" i="18" s="1"/>
  <c r="K211" i="17"/>
  <c r="C121" i="18"/>
  <c r="K760" i="17"/>
  <c r="L760" i="17" s="1"/>
  <c r="C448" i="18"/>
  <c r="K517" i="17"/>
  <c r="C300" i="18"/>
  <c r="K329" i="17"/>
  <c r="L329" i="17" s="1"/>
  <c r="C189" i="18"/>
  <c r="K491" i="17"/>
  <c r="C282" i="18"/>
  <c r="K604" i="17"/>
  <c r="L604" i="17" s="1"/>
  <c r="C351" i="18"/>
  <c r="K550" i="17"/>
  <c r="C319" i="18"/>
  <c r="K469" i="17"/>
  <c r="L469" i="17" s="1"/>
  <c r="C270" i="18"/>
  <c r="K625" i="17"/>
  <c r="C362" i="18"/>
  <c r="K76" i="17"/>
  <c r="L76" i="17" s="1"/>
  <c r="C34" i="18"/>
  <c r="K774" i="17"/>
  <c r="C456" i="18"/>
  <c r="K693" i="17"/>
  <c r="L693" i="17" s="1"/>
  <c r="C390" i="18"/>
  <c r="K676" i="17"/>
  <c r="C380" i="18"/>
  <c r="K925" i="17"/>
  <c r="L925" i="17" s="1"/>
  <c r="C557" i="18"/>
  <c r="K840" i="17"/>
  <c r="L840" i="17" s="1"/>
  <c r="C504" i="18"/>
  <c r="K803" i="17"/>
  <c r="L803" i="17" s="1"/>
  <c r="C481" i="18"/>
  <c r="K252" i="17"/>
  <c r="C142" i="18"/>
  <c r="G142" i="18" s="1"/>
  <c r="H142" i="18" s="1"/>
  <c r="I142" i="18" s="1"/>
  <c r="K1053" i="17"/>
  <c r="L1053" i="17" s="1"/>
  <c r="C642" i="18"/>
  <c r="K94" i="17"/>
  <c r="C44" i="18"/>
  <c r="G44" i="18" s="1"/>
  <c r="H44" i="18" s="1"/>
  <c r="I44" i="18" s="1"/>
  <c r="K964" i="17"/>
  <c r="L964" i="17" s="1"/>
  <c r="C583" i="18"/>
  <c r="K898" i="17"/>
  <c r="C541" i="18"/>
  <c r="K793" i="17"/>
  <c r="L793" i="17" s="1"/>
  <c r="C472" i="18"/>
  <c r="K168" i="17"/>
  <c r="C95" i="18"/>
  <c r="K185" i="17"/>
  <c r="L185" i="17" s="1"/>
  <c r="C103" i="18"/>
  <c r="K129" i="17"/>
  <c r="L129" i="17" s="1"/>
  <c r="C61" i="18"/>
  <c r="K100" i="17"/>
  <c r="L100" i="17" s="1"/>
  <c r="C47" i="18"/>
  <c r="K341" i="17"/>
  <c r="C199" i="18"/>
  <c r="G199" i="18" s="1"/>
  <c r="H199" i="18" s="1"/>
  <c r="I199" i="18" s="1"/>
  <c r="K848" i="17"/>
  <c r="L848" i="17" s="1"/>
  <c r="C511" i="18"/>
  <c r="K864" i="17"/>
  <c r="C519" i="18"/>
  <c r="G519" i="18" s="1"/>
  <c r="H519" i="18" s="1"/>
  <c r="I519" i="18" s="1"/>
  <c r="K524" i="17"/>
  <c r="L524" i="17" s="1"/>
  <c r="C303" i="18"/>
  <c r="K531" i="17"/>
  <c r="C307" i="18"/>
  <c r="K132" i="17"/>
  <c r="L132" i="17" s="1"/>
  <c r="C63" i="18"/>
  <c r="K699" i="17"/>
  <c r="L699" i="17" s="1"/>
  <c r="C393" i="18"/>
  <c r="K501" i="17"/>
  <c r="L501" i="17" s="1"/>
  <c r="C289" i="18"/>
  <c r="K529" i="17"/>
  <c r="L529" i="17" s="1"/>
  <c r="C306" i="18"/>
  <c r="K628" i="17"/>
  <c r="L628" i="17" s="1"/>
  <c r="C364" i="18"/>
  <c r="K1029" i="17"/>
  <c r="C624" i="18"/>
  <c r="K860" i="17"/>
  <c r="L860" i="17" s="1"/>
  <c r="C517" i="18"/>
  <c r="K877" i="17"/>
  <c r="C527" i="18"/>
  <c r="K144" i="17"/>
  <c r="L144" i="17" s="1"/>
  <c r="C74" i="18"/>
  <c r="K372" i="17"/>
  <c r="C213" i="18"/>
  <c r="K1049" i="17"/>
  <c r="L1049" i="17" s="1"/>
  <c r="C639" i="18"/>
  <c r="K1065" i="17"/>
  <c r="C649" i="18"/>
  <c r="K611" i="17"/>
  <c r="L611" i="17" s="1"/>
  <c r="C352" i="18"/>
  <c r="K270" i="17"/>
  <c r="L270" i="17" s="1"/>
  <c r="C156" i="18"/>
  <c r="K445" i="17"/>
  <c r="L445" i="17" s="1"/>
  <c r="C256" i="18"/>
  <c r="K436" i="17"/>
  <c r="C250" i="18"/>
  <c r="K656" i="17"/>
  <c r="L656" i="17" s="1"/>
  <c r="C372" i="18"/>
  <c r="K431" i="17"/>
  <c r="C246" i="18"/>
  <c r="K822" i="17"/>
  <c r="L822" i="17" s="1"/>
  <c r="C496" i="18"/>
  <c r="K425" i="17"/>
  <c r="C241" i="18"/>
  <c r="K46" i="17"/>
  <c r="L46" i="17" s="1"/>
  <c r="C20" i="18"/>
  <c r="K561" i="17"/>
  <c r="C326" i="18"/>
  <c r="K78" i="17"/>
  <c r="L78" i="17" s="1"/>
  <c r="C36" i="18"/>
  <c r="K906" i="17"/>
  <c r="L906" i="17" s="1"/>
  <c r="C547" i="18"/>
  <c r="K738" i="17"/>
  <c r="L738" i="17" s="1"/>
  <c r="C427" i="18"/>
  <c r="K750" i="17"/>
  <c r="L750" i="17" s="1"/>
  <c r="C439" i="18"/>
  <c r="G439" i="18" s="1"/>
  <c r="H439" i="18" s="1"/>
  <c r="I439" i="18" s="1"/>
  <c r="K761" i="17"/>
  <c r="L761" i="17" s="1"/>
  <c r="C449" i="18"/>
  <c r="K801" i="17"/>
  <c r="C479" i="18"/>
  <c r="K846" i="17"/>
  <c r="L846" i="17" s="1"/>
  <c r="C509" i="18"/>
  <c r="K962" i="17"/>
  <c r="C582" i="18"/>
  <c r="K727" i="17"/>
  <c r="L727" i="17" s="1"/>
  <c r="C419" i="18"/>
  <c r="K122" i="17"/>
  <c r="C57" i="18"/>
  <c r="K262" i="17"/>
  <c r="L262" i="17" s="1"/>
  <c r="C150" i="18"/>
  <c r="K505" i="17"/>
  <c r="L505" i="17" s="1"/>
  <c r="C293" i="18"/>
  <c r="K195" i="17"/>
  <c r="L195" i="17" s="1"/>
  <c r="C109" i="18"/>
  <c r="K454" i="17"/>
  <c r="C262" i="18"/>
  <c r="K789" i="17"/>
  <c r="L789" i="17" s="1"/>
  <c r="C468" i="18"/>
  <c r="K379" i="17"/>
  <c r="C218" i="18"/>
  <c r="K882" i="17"/>
  <c r="L882" i="17" s="1"/>
  <c r="C530" i="18"/>
  <c r="K621" i="17"/>
  <c r="L621" i="17" s="1"/>
  <c r="C360" i="18"/>
  <c r="K509" i="17"/>
  <c r="L509" i="17" s="1"/>
  <c r="C295" i="18"/>
  <c r="K778" i="17"/>
  <c r="L778" i="17" s="1"/>
  <c r="C460" i="18"/>
  <c r="K234" i="17"/>
  <c r="L234" i="17" s="1"/>
  <c r="C133" i="18"/>
  <c r="K775" i="17"/>
  <c r="C457" i="18"/>
  <c r="K907" i="17"/>
  <c r="L907" i="17" s="1"/>
  <c r="C548" i="18"/>
  <c r="K560" i="17"/>
  <c r="C325" i="18"/>
  <c r="K884" i="17"/>
  <c r="L884" i="17" s="1"/>
  <c r="C531" i="18"/>
  <c r="G531" i="18" s="1"/>
  <c r="H531" i="18" s="1"/>
  <c r="I531" i="18" s="1"/>
  <c r="K978" i="17"/>
  <c r="C588" i="18"/>
  <c r="G588" i="18" s="1"/>
  <c r="H588" i="18" s="1"/>
  <c r="I588" i="18" s="1"/>
  <c r="K296" i="17"/>
  <c r="L296" i="17" s="1"/>
  <c r="C171" i="18"/>
  <c r="K385" i="17"/>
  <c r="L385" i="17" s="1"/>
  <c r="C220" i="18"/>
  <c r="K150" i="17"/>
  <c r="L150" i="17" s="1"/>
  <c r="C80" i="18"/>
  <c r="K931" i="17"/>
  <c r="C562" i="18"/>
  <c r="K256" i="17"/>
  <c r="L256" i="17" s="1"/>
  <c r="C146" i="18"/>
  <c r="K575" i="17"/>
  <c r="C335" i="18"/>
  <c r="K658" i="17"/>
  <c r="L658" i="17" s="1"/>
  <c r="C373" i="18"/>
  <c r="K1024" i="17"/>
  <c r="C619" i="18"/>
  <c r="K22" i="17"/>
  <c r="L22" i="17" s="1"/>
  <c r="C9" i="18"/>
  <c r="K440" i="17"/>
  <c r="C253" i="18"/>
  <c r="K303" i="17"/>
  <c r="L303" i="17" s="1"/>
  <c r="C175" i="18"/>
  <c r="K215" i="17"/>
  <c r="C125" i="18"/>
  <c r="K506" i="17"/>
  <c r="L506" i="17" s="1"/>
  <c r="C294" i="18"/>
  <c r="K957" i="17"/>
  <c r="C580" i="18"/>
  <c r="K912" i="17"/>
  <c r="L912" i="17" s="1"/>
  <c r="C551" i="18"/>
  <c r="K847" i="17"/>
  <c r="C510" i="18"/>
  <c r="K340" i="17"/>
  <c r="L340" i="17" s="1"/>
  <c r="C198" i="18"/>
  <c r="K814" i="17"/>
  <c r="C490" i="18"/>
  <c r="K984" i="17"/>
  <c r="L984" i="17" s="1"/>
  <c r="C593" i="18"/>
  <c r="K724" i="17"/>
  <c r="C416" i="18"/>
  <c r="K70" i="17"/>
  <c r="L70" i="17" s="1"/>
  <c r="C31" i="18"/>
  <c r="K310" i="17"/>
  <c r="C178" i="18"/>
  <c r="K703" i="17"/>
  <c r="C397" i="18"/>
  <c r="K569" i="17"/>
  <c r="L569" i="17" s="1"/>
  <c r="C330" i="18"/>
  <c r="K759" i="17"/>
  <c r="L759" i="17" s="1"/>
  <c r="C447" i="18"/>
  <c r="K958" i="17"/>
  <c r="C581" i="18"/>
  <c r="K878" i="17"/>
  <c r="L878" i="17" s="1"/>
  <c r="C528" i="18"/>
  <c r="K181" i="17"/>
  <c r="L181" i="17" s="1"/>
  <c r="C101" i="18"/>
  <c r="K929" i="17"/>
  <c r="L929" i="17" s="1"/>
  <c r="C560" i="18"/>
  <c r="K213" i="17"/>
  <c r="L213" i="17" s="1"/>
  <c r="C123" i="18"/>
  <c r="K829" i="17"/>
  <c r="L829" i="17" s="1"/>
  <c r="C499" i="18"/>
  <c r="K672" i="17"/>
  <c r="L672" i="17" s="1"/>
  <c r="C378" i="18"/>
  <c r="K51" i="17"/>
  <c r="L51" i="17" s="1"/>
  <c r="C22" i="18"/>
  <c r="K715" i="17"/>
  <c r="C407" i="18"/>
  <c r="G407" i="18" s="1"/>
  <c r="H407" i="18" s="1"/>
  <c r="I407" i="18" s="1"/>
  <c r="K540" i="17"/>
  <c r="L540" i="17" s="1"/>
  <c r="C311" i="18"/>
  <c r="K991" i="17"/>
  <c r="C599" i="18"/>
  <c r="K949" i="17"/>
  <c r="L949" i="17" s="1"/>
  <c r="C574" i="18"/>
  <c r="K133" i="17"/>
  <c r="C64" i="18"/>
  <c r="K728" i="17"/>
  <c r="L728" i="17" s="1"/>
  <c r="C420" i="18"/>
  <c r="K1007" i="17"/>
  <c r="C608" i="18"/>
  <c r="K686" i="17"/>
  <c r="L686" i="17" s="1"/>
  <c r="C387" i="18"/>
  <c r="K519" i="17"/>
  <c r="C301" i="18"/>
  <c r="K792" i="17"/>
  <c r="L792" i="17" s="1"/>
  <c r="C471" i="18"/>
  <c r="G471" i="18" s="1"/>
  <c r="H471" i="18" s="1"/>
  <c r="I471" i="18" s="1"/>
  <c r="K513" i="17"/>
  <c r="C298" i="18"/>
  <c r="K202" i="17"/>
  <c r="L202" i="17" s="1"/>
  <c r="C114" i="18"/>
  <c r="K208" i="17"/>
  <c r="C119" i="18"/>
  <c r="G119" i="18" s="1"/>
  <c r="H119" i="18" s="1"/>
  <c r="I119" i="18" s="1"/>
  <c r="K871" i="17"/>
  <c r="L871" i="17" s="1"/>
  <c r="C522" i="18"/>
  <c r="K102" i="17"/>
  <c r="L102" i="17" s="1"/>
  <c r="C48" i="18"/>
  <c r="K1001" i="17"/>
  <c r="L1001" i="17" s="1"/>
  <c r="C605" i="18"/>
  <c r="K934" i="17"/>
  <c r="C564" i="18"/>
  <c r="K700" i="17"/>
  <c r="L700" i="17" s="1"/>
  <c r="C394" i="18"/>
  <c r="K782" i="17"/>
  <c r="C463" i="18"/>
  <c r="K87" i="17"/>
  <c r="L87" i="17" s="1"/>
  <c r="C41" i="18"/>
  <c r="K267" i="17"/>
  <c r="C154" i="18"/>
  <c r="K1009" i="17"/>
  <c r="L1009" i="17" s="1"/>
  <c r="C610" i="18"/>
  <c r="K375" i="17"/>
  <c r="L375" i="17" s="1"/>
  <c r="C216" i="18"/>
  <c r="K158" i="17"/>
  <c r="L158" i="17" s="1"/>
  <c r="C88" i="18"/>
  <c r="K752" i="17"/>
  <c r="C441" i="18"/>
  <c r="K615" i="17"/>
  <c r="L615" i="17" s="1"/>
  <c r="C355" i="18"/>
  <c r="K691" i="17"/>
  <c r="C389" i="18"/>
  <c r="K395" i="17"/>
  <c r="L395" i="17" s="1"/>
  <c r="C227" i="18"/>
  <c r="K143" i="17"/>
  <c r="L143" i="17" s="1"/>
  <c r="C73" i="18"/>
  <c r="K151" i="17"/>
  <c r="L151" i="17" s="1"/>
  <c r="C81" i="18"/>
  <c r="K160" i="17"/>
  <c r="C89" i="18"/>
  <c r="K180" i="17"/>
  <c r="L180" i="17" s="1"/>
  <c r="C100" i="18"/>
  <c r="K525" i="17"/>
  <c r="C304" i="18"/>
  <c r="K1051" i="17"/>
  <c r="L1051" i="17" s="1"/>
  <c r="C640" i="18"/>
  <c r="K432" i="17"/>
  <c r="C247" i="18"/>
  <c r="K734" i="17"/>
  <c r="L734" i="17" s="1"/>
  <c r="C425" i="18"/>
  <c r="K1067" i="17"/>
  <c r="C651" i="18"/>
  <c r="K795" i="17"/>
  <c r="L795" i="17" s="1"/>
  <c r="C474" i="18"/>
  <c r="K193" i="17"/>
  <c r="C107" i="18"/>
  <c r="K535" i="17"/>
  <c r="L535" i="17" s="1"/>
  <c r="C309" i="18"/>
  <c r="K71" i="17"/>
  <c r="C32" i="18"/>
  <c r="K111" i="17"/>
  <c r="L111" i="17" s="1"/>
  <c r="C52" i="18"/>
  <c r="K1018" i="17"/>
  <c r="C616" i="18"/>
  <c r="K135" i="17"/>
  <c r="L135" i="17" s="1"/>
  <c r="C66" i="18"/>
  <c r="K807" i="17"/>
  <c r="C483" i="18"/>
  <c r="K593" i="17"/>
  <c r="L593" i="17" s="1"/>
  <c r="C347" i="18"/>
  <c r="G347" i="18" s="1"/>
  <c r="H347" i="18" s="1"/>
  <c r="I347" i="18" s="1"/>
  <c r="K779" i="17"/>
  <c r="C461" i="18"/>
  <c r="K294" i="17"/>
  <c r="L294" i="17" s="1"/>
  <c r="C169" i="18"/>
  <c r="K546" i="17"/>
  <c r="C316" i="18"/>
  <c r="K453" i="17"/>
  <c r="C261" i="18"/>
  <c r="K330" i="17"/>
  <c r="L330" i="17" s="1"/>
  <c r="C190" i="18"/>
  <c r="K1026" i="17"/>
  <c r="L1026" i="17" s="1"/>
  <c r="C621" i="18"/>
  <c r="K1048" i="17"/>
  <c r="C638" i="18"/>
  <c r="K254" i="17"/>
  <c r="L254" i="17" s="1"/>
  <c r="C144" i="18"/>
  <c r="K824" i="17"/>
  <c r="C497" i="18"/>
  <c r="K446" i="17"/>
  <c r="L446" i="17" s="1"/>
  <c r="C257" i="18"/>
  <c r="K1069" i="17"/>
  <c r="C652" i="18"/>
  <c r="K706" i="17"/>
  <c r="L706" i="17" s="1"/>
  <c r="C399" i="18"/>
  <c r="K298" i="17"/>
  <c r="C173" i="18"/>
  <c r="K77" i="17"/>
  <c r="L77" i="17" s="1"/>
  <c r="C35" i="18"/>
  <c r="K411" i="17"/>
  <c r="C233" i="18"/>
  <c r="K572" i="17"/>
  <c r="L572" i="17" s="1"/>
  <c r="C332" i="18"/>
  <c r="K928" i="17"/>
  <c r="L928" i="17" s="1"/>
  <c r="C559" i="18"/>
  <c r="K125" i="17"/>
  <c r="L125" i="17" s="1"/>
  <c r="C59" i="18"/>
  <c r="K836" i="17"/>
  <c r="C501" i="18"/>
  <c r="K1008" i="17"/>
  <c r="L1008" i="17" s="1"/>
  <c r="C609" i="18"/>
  <c r="K468" i="17"/>
  <c r="C269" i="18"/>
  <c r="K629" i="17"/>
  <c r="L629" i="17" s="1"/>
  <c r="C365" i="18"/>
  <c r="K528" i="17"/>
  <c r="C305" i="18"/>
  <c r="K162" i="17"/>
  <c r="L162" i="17" s="1"/>
  <c r="C91" i="18"/>
  <c r="K429" i="17"/>
  <c r="C244" i="18"/>
  <c r="K292" i="17"/>
  <c r="L292" i="17" s="1"/>
  <c r="C167" i="18"/>
  <c r="K67" i="17"/>
  <c r="C28" i="18"/>
  <c r="G28" i="18" s="1"/>
  <c r="H28" i="18" s="1"/>
  <c r="I28" i="18" s="1"/>
  <c r="K554" i="17"/>
  <c r="L554" i="17" s="1"/>
  <c r="C321" i="18"/>
  <c r="K833" i="17"/>
  <c r="C500" i="18"/>
  <c r="K138" i="17"/>
  <c r="L138" i="17" s="1"/>
  <c r="C69" i="18"/>
  <c r="K263" i="17"/>
  <c r="C151" i="18"/>
  <c r="K589" i="17"/>
  <c r="C344" i="18"/>
  <c r="K592" i="17"/>
  <c r="C346" i="18"/>
  <c r="K985" i="17"/>
  <c r="L985" i="17" s="1"/>
  <c r="C594" i="18"/>
  <c r="K987" i="17"/>
  <c r="C596" i="18"/>
  <c r="K85" i="17"/>
  <c r="L85" i="17" s="1"/>
  <c r="C40" i="18"/>
  <c r="K265" i="17"/>
  <c r="C152" i="18"/>
  <c r="K95" i="17"/>
  <c r="L95" i="17" s="1"/>
  <c r="C45" i="18"/>
  <c r="K598" i="17"/>
  <c r="C350" i="18"/>
  <c r="K69" i="17"/>
  <c r="L69" i="17" s="1"/>
  <c r="C30" i="18"/>
  <c r="K306" i="17"/>
  <c r="C176" i="18"/>
  <c r="K862" i="17"/>
  <c r="L862" i="17" s="1"/>
  <c r="C518" i="18"/>
  <c r="K260" i="17"/>
  <c r="C149" i="18"/>
  <c r="K940" i="17"/>
  <c r="L940" i="17" s="1"/>
  <c r="C567" i="18"/>
  <c r="K414" i="17"/>
  <c r="C235" i="18"/>
  <c r="K1045" i="17"/>
  <c r="C635" i="18"/>
  <c r="K145" i="17"/>
  <c r="C75" i="18"/>
  <c r="K741" i="17"/>
  <c r="L741" i="17" s="1"/>
  <c r="C430" i="18"/>
  <c r="K904" i="17"/>
  <c r="C546" i="18"/>
  <c r="K787" i="17"/>
  <c r="L787" i="17" s="1"/>
  <c r="C467" i="18"/>
  <c r="K484" i="17"/>
  <c r="C277" i="18"/>
  <c r="K61" i="17"/>
  <c r="L61" i="17" s="1"/>
  <c r="C25" i="18"/>
  <c r="K430" i="17"/>
  <c r="C245" i="18"/>
  <c r="K953" i="17"/>
  <c r="C577" i="18"/>
  <c r="K1040" i="17"/>
  <c r="C631" i="18"/>
  <c r="K800" i="17"/>
  <c r="C478" i="18"/>
  <c r="K1064" i="17"/>
  <c r="C648" i="18"/>
  <c r="K422" i="17"/>
  <c r="L422" i="17" s="1"/>
  <c r="C239" i="18"/>
  <c r="K166" i="17"/>
  <c r="C93" i="18"/>
  <c r="K161" i="17"/>
  <c r="L161" i="17" s="1"/>
  <c r="C90" i="18"/>
  <c r="K858" i="17"/>
  <c r="C516" i="18"/>
  <c r="K115" i="17"/>
  <c r="C53" i="18"/>
  <c r="K549" i="17"/>
  <c r="C318" i="18"/>
  <c r="K722" i="17"/>
  <c r="L722" i="17" s="1"/>
  <c r="C414" i="18"/>
  <c r="G414" i="18" s="1"/>
  <c r="H414" i="18" s="1"/>
  <c r="I414" i="18" s="1"/>
  <c r="K317" i="17"/>
  <c r="L317" i="17" s="1"/>
  <c r="C181" i="18"/>
  <c r="K709" i="17"/>
  <c r="C402" i="18"/>
  <c r="K1028" i="17"/>
  <c r="L1028" i="17" s="1"/>
  <c r="C623" i="18"/>
  <c r="K179" i="17"/>
  <c r="C99" i="18"/>
  <c r="K936" i="17"/>
  <c r="C565" i="18"/>
  <c r="K838" i="17"/>
  <c r="C502" i="18"/>
  <c r="K767" i="17"/>
  <c r="C453" i="18"/>
  <c r="K338" i="17"/>
  <c r="L338" i="17" s="1"/>
  <c r="C196" i="18"/>
  <c r="K574" i="17"/>
  <c r="C334" i="18"/>
  <c r="K897" i="17"/>
  <c r="C540" i="18"/>
  <c r="G540" i="18" s="1"/>
  <c r="H540" i="18" s="1"/>
  <c r="I540" i="18" s="1"/>
  <c r="K248" i="17"/>
  <c r="C140" i="18"/>
  <c r="K214" i="17"/>
  <c r="L214" i="17" s="1"/>
  <c r="C124" i="18"/>
  <c r="I642" i="17"/>
  <c r="I996" i="17"/>
  <c r="I564" i="17"/>
  <c r="I998" i="17"/>
  <c r="L936" i="17"/>
  <c r="I715" i="17"/>
  <c r="I1033" i="17"/>
  <c r="I958" i="17"/>
  <c r="I541" i="17"/>
  <c r="I800" i="17"/>
  <c r="I931" i="17"/>
  <c r="I747" i="17"/>
  <c r="I558" i="17"/>
  <c r="I589" i="17"/>
  <c r="I434" i="17"/>
  <c r="I773" i="17"/>
  <c r="I724" i="17"/>
  <c r="I553" i="17"/>
  <c r="I453" i="17"/>
  <c r="I448" i="17"/>
  <c r="I779" i="17"/>
  <c r="I745" i="17"/>
  <c r="I794" i="17"/>
  <c r="I703" i="17"/>
  <c r="L310" i="17"/>
  <c r="L20" i="17"/>
  <c r="L1099" i="15"/>
  <c r="I3" i="17"/>
  <c r="M1125" i="12"/>
  <c r="L1032" i="17"/>
  <c r="L579" i="17"/>
  <c r="L497" i="17"/>
  <c r="L229" i="17"/>
  <c r="L618" i="17"/>
  <c r="L930" i="17"/>
  <c r="L737" i="17"/>
  <c r="L409" i="17"/>
  <c r="L647" i="17"/>
  <c r="L743" i="17"/>
  <c r="L321" i="17"/>
  <c r="L596" i="17"/>
  <c r="L73" i="17"/>
  <c r="L98" i="17"/>
  <c r="L665" i="17"/>
  <c r="L500" i="17"/>
  <c r="L557" i="17"/>
  <c r="L208" i="17"/>
  <c r="L120" i="17"/>
  <c r="L582" i="17"/>
  <c r="L349" i="17"/>
  <c r="L522" i="17"/>
  <c r="L614" i="17"/>
  <c r="L810" i="17"/>
  <c r="L191" i="17"/>
  <c r="L818" i="17"/>
  <c r="L988" i="17"/>
  <c r="L123" i="17"/>
  <c r="L318" i="17"/>
  <c r="L235" i="17"/>
  <c r="L140" i="17"/>
  <c r="L523" i="17"/>
  <c r="L58" i="17"/>
  <c r="L853" i="17"/>
  <c r="L1086" i="17"/>
  <c r="L462" i="17"/>
  <c r="L1061" i="17"/>
  <c r="L1054" i="17"/>
  <c r="L963" i="17"/>
  <c r="L183" i="17"/>
  <c r="L47" i="17"/>
  <c r="L526" i="17"/>
  <c r="L605" i="17"/>
  <c r="L31" i="17"/>
  <c r="L347" i="17"/>
  <c r="L406" i="17"/>
  <c r="L806" i="17"/>
  <c r="L21" i="17"/>
  <c r="L495" i="17"/>
  <c r="L655" i="17"/>
  <c r="L834" i="17"/>
  <c r="L650" i="17"/>
  <c r="L971" i="17"/>
  <c r="L863" i="17"/>
  <c r="L881" i="17"/>
  <c r="L1088" i="17"/>
  <c r="L640" i="17"/>
  <c r="L939" i="17"/>
  <c r="L1070" i="17"/>
  <c r="L53" i="17"/>
  <c r="L1082" i="17"/>
  <c r="L240" i="17"/>
  <c r="L463" i="17"/>
  <c r="L641" i="17"/>
  <c r="L29" i="17"/>
  <c r="L586" i="17"/>
  <c r="L909" i="17"/>
  <c r="L999" i="17"/>
  <c r="L1093" i="17"/>
  <c r="L980" i="17"/>
  <c r="L770" i="17"/>
  <c r="L476" i="17"/>
  <c r="L204" i="17"/>
  <c r="L1085" i="17"/>
  <c r="L938" i="17"/>
  <c r="L661" i="17"/>
  <c r="L403" i="17"/>
  <c r="L112" i="17"/>
  <c r="L643" i="17"/>
  <c r="L380" i="17"/>
  <c r="L89" i="17"/>
  <c r="L1077" i="17"/>
  <c r="L995" i="17"/>
  <c r="L908" i="17"/>
  <c r="L796" i="17"/>
  <c r="L635" i="17"/>
  <c r="L496" i="17"/>
  <c r="L72" i="17"/>
  <c r="L827" i="17"/>
  <c r="L249" i="17"/>
  <c r="L600" i="17"/>
  <c r="L322" i="17"/>
  <c r="L41" i="17"/>
  <c r="L914" i="17"/>
  <c r="L315" i="17"/>
  <c r="L976" i="17"/>
  <c r="L695" i="17"/>
  <c r="L521" i="17"/>
  <c r="L311" i="17"/>
  <c r="L90" i="17"/>
  <c r="L886" i="17"/>
  <c r="L228" i="17"/>
  <c r="L313" i="17"/>
  <c r="L16" i="17"/>
  <c r="L75" i="17"/>
  <c r="L107" i="17"/>
  <c r="L170" i="17"/>
  <c r="L209" i="17"/>
  <c r="L244" i="17"/>
  <c r="L284" i="17"/>
  <c r="L324" i="17"/>
  <c r="L366" i="17"/>
  <c r="L399" i="17"/>
  <c r="L437" i="17"/>
  <c r="L474" i="17"/>
  <c r="L520" i="17"/>
  <c r="L556" i="17"/>
  <c r="L601" i="17"/>
  <c r="L633" i="17"/>
  <c r="L653" i="17"/>
  <c r="L680" i="17"/>
  <c r="L830" i="17"/>
  <c r="L867" i="17"/>
  <c r="L916" i="17"/>
  <c r="L960" i="17"/>
  <c r="L27" i="17"/>
  <c r="L62" i="17"/>
  <c r="L110" i="17"/>
  <c r="L178" i="17"/>
  <c r="L287" i="17"/>
  <c r="L387" i="17"/>
  <c r="L442" i="17"/>
  <c r="L488" i="17"/>
  <c r="L542" i="17"/>
  <c r="L602" i="17"/>
  <c r="L639" i="17"/>
  <c r="L670" i="17"/>
  <c r="L769" i="17"/>
  <c r="L841" i="17"/>
  <c r="L900" i="17"/>
  <c r="L961" i="17"/>
  <c r="L1057" i="17"/>
  <c r="L1083" i="17"/>
  <c r="L117" i="17"/>
  <c r="L278" i="17"/>
  <c r="L355" i="17"/>
  <c r="L410" i="17"/>
  <c r="L477" i="17"/>
  <c r="L555" i="17"/>
  <c r="L626" i="17"/>
  <c r="L668" i="17"/>
  <c r="L783" i="17"/>
  <c r="L870" i="17"/>
  <c r="L954" i="17"/>
  <c r="L1011" i="17"/>
  <c r="L1075" i="17"/>
  <c r="L12" i="17"/>
  <c r="L60" i="17"/>
  <c r="L119" i="17"/>
  <c r="L220" i="17"/>
  <c r="L279" i="17"/>
  <c r="L415" i="17"/>
  <c r="L486" i="17"/>
  <c r="L566" i="17"/>
  <c r="L630" i="17"/>
  <c r="L669" i="17"/>
  <c r="L42" i="17"/>
  <c r="L182" i="17"/>
  <c r="L323" i="17"/>
  <c r="L460" i="17"/>
  <c r="L603" i="17"/>
  <c r="L730" i="17"/>
  <c r="L866" i="17"/>
  <c r="L970" i="17"/>
  <c r="L1060" i="17"/>
  <c r="L18" i="17"/>
  <c r="L128" i="17"/>
  <c r="L423" i="17"/>
  <c r="L25" i="17"/>
  <c r="L52" i="17"/>
  <c r="L86" i="17"/>
  <c r="L175" i="17"/>
  <c r="L222" i="17"/>
  <c r="L299" i="17"/>
  <c r="L342" i="17"/>
  <c r="L404" i="17"/>
  <c r="L449" i="17"/>
  <c r="L527" i="17"/>
  <c r="L568" i="17"/>
  <c r="L606" i="17"/>
  <c r="L637" i="17"/>
  <c r="L660" i="17"/>
  <c r="L692" i="17"/>
  <c r="L780" i="17"/>
  <c r="L835" i="17"/>
  <c r="L880" i="17"/>
  <c r="L922" i="17"/>
  <c r="L33" i="17"/>
  <c r="L79" i="17"/>
  <c r="L118" i="17"/>
  <c r="L245" i="17"/>
  <c r="L302" i="17"/>
  <c r="L356" i="17"/>
  <c r="L400" i="17"/>
  <c r="L455" i="17"/>
  <c r="L508" i="17"/>
  <c r="L565" i="17"/>
  <c r="L608" i="17"/>
  <c r="L645" i="17"/>
  <c r="L688" i="17"/>
  <c r="L788" i="17"/>
  <c r="L856" i="17"/>
  <c r="L917" i="17"/>
  <c r="L968" i="17"/>
  <c r="L1014" i="17"/>
  <c r="L1068" i="17"/>
  <c r="L1087" i="17"/>
  <c r="L19" i="17"/>
  <c r="L74" i="17"/>
  <c r="L159" i="17"/>
  <c r="L300" i="17"/>
  <c r="L368" i="17"/>
  <c r="L426" i="17"/>
  <c r="L507" i="17"/>
  <c r="L581" i="17"/>
  <c r="L636" i="17"/>
  <c r="L678" i="17"/>
  <c r="L1034" i="17"/>
  <c r="L1081" i="17"/>
  <c r="L26" i="17"/>
  <c r="L81" i="17"/>
  <c r="L231" i="17"/>
  <c r="L304" i="17"/>
  <c r="L369" i="17"/>
  <c r="L433" i="17"/>
  <c r="L514" i="17"/>
  <c r="L585" i="17"/>
  <c r="L689" i="17"/>
  <c r="L65" i="17"/>
  <c r="L223" i="17"/>
  <c r="L362" i="17"/>
  <c r="L493" i="17"/>
  <c r="L631" i="17"/>
  <c r="L893" i="17"/>
  <c r="L990" i="17"/>
  <c r="L1073" i="17"/>
  <c r="L44" i="17"/>
  <c r="L187" i="17"/>
  <c r="L333" i="17"/>
  <c r="L10" i="17"/>
  <c r="L38" i="17"/>
  <c r="L64" i="17"/>
  <c r="L101" i="17"/>
  <c r="L142" i="17"/>
  <c r="L192" i="17"/>
  <c r="L236" i="17"/>
  <c r="L275" i="17"/>
  <c r="L314" i="17"/>
  <c r="L357" i="17"/>
  <c r="L392" i="17"/>
  <c r="L419" i="17"/>
  <c r="L512" i="17"/>
  <c r="L548" i="17"/>
  <c r="L595" i="17"/>
  <c r="L623" i="17"/>
  <c r="L646" i="17"/>
  <c r="L673" i="17"/>
  <c r="L823" i="17"/>
  <c r="L859" i="17"/>
  <c r="L905" i="17"/>
  <c r="L946" i="17"/>
  <c r="L17" i="17"/>
  <c r="L99" i="17"/>
  <c r="L172" i="17"/>
  <c r="L224" i="17"/>
  <c r="L274" i="17"/>
  <c r="L326" i="17"/>
  <c r="L378" i="17"/>
  <c r="L418" i="17"/>
  <c r="L475" i="17"/>
  <c r="L590" i="17"/>
  <c r="L634" i="17"/>
  <c r="L662" i="17"/>
  <c r="L735" i="17"/>
  <c r="L831" i="17"/>
  <c r="L883" i="17"/>
  <c r="L944" i="17"/>
  <c r="L992" i="17"/>
  <c r="L1039" i="17"/>
  <c r="L1079" i="17"/>
  <c r="L1095" i="17"/>
  <c r="L48" i="17"/>
  <c r="L105" i="17"/>
  <c r="L188" i="17"/>
  <c r="L264" i="17"/>
  <c r="L336" i="17"/>
  <c r="L397" i="17"/>
  <c r="L470" i="17"/>
  <c r="L537" i="17"/>
  <c r="L607" i="17"/>
  <c r="L657" i="17"/>
  <c r="L855" i="17"/>
  <c r="L933" i="17"/>
  <c r="L997" i="17"/>
  <c r="L1062" i="17"/>
  <c r="L1092" i="17"/>
  <c r="L49" i="17"/>
  <c r="L106" i="17"/>
  <c r="L199" i="17"/>
  <c r="L271" i="17"/>
  <c r="L343" i="17"/>
  <c r="L471" i="17"/>
  <c r="L538" i="17"/>
  <c r="L609" i="17"/>
  <c r="L659" i="17"/>
  <c r="L15" i="17"/>
  <c r="L126" i="17"/>
  <c r="L290" i="17"/>
  <c r="L567" i="17"/>
  <c r="L849" i="17"/>
  <c r="L950" i="17"/>
  <c r="L1036" i="17"/>
  <c r="L1089" i="17"/>
  <c r="L258" i="17"/>
  <c r="L396" i="17"/>
  <c r="L1042" i="17"/>
  <c r="L28" i="17"/>
  <c r="L376" i="17"/>
  <c r="L516" i="17"/>
  <c r="L690" i="17"/>
  <c r="L1071" i="17"/>
  <c r="L617" i="17"/>
  <c r="L353" i="17"/>
  <c r="L55" i="17"/>
  <c r="L832" i="17"/>
  <c r="L551" i="17"/>
  <c r="L272" i="17"/>
  <c r="L6" i="17"/>
  <c r="L1004" i="17"/>
  <c r="L815" i="17"/>
  <c r="L518" i="17"/>
  <c r="L238" i="17"/>
  <c r="L1037" i="17"/>
  <c r="L959" i="17"/>
  <c r="L854" i="17"/>
  <c r="L677" i="17"/>
  <c r="L364" i="17"/>
  <c r="L1006" i="17"/>
  <c r="L530" i="17"/>
  <c r="L712" i="17"/>
  <c r="L176" i="17"/>
  <c r="L697" i="17"/>
  <c r="L452" i="17"/>
  <c r="L174" i="17"/>
  <c r="L1074" i="17"/>
  <c r="L868" i="17"/>
  <c r="L408" i="17"/>
  <c r="L218" i="17"/>
  <c r="L8" i="17"/>
  <c r="L805" i="17"/>
  <c r="L610" i="17"/>
  <c r="L459" i="17"/>
  <c r="L124" i="17"/>
  <c r="L5" i="17"/>
  <c r="L861" i="17"/>
  <c r="L1078" i="17"/>
  <c r="L84" i="17"/>
  <c r="L237" i="17"/>
  <c r="L443" i="17"/>
  <c r="L1021" i="17"/>
  <c r="L552" i="17"/>
  <c r="L7" i="17"/>
  <c r="L975" i="17"/>
  <c r="L766" i="17"/>
  <c r="L472" i="17"/>
  <c r="L1094" i="17"/>
  <c r="L965" i="17"/>
  <c r="L694" i="17"/>
  <c r="L447" i="17"/>
  <c r="L1084" i="17"/>
  <c r="L1016" i="17"/>
  <c r="L924" i="17"/>
  <c r="L828" i="17"/>
  <c r="L225" i="17"/>
  <c r="L920" i="17"/>
  <c r="L393" i="17"/>
  <c r="L648" i="17"/>
  <c r="L383" i="17"/>
  <c r="L96" i="17"/>
  <c r="L977" i="17"/>
  <c r="L644" i="17"/>
  <c r="L382" i="17"/>
  <c r="L91" i="17"/>
  <c r="L1023" i="17"/>
  <c r="L820" i="17"/>
  <c r="L580" i="17"/>
  <c r="L367" i="17"/>
  <c r="L130" i="17"/>
  <c r="L705" i="17"/>
  <c r="L584" i="17"/>
  <c r="L268" i="17"/>
  <c r="L92" i="17"/>
  <c r="S885" i="13"/>
  <c r="K885" i="17" s="1"/>
  <c r="S464" i="13"/>
  <c r="K464" i="17" s="1"/>
  <c r="S345" i="13"/>
  <c r="K345" i="17" s="1"/>
  <c r="S45" i="13"/>
  <c r="K45" i="17" s="1"/>
  <c r="S59" i="13"/>
  <c r="K59" i="17" s="1"/>
  <c r="S736" i="13"/>
  <c r="K736" i="17" s="1"/>
  <c r="S966" i="13"/>
  <c r="K966" i="17" s="1"/>
  <c r="S413" i="13"/>
  <c r="K413" i="17" s="1"/>
  <c r="S114" i="13"/>
  <c r="K114" i="17" s="1"/>
  <c r="S768" i="13"/>
  <c r="K768" i="17" s="1"/>
  <c r="S1091" i="13"/>
  <c r="K1091" i="17" s="1"/>
  <c r="S291" i="13"/>
  <c r="K291" i="17" s="1"/>
  <c r="S113" i="13"/>
  <c r="K113" i="17" s="1"/>
  <c r="S401" i="13"/>
  <c r="K401" i="17" s="1"/>
  <c r="S246" i="13"/>
  <c r="K246" i="17" s="1"/>
  <c r="S219" i="13"/>
  <c r="K219" i="17" s="1"/>
  <c r="S173" i="13"/>
  <c r="K173" i="17" s="1"/>
  <c r="S825" i="13"/>
  <c r="K825" i="17" s="1"/>
  <c r="S754" i="13"/>
  <c r="K754" i="17" s="1"/>
  <c r="S675" i="13"/>
  <c r="K675" i="17" s="1"/>
  <c r="S358" i="13"/>
  <c r="K358" i="17" s="1"/>
  <c r="S277" i="13"/>
  <c r="K277" i="17" s="1"/>
  <c r="S32" i="13"/>
  <c r="K32" i="17" s="1"/>
  <c r="S261" i="13"/>
  <c r="K261" i="17" s="1"/>
  <c r="S1090" i="13"/>
  <c r="K1090" i="17" s="1"/>
  <c r="S1080" i="13"/>
  <c r="K1080" i="17" s="1"/>
  <c r="S536" i="13"/>
  <c r="K536" i="17" s="1"/>
  <c r="S381" i="13"/>
  <c r="K381" i="17" s="1"/>
  <c r="S251" i="13"/>
  <c r="K251" i="17" s="1"/>
  <c r="S1050" i="13"/>
  <c r="K1050" i="17" s="1"/>
  <c r="S164" i="13"/>
  <c r="K164" i="17" s="1"/>
  <c r="S772" i="13"/>
  <c r="K772" i="17" s="1"/>
  <c r="S189" i="13"/>
  <c r="K189" i="17" s="1"/>
  <c r="S599" i="13"/>
  <c r="K599" i="17" s="1"/>
  <c r="S200" i="13"/>
  <c r="K200" i="17" s="1"/>
  <c r="S163" i="13"/>
  <c r="K163" i="17" s="1"/>
  <c r="S892" i="13"/>
  <c r="K892" i="17" s="1"/>
  <c r="S307" i="13"/>
  <c r="K307" i="17" s="1"/>
  <c r="S230" i="13"/>
  <c r="K230" i="17" s="1"/>
  <c r="S919" i="13"/>
  <c r="K919" i="17" s="1"/>
  <c r="S305" i="13"/>
  <c r="K305" i="17" s="1"/>
  <c r="S480" i="13"/>
  <c r="K480" i="17" s="1"/>
  <c r="S1020" i="13"/>
  <c r="K1020" i="17" s="1"/>
  <c r="S935" i="13"/>
  <c r="K935" i="17" s="1"/>
  <c r="S873" i="13"/>
  <c r="K873" i="17" s="1"/>
  <c r="S622" i="13"/>
  <c r="K622" i="17" s="1"/>
  <c r="S232" i="13"/>
  <c r="K232" i="17" s="1"/>
  <c r="S532" i="13"/>
  <c r="K532" i="17" s="1"/>
  <c r="S652" i="13"/>
  <c r="K652" i="17" s="1"/>
  <c r="S371" i="13"/>
  <c r="K371" i="17" s="1"/>
  <c r="S927" i="13"/>
  <c r="K927" i="17" s="1"/>
  <c r="S533" i="13"/>
  <c r="K533" i="17" s="1"/>
  <c r="S457" i="13"/>
  <c r="K457" i="17" s="1"/>
  <c r="S1002" i="13"/>
  <c r="K1002" i="17" s="1"/>
  <c r="S762" i="13"/>
  <c r="K762" i="17" s="1"/>
  <c r="S666" i="13"/>
  <c r="K666" i="17" s="1"/>
  <c r="S54" i="13"/>
  <c r="K54" i="17" s="1"/>
  <c r="S417" i="13"/>
  <c r="K417" i="17" s="1"/>
  <c r="S309" i="13"/>
  <c r="K309" i="17" s="1"/>
  <c r="S967" i="13"/>
  <c r="K967" i="17" s="1"/>
  <c r="S837" i="13"/>
  <c r="K837" i="17" s="1"/>
  <c r="S638" i="13"/>
  <c r="K638" i="17" s="1"/>
  <c r="S570" i="13"/>
  <c r="K570" i="17" s="1"/>
  <c r="S103" i="13"/>
  <c r="K103" i="17" s="1"/>
  <c r="S11" i="13"/>
  <c r="K11" i="17" s="1"/>
  <c r="J3" i="17"/>
  <c r="C3" i="18"/>
  <c r="G3" i="18" s="1"/>
  <c r="H3" i="18" s="1"/>
  <c r="I3" i="18" s="1"/>
  <c r="K3" i="17"/>
  <c r="L1096" i="17" l="1"/>
  <c r="L897" i="17"/>
  <c r="L953" i="17"/>
  <c r="L179" i="17"/>
  <c r="L709" i="17"/>
  <c r="L115" i="17"/>
  <c r="L1045" i="17"/>
  <c r="L838" i="17"/>
  <c r="L550" i="17"/>
  <c r="L450" i="17"/>
  <c r="L56" i="17"/>
  <c r="L894" i="17"/>
  <c r="L814" i="17"/>
  <c r="L1007" i="17"/>
  <c r="L295" i="17"/>
  <c r="L676" i="17"/>
  <c r="L691" i="17"/>
  <c r="L298" i="17"/>
  <c r="L877" i="17"/>
  <c r="L756" i="17"/>
  <c r="L63" i="17"/>
  <c r="L775" i="17"/>
  <c r="L758" i="17"/>
  <c r="L833" i="17"/>
  <c r="L774" i="17"/>
  <c r="L441" i="17"/>
  <c r="L283" i="17"/>
  <c r="L598" i="17"/>
  <c r="L360" i="17"/>
  <c r="L915" i="17"/>
  <c r="L560" i="17"/>
  <c r="L528" i="17"/>
  <c r="L252" i="17"/>
  <c r="L708" i="17"/>
  <c r="L391" i="17"/>
  <c r="L898" i="17"/>
  <c r="L390" i="17"/>
  <c r="L325" i="17"/>
  <c r="L411" i="17"/>
  <c r="L373" i="17"/>
  <c r="L989" i="17"/>
  <c r="L1064" i="17"/>
  <c r="L726" i="17"/>
  <c r="L685" i="17"/>
  <c r="L263" i="17"/>
  <c r="L253" i="17"/>
  <c r="L468" i="17"/>
  <c r="L168" i="17"/>
  <c r="L934" i="17"/>
  <c r="L725" i="17"/>
  <c r="L864" i="17"/>
  <c r="L414" i="17"/>
  <c r="L850" i="17"/>
  <c r="L592" i="17"/>
  <c r="L1097" i="17"/>
  <c r="L193" i="17"/>
  <c r="L679" i="17"/>
  <c r="L888" i="17"/>
  <c r="L34" i="17"/>
  <c r="L127" i="17"/>
  <c r="L440" i="17"/>
  <c r="L319" i="17"/>
  <c r="L339" i="17"/>
  <c r="L757" i="17"/>
  <c r="L683" i="17"/>
  <c r="L625" i="17"/>
  <c r="L93" i="17"/>
  <c r="L71" i="17"/>
  <c r="L543" i="17"/>
  <c r="L513" i="17"/>
  <c r="L436" i="17"/>
  <c r="L248" i="17"/>
  <c r="L812" i="17"/>
  <c r="L346" i="17"/>
  <c r="L221" i="17"/>
  <c r="L206" i="17"/>
  <c r="L875" i="17"/>
  <c r="L473" i="17"/>
  <c r="L194" i="17"/>
  <c r="L155" i="17"/>
  <c r="L910" i="17"/>
  <c r="L484" i="17"/>
  <c r="L503" i="17"/>
  <c r="L651" i="17"/>
  <c r="L525" i="17"/>
  <c r="L122" i="17"/>
  <c r="L1038" i="17"/>
  <c r="L571" i="17"/>
  <c r="L365" i="17"/>
  <c r="L716" i="17"/>
  <c r="L483" i="17"/>
  <c r="L921" i="17"/>
  <c r="L702" i="17"/>
  <c r="L350" i="17"/>
  <c r="L266" i="17"/>
  <c r="L30" i="17"/>
  <c r="L784" i="17"/>
  <c r="L39" i="17"/>
  <c r="L937" i="17"/>
  <c r="L681" i="17"/>
  <c r="L108" i="17"/>
  <c r="L748" i="17"/>
  <c r="L918" i="17"/>
  <c r="L153" i="17"/>
  <c r="L243" i="17"/>
  <c r="L876" i="17"/>
  <c r="L289" i="17"/>
  <c r="L57" i="17"/>
  <c r="L682" i="17"/>
  <c r="L972" i="17"/>
  <c r="L719" i="17"/>
  <c r="L40" i="17"/>
  <c r="L562" i="17"/>
  <c r="L458" i="17"/>
  <c r="L649" i="17"/>
  <c r="L576" i="17"/>
  <c r="L1012" i="17"/>
  <c r="L826" i="17"/>
  <c r="L955" i="17"/>
  <c r="L247" i="17"/>
  <c r="L753" i="17"/>
  <c r="L205" i="17"/>
  <c r="L50" i="17"/>
  <c r="L465" i="17"/>
  <c r="L490" i="17"/>
  <c r="L781" i="17"/>
  <c r="L13" i="17"/>
  <c r="L282" i="17"/>
  <c r="L363" i="17"/>
  <c r="L926" i="17"/>
  <c r="L141" i="17"/>
  <c r="L671" i="17"/>
  <c r="L492" i="17"/>
  <c r="L439" i="17"/>
  <c r="L749" i="17"/>
  <c r="L732" i="17"/>
  <c r="L239" i="17"/>
  <c r="L684" i="17"/>
  <c r="L1044" i="17"/>
  <c r="L467" i="17"/>
  <c r="L273" i="17"/>
  <c r="L88" i="17"/>
  <c r="L616" i="17"/>
  <c r="L104" i="17"/>
  <c r="L1003" i="17"/>
  <c r="L941" i="17"/>
  <c r="L983" i="17"/>
  <c r="L66" i="17"/>
  <c r="L674" i="17"/>
  <c r="L574" i="17"/>
  <c r="L858" i="17"/>
  <c r="L67" i="17"/>
  <c r="L1048" i="17"/>
  <c r="L978" i="17"/>
  <c r="L767" i="17"/>
  <c r="L746" i="17"/>
  <c r="L1069" i="17"/>
  <c r="L427" i="17"/>
  <c r="L166" i="17"/>
  <c r="L491" i="17"/>
  <c r="L531" i="17"/>
  <c r="L485" i="17"/>
  <c r="L97" i="17"/>
  <c r="L1066" i="17"/>
  <c r="L1024" i="17"/>
  <c r="L790" i="17"/>
  <c r="L429" i="17"/>
  <c r="L874" i="17"/>
  <c r="L982" i="17"/>
  <c r="L804" i="17"/>
  <c r="L431" i="17"/>
  <c r="L519" i="17"/>
  <c r="L642" i="17"/>
  <c r="L267" i="17"/>
  <c r="L561" i="17"/>
  <c r="L987" i="17"/>
  <c r="L1055" i="17"/>
  <c r="L717" i="17"/>
  <c r="L904" i="17"/>
  <c r="L824" i="17"/>
  <c r="L412" i="17"/>
  <c r="L801" i="17"/>
  <c r="L133" i="17"/>
  <c r="L394" i="17"/>
  <c r="L962" i="17"/>
  <c r="L991" i="17"/>
  <c r="L482" i="17"/>
  <c r="L575" i="17"/>
  <c r="L432" i="17"/>
  <c r="L36" i="17"/>
  <c r="L752" i="17"/>
  <c r="L217" i="17"/>
  <c r="L454" i="17"/>
  <c r="L306" i="17"/>
  <c r="L845" i="17"/>
  <c r="L265" i="17"/>
  <c r="L388" i="17"/>
  <c r="L546" i="17"/>
  <c r="L751" i="17"/>
  <c r="L836" i="17"/>
  <c r="L911" i="17"/>
  <c r="L1029" i="17"/>
  <c r="L160" i="17"/>
  <c r="L578" i="17"/>
  <c r="L82" i="17"/>
  <c r="L654" i="17"/>
  <c r="L1035" i="17"/>
  <c r="L816" i="17"/>
  <c r="L416" i="17"/>
  <c r="L782" i="17"/>
  <c r="L210" i="17"/>
  <c r="L372" i="17"/>
  <c r="L215" i="17"/>
  <c r="L1040" i="17"/>
  <c r="L430" i="17"/>
  <c r="L896" i="17"/>
  <c r="L517" i="17"/>
  <c r="L942" i="17"/>
  <c r="L211" i="17"/>
  <c r="L212" i="17"/>
  <c r="L341" i="17"/>
  <c r="L24" i="17"/>
  <c r="L739" i="17"/>
  <c r="L198" i="17"/>
  <c r="L94" i="17"/>
  <c r="L260" i="17"/>
  <c r="L498" i="17"/>
  <c r="L499" i="17"/>
  <c r="L994" i="17"/>
  <c r="L1056" i="17"/>
  <c r="L979" i="17"/>
  <c r="L145" i="17"/>
  <c r="L154" i="17"/>
  <c r="L957" i="17"/>
  <c r="L379" i="17"/>
  <c r="L1018" i="17"/>
  <c r="L549" i="17"/>
  <c r="L777" i="17"/>
  <c r="L425" i="17"/>
  <c r="L1067" i="17"/>
  <c r="L186" i="17"/>
  <c r="L847" i="17"/>
  <c r="L802" i="17"/>
  <c r="L807" i="17"/>
  <c r="L1065" i="17"/>
  <c r="L588" i="17"/>
  <c r="L544" i="17"/>
  <c r="G140" i="18"/>
  <c r="H140" i="18" s="1"/>
  <c r="I140" i="18" s="1"/>
  <c r="G334" i="18"/>
  <c r="H334" i="18" s="1"/>
  <c r="I334" i="18" s="1"/>
  <c r="G453" i="18"/>
  <c r="H453" i="18" s="1"/>
  <c r="G565" i="18"/>
  <c r="H565" i="18" s="1"/>
  <c r="I565" i="18" s="1"/>
  <c r="G623" i="18"/>
  <c r="H623" i="18" s="1"/>
  <c r="G181" i="18"/>
  <c r="G318" i="18"/>
  <c r="H318" i="18" s="1"/>
  <c r="I318" i="18" s="1"/>
  <c r="G516" i="18"/>
  <c r="H516" i="18" s="1"/>
  <c r="G93" i="18"/>
  <c r="H93" i="18" s="1"/>
  <c r="I93" i="18" s="1"/>
  <c r="G648" i="18"/>
  <c r="H648" i="18" s="1"/>
  <c r="I648" i="18" s="1"/>
  <c r="G631" i="18"/>
  <c r="H631" i="18" s="1"/>
  <c r="G245" i="18"/>
  <c r="H245" i="18" s="1"/>
  <c r="G277" i="18"/>
  <c r="H277" i="18" s="1"/>
  <c r="G546" i="18"/>
  <c r="H546" i="18" s="1"/>
  <c r="G75" i="18"/>
  <c r="H75" i="18" s="1"/>
  <c r="I75" i="18" s="1"/>
  <c r="G235" i="18"/>
  <c r="H235" i="18" s="1"/>
  <c r="I235" i="18" s="1"/>
  <c r="G149" i="18"/>
  <c r="H149" i="18" s="1"/>
  <c r="G176" i="18"/>
  <c r="H176" i="18" s="1"/>
  <c r="I176" i="18" s="1"/>
  <c r="G350" i="18"/>
  <c r="H350" i="18" s="1"/>
  <c r="I350" i="18" s="1"/>
  <c r="G152" i="18"/>
  <c r="H152" i="18" s="1"/>
  <c r="I152" i="18" s="1"/>
  <c r="G596" i="18"/>
  <c r="H596" i="18" s="1"/>
  <c r="G346" i="18"/>
  <c r="H346" i="18" s="1"/>
  <c r="I346" i="18" s="1"/>
  <c r="G151" i="18"/>
  <c r="H151" i="18" s="1"/>
  <c r="G500" i="18"/>
  <c r="H500" i="18" s="1"/>
  <c r="I500" i="18" s="1"/>
  <c r="G244" i="18"/>
  <c r="H244" i="18" s="1"/>
  <c r="G305" i="18"/>
  <c r="H305" i="18" s="1"/>
  <c r="I305" i="18" s="1"/>
  <c r="G269" i="18"/>
  <c r="H269" i="18" s="1"/>
  <c r="G501" i="18"/>
  <c r="H501" i="18" s="1"/>
  <c r="G559" i="18"/>
  <c r="H559" i="18" s="1"/>
  <c r="G233" i="18"/>
  <c r="H233" i="18" s="1"/>
  <c r="I233" i="18" s="1"/>
  <c r="G173" i="18"/>
  <c r="H173" i="18" s="1"/>
  <c r="I173" i="18" s="1"/>
  <c r="G652" i="18"/>
  <c r="H652" i="18" s="1"/>
  <c r="G497" i="18"/>
  <c r="H497" i="18" s="1"/>
  <c r="G638" i="18"/>
  <c r="H638" i="18" s="1"/>
  <c r="G190" i="18"/>
  <c r="H190" i="18" s="1"/>
  <c r="I190" i="18" s="1"/>
  <c r="G316" i="18"/>
  <c r="H316" i="18" s="1"/>
  <c r="I316" i="18" s="1"/>
  <c r="G461" i="18"/>
  <c r="H461" i="18" s="1"/>
  <c r="I461" i="18" s="1"/>
  <c r="G483" i="18"/>
  <c r="H483" i="18" s="1"/>
  <c r="G616" i="18"/>
  <c r="H616" i="18" s="1"/>
  <c r="I616" i="18" s="1"/>
  <c r="G32" i="18"/>
  <c r="H32" i="18" s="1"/>
  <c r="I32" i="18" s="1"/>
  <c r="G107" i="18"/>
  <c r="H107" i="18" s="1"/>
  <c r="I107" i="18" s="1"/>
  <c r="G651" i="18"/>
  <c r="H651" i="18" s="1"/>
  <c r="G247" i="18"/>
  <c r="H247" i="18" s="1"/>
  <c r="I247" i="18" s="1"/>
  <c r="G304" i="18"/>
  <c r="H304" i="18" s="1"/>
  <c r="I304" i="18" s="1"/>
  <c r="G89" i="18"/>
  <c r="H89" i="18" s="1"/>
  <c r="G73" i="18"/>
  <c r="H73" i="18" s="1"/>
  <c r="I73" i="18" s="1"/>
  <c r="G389" i="18"/>
  <c r="H389" i="18" s="1"/>
  <c r="G441" i="18"/>
  <c r="H441" i="18" s="1"/>
  <c r="G216" i="18"/>
  <c r="H216" i="18" s="1"/>
  <c r="I216" i="18" s="1"/>
  <c r="G154" i="18"/>
  <c r="H154" i="18" s="1"/>
  <c r="I154" i="18" s="1"/>
  <c r="G463" i="18"/>
  <c r="H463" i="18" s="1"/>
  <c r="I463" i="18" s="1"/>
  <c r="G564" i="18"/>
  <c r="H564" i="18" s="1"/>
  <c r="G48" i="18"/>
  <c r="H48" i="18" s="1"/>
  <c r="I48" i="18" s="1"/>
  <c r="G298" i="18"/>
  <c r="H298" i="18" s="1"/>
  <c r="I298" i="18" s="1"/>
  <c r="G301" i="18"/>
  <c r="H301" i="18" s="1"/>
  <c r="G608" i="18"/>
  <c r="H608" i="18" s="1"/>
  <c r="G64" i="18"/>
  <c r="H64" i="18" s="1"/>
  <c r="I64" i="18" s="1"/>
  <c r="G599" i="18"/>
  <c r="H599" i="18" s="1"/>
  <c r="I599" i="18" s="1"/>
  <c r="G378" i="18"/>
  <c r="H378" i="18" s="1"/>
  <c r="I378" i="18" s="1"/>
  <c r="G123" i="18"/>
  <c r="H123" i="18" s="1"/>
  <c r="I123" i="18" s="1"/>
  <c r="G101" i="18"/>
  <c r="H101" i="18" s="1"/>
  <c r="I101" i="18" s="1"/>
  <c r="G581" i="18"/>
  <c r="H581" i="18" s="1"/>
  <c r="I581" i="18" s="1"/>
  <c r="G330" i="18"/>
  <c r="H330" i="18" s="1"/>
  <c r="I330" i="18" s="1"/>
  <c r="G178" i="18"/>
  <c r="H178" i="18" s="1"/>
  <c r="G416" i="18"/>
  <c r="H416" i="18" s="1"/>
  <c r="I416" i="18" s="1"/>
  <c r="G490" i="18"/>
  <c r="G510" i="18"/>
  <c r="H510" i="18" s="1"/>
  <c r="G580" i="18"/>
  <c r="H580" i="18" s="1"/>
  <c r="G125" i="18"/>
  <c r="H125" i="18" s="1"/>
  <c r="I125" i="18" s="1"/>
  <c r="G253" i="18"/>
  <c r="H253" i="18" s="1"/>
  <c r="I253" i="18" s="1"/>
  <c r="G619" i="18"/>
  <c r="H619" i="18" s="1"/>
  <c r="I619" i="18" s="1"/>
  <c r="G335" i="18"/>
  <c r="H335" i="18" s="1"/>
  <c r="I335" i="18" s="1"/>
  <c r="G562" i="18"/>
  <c r="H562" i="18" s="1"/>
  <c r="G220" i="18"/>
  <c r="H220" i="18" s="1"/>
  <c r="I220" i="18" s="1"/>
  <c r="G325" i="18"/>
  <c r="H325" i="18" s="1"/>
  <c r="G457" i="18"/>
  <c r="H457" i="18" s="1"/>
  <c r="I457" i="18" s="1"/>
  <c r="G460" i="18"/>
  <c r="H460" i="18" s="1"/>
  <c r="I460" i="18" s="1"/>
  <c r="G360" i="18"/>
  <c r="H360" i="18" s="1"/>
  <c r="I360" i="18" s="1"/>
  <c r="G218" i="18"/>
  <c r="H218" i="18" s="1"/>
  <c r="I218" i="18" s="1"/>
  <c r="G262" i="18"/>
  <c r="H262" i="18" s="1"/>
  <c r="G293" i="18"/>
  <c r="H293" i="18" s="1"/>
  <c r="G57" i="18"/>
  <c r="H57" i="18" s="1"/>
  <c r="I57" i="18" s="1"/>
  <c r="G582" i="18"/>
  <c r="H582" i="18" s="1"/>
  <c r="G479" i="18"/>
  <c r="H479" i="18" s="1"/>
  <c r="I479" i="18" s="1"/>
  <c r="G547" i="18"/>
  <c r="H547" i="18" s="1"/>
  <c r="G326" i="18"/>
  <c r="H326" i="18" s="1"/>
  <c r="G241" i="18"/>
  <c r="H241" i="18" s="1"/>
  <c r="I241" i="18" s="1"/>
  <c r="G246" i="18"/>
  <c r="H246" i="18" s="1"/>
  <c r="I246" i="18" s="1"/>
  <c r="G250" i="18"/>
  <c r="H250" i="18" s="1"/>
  <c r="I250" i="18" s="1"/>
  <c r="G156" i="18"/>
  <c r="G649" i="18"/>
  <c r="G213" i="18"/>
  <c r="G527" i="18"/>
  <c r="H527" i="18" s="1"/>
  <c r="I527" i="18" s="1"/>
  <c r="G624" i="18"/>
  <c r="H624" i="18" s="1"/>
  <c r="G306" i="18"/>
  <c r="H306" i="18" s="1"/>
  <c r="G393" i="18"/>
  <c r="H393" i="18" s="1"/>
  <c r="I393" i="18" s="1"/>
  <c r="G307" i="18"/>
  <c r="H307" i="18" s="1"/>
  <c r="I307" i="18" s="1"/>
  <c r="G61" i="18"/>
  <c r="H61" i="18" s="1"/>
  <c r="I61" i="18" s="1"/>
  <c r="G95" i="18"/>
  <c r="H95" i="18" s="1"/>
  <c r="I95" i="18" s="1"/>
  <c r="G541" i="18"/>
  <c r="H541" i="18" s="1"/>
  <c r="I541" i="18" s="1"/>
  <c r="G504" i="18"/>
  <c r="H504" i="18" s="1"/>
  <c r="I504" i="18" s="1"/>
  <c r="G380" i="18"/>
  <c r="H380" i="18" s="1"/>
  <c r="I380" i="18" s="1"/>
  <c r="G456" i="18"/>
  <c r="H456" i="18" s="1"/>
  <c r="I456" i="18" s="1"/>
  <c r="G362" i="18"/>
  <c r="H362" i="18" s="1"/>
  <c r="I362" i="18" s="1"/>
  <c r="G319" i="18"/>
  <c r="H319" i="18" s="1"/>
  <c r="I319" i="18" s="1"/>
  <c r="G282" i="18"/>
  <c r="H282" i="18" s="1"/>
  <c r="I282" i="18" s="1"/>
  <c r="G300" i="18"/>
  <c r="H300" i="18" s="1"/>
  <c r="I300" i="18" s="1"/>
  <c r="G121" i="18"/>
  <c r="H121" i="18" s="1"/>
  <c r="G343" i="18"/>
  <c r="H343" i="18" s="1"/>
  <c r="I343" i="18" s="1"/>
  <c r="G10" i="18"/>
  <c r="H10" i="18" s="1"/>
  <c r="I10" i="18" s="1"/>
  <c r="G78" i="18"/>
  <c r="H78" i="18" s="1"/>
  <c r="G535" i="18"/>
  <c r="H535" i="18" s="1"/>
  <c r="G469" i="18"/>
  <c r="H469" i="18" s="1"/>
  <c r="G280" i="18"/>
  <c r="H280" i="18" s="1"/>
  <c r="I280" i="18" s="1"/>
  <c r="G112" i="18"/>
  <c r="H112" i="18" s="1"/>
  <c r="I112" i="18" s="1"/>
  <c r="G174" i="18"/>
  <c r="H174" i="18" s="1"/>
  <c r="G13" i="18"/>
  <c r="H13" i="18" s="1"/>
  <c r="I13" i="18" s="1"/>
  <c r="G38" i="18"/>
  <c r="G451" i="18"/>
  <c r="H451" i="18" s="1"/>
  <c r="I451" i="18" s="1"/>
  <c r="G598" i="18"/>
  <c r="H598" i="18" s="1"/>
  <c r="G601" i="18"/>
  <c r="H601" i="18" s="1"/>
  <c r="G629" i="18"/>
  <c r="H629" i="18" s="1"/>
  <c r="I629" i="18" s="1"/>
  <c r="G11" i="18"/>
  <c r="H11" i="18" s="1"/>
  <c r="I11" i="18" s="1"/>
  <c r="G132" i="18"/>
  <c r="H132" i="18" s="1"/>
  <c r="I132" i="18" s="1"/>
  <c r="G524" i="18"/>
  <c r="H524" i="18" s="1"/>
  <c r="I524" i="18" s="1"/>
  <c r="G482" i="18"/>
  <c r="H482" i="18" s="1"/>
  <c r="G650" i="18"/>
  <c r="H650" i="18" s="1"/>
  <c r="I650" i="18" s="1"/>
  <c r="G579" i="18"/>
  <c r="H579" i="18" s="1"/>
  <c r="I579" i="18" s="1"/>
  <c r="G187" i="18"/>
  <c r="H187" i="18" s="1"/>
  <c r="I187" i="18" s="1"/>
  <c r="G435" i="18"/>
  <c r="G128" i="18"/>
  <c r="H128" i="18" s="1"/>
  <c r="I128" i="18" s="1"/>
  <c r="G288" i="18"/>
  <c r="G225" i="18"/>
  <c r="G473" i="18"/>
  <c r="H473" i="18" s="1"/>
  <c r="G242" i="18"/>
  <c r="H242" i="18" s="1"/>
  <c r="G314" i="18"/>
  <c r="H314" i="18" s="1"/>
  <c r="I314" i="18" s="1"/>
  <c r="G158" i="18"/>
  <c r="H158" i="18" s="1"/>
  <c r="G211" i="18"/>
  <c r="H211" i="18" s="1"/>
  <c r="I211" i="18" s="1"/>
  <c r="G46" i="18"/>
  <c r="H46" i="18" s="1"/>
  <c r="I46" i="18" s="1"/>
  <c r="G506" i="18"/>
  <c r="H506" i="18" s="1"/>
  <c r="I506" i="18" s="1"/>
  <c r="G422" i="18"/>
  <c r="H422" i="18" s="1"/>
  <c r="G409" i="18"/>
  <c r="H409" i="18" s="1"/>
  <c r="G590" i="18"/>
  <c r="H590" i="18" s="1"/>
  <c r="G569" i="18"/>
  <c r="H569" i="18" s="1"/>
  <c r="G127" i="18"/>
  <c r="H127" i="18" s="1"/>
  <c r="G177" i="18"/>
  <c r="H177" i="18" s="1"/>
  <c r="I177" i="18" s="1"/>
  <c r="G287" i="18"/>
  <c r="H287" i="18" s="1"/>
  <c r="I287" i="18" s="1"/>
  <c r="G84" i="18"/>
  <c r="H84" i="18" s="1"/>
  <c r="I84" i="18" s="1"/>
  <c r="G77" i="18"/>
  <c r="H77" i="18" s="1"/>
  <c r="I77" i="18" s="1"/>
  <c r="G539" i="18"/>
  <c r="H539" i="18" s="1"/>
  <c r="I539" i="18" s="1"/>
  <c r="G428" i="18"/>
  <c r="H428" i="18" s="1"/>
  <c r="I428" i="18" s="1"/>
  <c r="G508" i="18"/>
  <c r="H508" i="18" s="1"/>
  <c r="I508" i="18" s="1"/>
  <c r="G459" i="18"/>
  <c r="H459" i="18" s="1"/>
  <c r="I459" i="18" s="1"/>
  <c r="G543" i="18"/>
  <c r="H543" i="18" s="1"/>
  <c r="G408" i="18"/>
  <c r="H408" i="18" s="1"/>
  <c r="I408" i="18" s="1"/>
  <c r="G514" i="18"/>
  <c r="H514" i="18" s="1"/>
  <c r="G520" i="18"/>
  <c r="H520" i="18" s="1"/>
  <c r="I520" i="18" s="1"/>
  <c r="G234" i="18"/>
  <c r="H234" i="18" s="1"/>
  <c r="I234" i="18" s="1"/>
  <c r="G338" i="18"/>
  <c r="H338" i="18" s="1"/>
  <c r="G60" i="18"/>
  <c r="H60" i="18" s="1"/>
  <c r="I60" i="18" s="1"/>
  <c r="G275" i="18"/>
  <c r="H275" i="18" s="1"/>
  <c r="I275" i="18" s="1"/>
  <c r="G15" i="18"/>
  <c r="H15" i="18" s="1"/>
  <c r="I15" i="18" s="1"/>
  <c r="G440" i="18"/>
  <c r="H440" i="18" s="1"/>
  <c r="I440" i="18" s="1"/>
  <c r="G120" i="18"/>
  <c r="H120" i="18" s="1"/>
  <c r="I120" i="18" s="1"/>
  <c r="G126" i="18"/>
  <c r="H126" i="18" s="1"/>
  <c r="I126" i="18" s="1"/>
  <c r="G5" i="18"/>
  <c r="H5" i="18" s="1"/>
  <c r="I5" i="18" s="1"/>
  <c r="G643" i="18"/>
  <c r="H643" i="18" s="1"/>
  <c r="G572" i="18"/>
  <c r="H572" i="18" s="1"/>
  <c r="G104" i="18"/>
  <c r="H104" i="18" s="1"/>
  <c r="I104" i="18" s="1"/>
  <c r="G644" i="18"/>
  <c r="H644" i="18" s="1"/>
  <c r="G550" i="18"/>
  <c r="H550" i="18" s="1"/>
  <c r="G488" i="18"/>
  <c r="H488" i="18" s="1"/>
  <c r="I488" i="18" s="1"/>
  <c r="G183" i="18"/>
  <c r="H183" i="18" s="1"/>
  <c r="G491" i="18"/>
  <c r="H491" i="18" s="1"/>
  <c r="I491" i="18" s="1"/>
  <c r="G236" i="18"/>
  <c r="H236" i="18" s="1"/>
  <c r="G278" i="18"/>
  <c r="H278" i="18" s="1"/>
  <c r="G371" i="18"/>
  <c r="H371" i="18" s="1"/>
  <c r="I371" i="18" s="1"/>
  <c r="G217" i="18"/>
  <c r="H217" i="18" s="1"/>
  <c r="G208" i="18"/>
  <c r="H208" i="18" s="1"/>
  <c r="G589" i="18"/>
  <c r="H589" i="18" s="1"/>
  <c r="I589" i="18" s="1"/>
  <c r="G286" i="18"/>
  <c r="H286" i="18" s="1"/>
  <c r="I286" i="18" s="1"/>
  <c r="G122" i="18"/>
  <c r="H122" i="18" s="1"/>
  <c r="I122" i="18" s="1"/>
  <c r="G201" i="18"/>
  <c r="H201" i="18" s="1"/>
  <c r="G226" i="18"/>
  <c r="H226" i="18" s="1"/>
  <c r="G222" i="18"/>
  <c r="H222" i="18" s="1"/>
  <c r="G446" i="18"/>
  <c r="G591" i="18"/>
  <c r="H591" i="18" s="1"/>
  <c r="G566" i="18"/>
  <c r="H566" i="18" s="1"/>
  <c r="G328" i="18"/>
  <c r="H328" i="18" s="1"/>
  <c r="I328" i="18" s="1"/>
  <c r="G480" i="18"/>
  <c r="H480" i="18" s="1"/>
  <c r="I480" i="18" s="1"/>
  <c r="G264" i="18"/>
  <c r="H264" i="18" s="1"/>
  <c r="I264" i="18" s="1"/>
  <c r="G464" i="18"/>
  <c r="H464" i="18" s="1"/>
  <c r="I464" i="18" s="1"/>
  <c r="G237" i="18"/>
  <c r="H237" i="18" s="1"/>
  <c r="G26" i="18"/>
  <c r="H26" i="18" s="1"/>
  <c r="G337" i="18"/>
  <c r="G49" i="18"/>
  <c r="H49" i="18" s="1"/>
  <c r="I49" i="18" s="1"/>
  <c r="G336" i="18"/>
  <c r="G24" i="18"/>
  <c r="H24" i="18" s="1"/>
  <c r="I24" i="18" s="1"/>
  <c r="G118" i="18"/>
  <c r="H118" i="18" s="1"/>
  <c r="I118" i="18" s="1"/>
  <c r="G411" i="18"/>
  <c r="H411" i="18" s="1"/>
  <c r="I411" i="18" s="1"/>
  <c r="G267" i="18"/>
  <c r="H267" i="18" s="1"/>
  <c r="G21" i="18"/>
  <c r="H21" i="18" s="1"/>
  <c r="I21" i="18" s="1"/>
  <c r="G259" i="18"/>
  <c r="H259" i="18" s="1"/>
  <c r="I259" i="18" s="1"/>
  <c r="G512" i="18"/>
  <c r="H512" i="18" s="1"/>
  <c r="I512" i="18" s="1"/>
  <c r="G438" i="18"/>
  <c r="H438" i="18" s="1"/>
  <c r="G630" i="18"/>
  <c r="H630" i="18" s="1"/>
  <c r="G366" i="18"/>
  <c r="H366" i="18" s="1"/>
  <c r="I366" i="18" s="1"/>
  <c r="G221" i="18"/>
  <c r="H221" i="18" s="1"/>
  <c r="I221" i="18" s="1"/>
  <c r="G383" i="18"/>
  <c r="H383" i="18" s="1"/>
  <c r="I383" i="18" s="1"/>
  <c r="G525" i="18"/>
  <c r="H525" i="18" s="1"/>
  <c r="I525" i="18" s="1"/>
  <c r="G555" i="18"/>
  <c r="G240" i="18"/>
  <c r="H240" i="18" s="1"/>
  <c r="I240" i="18" s="1"/>
  <c r="G313" i="18"/>
  <c r="H313" i="18" s="1"/>
  <c r="G381" i="18"/>
  <c r="G327" i="18"/>
  <c r="H327" i="18" s="1"/>
  <c r="I327" i="18" s="1"/>
  <c r="G50" i="18"/>
  <c r="H50" i="18" s="1"/>
  <c r="I50" i="18" s="1"/>
  <c r="G85" i="18"/>
  <c r="H85" i="18" s="1"/>
  <c r="G266" i="18"/>
  <c r="H266" i="18" s="1"/>
  <c r="I266" i="18" s="1"/>
  <c r="G401" i="18"/>
  <c r="H401" i="18" s="1"/>
  <c r="G586" i="18"/>
  <c r="H586" i="18" s="1"/>
  <c r="I586" i="18" s="1"/>
  <c r="G537" i="18"/>
  <c r="H537" i="18" s="1"/>
  <c r="I537" i="18" s="1"/>
  <c r="G578" i="18"/>
  <c r="H578" i="18" s="1"/>
  <c r="G462" i="18"/>
  <c r="H462" i="18" s="1"/>
  <c r="G83" i="18"/>
  <c r="H83" i="18" s="1"/>
  <c r="I83" i="18" s="1"/>
  <c r="G437" i="18"/>
  <c r="H437" i="18" s="1"/>
  <c r="G561" i="18"/>
  <c r="H561" i="18" s="1"/>
  <c r="G6" i="18"/>
  <c r="H6" i="18" s="1"/>
  <c r="G384" i="18"/>
  <c r="H384" i="18" s="1"/>
  <c r="I384" i="18" s="1"/>
  <c r="G368" i="18"/>
  <c r="H368" i="18" s="1"/>
  <c r="I368" i="18" s="1"/>
  <c r="G276" i="18"/>
  <c r="H276" i="18" s="1"/>
  <c r="I276" i="18" s="1"/>
  <c r="G71" i="18"/>
  <c r="G493" i="18"/>
  <c r="H493" i="18" s="1"/>
  <c r="I493" i="18" s="1"/>
  <c r="G131" i="18"/>
  <c r="H131" i="18" s="1"/>
  <c r="G357" i="18"/>
  <c r="H357" i="18" s="1"/>
  <c r="G258" i="18"/>
  <c r="H258" i="18" s="1"/>
  <c r="G291" i="18"/>
  <c r="H291" i="18" s="1"/>
  <c r="G170" i="18"/>
  <c r="H170" i="18" s="1"/>
  <c r="I170" i="18" s="1"/>
  <c r="G271" i="18"/>
  <c r="H271" i="18" s="1"/>
  <c r="I271" i="18" s="1"/>
  <c r="G526" i="18"/>
  <c r="H526" i="18" s="1"/>
  <c r="G656" i="18"/>
  <c r="H656" i="18" s="1"/>
  <c r="G232" i="18"/>
  <c r="H232" i="18" s="1"/>
  <c r="I232" i="18" s="1"/>
  <c r="G553" i="18"/>
  <c r="H553" i="18" s="1"/>
  <c r="I553" i="18" s="1"/>
  <c r="G139" i="18"/>
  <c r="H139" i="18" s="1"/>
  <c r="I139" i="18" s="1"/>
  <c r="G117" i="18"/>
  <c r="H117" i="18" s="1"/>
  <c r="I117" i="18" s="1"/>
  <c r="G612" i="18"/>
  <c r="H612" i="18" s="1"/>
  <c r="G33" i="18"/>
  <c r="H33" i="18" s="1"/>
  <c r="I33" i="18" s="1"/>
  <c r="G568" i="18"/>
  <c r="H568" i="18" s="1"/>
  <c r="I568" i="18" s="1"/>
  <c r="G27" i="18"/>
  <c r="H27" i="18" s="1"/>
  <c r="I27" i="18" s="1"/>
  <c r="G281" i="18"/>
  <c r="H281" i="18" s="1"/>
  <c r="G17" i="18"/>
  <c r="H17" i="18" s="1"/>
  <c r="I17" i="18" s="1"/>
  <c r="G162" i="18"/>
  <c r="H162" i="18" s="1"/>
  <c r="G58" i="18"/>
  <c r="H58" i="18" s="1"/>
  <c r="G445" i="18"/>
  <c r="H445" i="18" s="1"/>
  <c r="I445" i="18" s="1"/>
  <c r="G417" i="18"/>
  <c r="H417" i="18" s="1"/>
  <c r="G186" i="18"/>
  <c r="H186" i="18" s="1"/>
  <c r="I186" i="18" s="1"/>
  <c r="G340" i="18"/>
  <c r="H340" i="18" s="1"/>
  <c r="I340" i="18" s="1"/>
  <c r="G592" i="18"/>
  <c r="H592" i="18" s="1"/>
  <c r="G43" i="18"/>
  <c r="H43" i="18" s="1"/>
  <c r="G55" i="18"/>
  <c r="H55" i="18" s="1"/>
  <c r="G369" i="18"/>
  <c r="H369" i="18" s="1"/>
  <c r="I369" i="18" s="1"/>
  <c r="G558" i="18"/>
  <c r="H558" i="18" s="1"/>
  <c r="G138" i="18"/>
  <c r="H138" i="18" s="1"/>
  <c r="I138" i="18" s="1"/>
  <c r="G182" i="18"/>
  <c r="H182" i="18" s="1"/>
  <c r="I182" i="18" s="1"/>
  <c r="G214" i="18"/>
  <c r="H214" i="18" s="1"/>
  <c r="I214" i="18" s="1"/>
  <c r="G161" i="18"/>
  <c r="H161" i="18" s="1"/>
  <c r="G386" i="18"/>
  <c r="H386" i="18" s="1"/>
  <c r="G252" i="18"/>
  <c r="H252" i="18" s="1"/>
  <c r="I252" i="18" s="1"/>
  <c r="G197" i="18"/>
  <c r="H197" i="18" s="1"/>
  <c r="I197" i="18" s="1"/>
  <c r="G157" i="18"/>
  <c r="H157" i="18" s="1"/>
  <c r="I157" i="18" s="1"/>
  <c r="G554" i="18"/>
  <c r="H554" i="18" s="1"/>
  <c r="I554" i="18" s="1"/>
  <c r="G224" i="18"/>
  <c r="H224" i="18" s="1"/>
  <c r="I224" i="18" s="1"/>
  <c r="G634" i="18"/>
  <c r="H634" i="18" s="1"/>
  <c r="I634" i="18" s="1"/>
  <c r="G153" i="18"/>
  <c r="H153" i="18" s="1"/>
  <c r="G18" i="18"/>
  <c r="H18" i="18" s="1"/>
  <c r="G268" i="18"/>
  <c r="H268" i="18" s="1"/>
  <c r="I268" i="18" s="1"/>
  <c r="G585" i="18"/>
  <c r="H585" i="18" s="1"/>
  <c r="I585" i="18" s="1"/>
  <c r="G436" i="18"/>
  <c r="H436" i="18" s="1"/>
  <c r="I436" i="18" s="1"/>
  <c r="G331" i="18"/>
  <c r="H331" i="18" s="1"/>
  <c r="G418" i="18"/>
  <c r="H418" i="18" s="1"/>
  <c r="G549" i="18"/>
  <c r="H549" i="18" s="1"/>
  <c r="I549" i="18" s="1"/>
  <c r="G12" i="18"/>
  <c r="H12" i="18" s="1"/>
  <c r="G42" i="18"/>
  <c r="H42" i="18" s="1"/>
  <c r="G23" i="18"/>
  <c r="H23" i="18" s="1"/>
  <c r="G385" i="18"/>
  <c r="H385" i="18" s="1"/>
  <c r="I385" i="18" s="1"/>
  <c r="G426" i="18"/>
  <c r="H426" i="18" s="1"/>
  <c r="I426" i="18" s="1"/>
  <c r="G498" i="18"/>
  <c r="H498" i="18" s="1"/>
  <c r="G339" i="18"/>
  <c r="H339" i="18" s="1"/>
  <c r="G116" i="18"/>
  <c r="H116" i="18" s="1"/>
  <c r="I116" i="18" s="1"/>
  <c r="G432" i="18"/>
  <c r="H432" i="18" s="1"/>
  <c r="I432" i="18" s="1"/>
  <c r="G486" i="18"/>
  <c r="G396" i="18"/>
  <c r="H396" i="18" s="1"/>
  <c r="I396" i="18" s="1"/>
  <c r="G382" i="18"/>
  <c r="H382" i="18" s="1"/>
  <c r="I382" i="18" s="1"/>
  <c r="G370" i="18"/>
  <c r="H370" i="18" s="1"/>
  <c r="G143" i="18"/>
  <c r="H143" i="18" s="1"/>
  <c r="I143" i="18" s="1"/>
  <c r="G203" i="18"/>
  <c r="H203" i="18" s="1"/>
  <c r="I203" i="18" s="1"/>
  <c r="G444" i="18"/>
  <c r="H444" i="18" s="1"/>
  <c r="I444" i="18" s="1"/>
  <c r="G356" i="18"/>
  <c r="H356" i="18" s="1"/>
  <c r="I356" i="18" s="1"/>
  <c r="G377" i="18"/>
  <c r="H377" i="18" s="1"/>
  <c r="G166" i="18"/>
  <c r="G134" i="18"/>
  <c r="H134" i="18" s="1"/>
  <c r="I134" i="18" s="1"/>
  <c r="G533" i="18"/>
  <c r="H533" i="18" s="1"/>
  <c r="G329" i="18"/>
  <c r="H329" i="18" s="1"/>
  <c r="G606" i="18"/>
  <c r="H606" i="18" s="1"/>
  <c r="G254" i="18"/>
  <c r="H254" i="18" s="1"/>
  <c r="I254" i="18" s="1"/>
  <c r="G210" i="18"/>
  <c r="H210" i="18" s="1"/>
  <c r="G442" i="18"/>
  <c r="H442" i="18" s="1"/>
  <c r="I442" i="18" s="1"/>
  <c r="G124" i="18"/>
  <c r="H124" i="18" s="1"/>
  <c r="I124" i="18" s="1"/>
  <c r="G196" i="18"/>
  <c r="H196" i="18" s="1"/>
  <c r="I196" i="18" s="1"/>
  <c r="G502" i="18"/>
  <c r="H502" i="18" s="1"/>
  <c r="I502" i="18" s="1"/>
  <c r="G99" i="18"/>
  <c r="H99" i="18" s="1"/>
  <c r="G402" i="18"/>
  <c r="H402" i="18" s="1"/>
  <c r="G53" i="18"/>
  <c r="H53" i="18" s="1"/>
  <c r="I53" i="18" s="1"/>
  <c r="G90" i="18"/>
  <c r="G239" i="18"/>
  <c r="H239" i="18" s="1"/>
  <c r="G478" i="18"/>
  <c r="H478" i="18" s="1"/>
  <c r="G577" i="18"/>
  <c r="H577" i="18" s="1"/>
  <c r="I577" i="18" s="1"/>
  <c r="G25" i="18"/>
  <c r="H25" i="18" s="1"/>
  <c r="I25" i="18" s="1"/>
  <c r="G467" i="18"/>
  <c r="H467" i="18" s="1"/>
  <c r="I467" i="18" s="1"/>
  <c r="G430" i="18"/>
  <c r="H430" i="18" s="1"/>
  <c r="G635" i="18"/>
  <c r="H635" i="18" s="1"/>
  <c r="I635" i="18" s="1"/>
  <c r="G567" i="18"/>
  <c r="H567" i="18" s="1"/>
  <c r="G518" i="18"/>
  <c r="G30" i="18"/>
  <c r="H30" i="18" s="1"/>
  <c r="G45" i="18"/>
  <c r="H45" i="18" s="1"/>
  <c r="I45" i="18" s="1"/>
  <c r="G40" i="18"/>
  <c r="H40" i="18" s="1"/>
  <c r="G594" i="18"/>
  <c r="H594" i="18" s="1"/>
  <c r="G344" i="18"/>
  <c r="H344" i="18" s="1"/>
  <c r="I344" i="18" s="1"/>
  <c r="G69" i="18"/>
  <c r="H69" i="18" s="1"/>
  <c r="I69" i="18" s="1"/>
  <c r="G321" i="18"/>
  <c r="H321" i="18" s="1"/>
  <c r="I321" i="18" s="1"/>
  <c r="G167" i="18"/>
  <c r="H167" i="18" s="1"/>
  <c r="G91" i="18"/>
  <c r="H91" i="18" s="1"/>
  <c r="I91" i="18" s="1"/>
  <c r="G365" i="18"/>
  <c r="H365" i="18" s="1"/>
  <c r="G609" i="18"/>
  <c r="H609" i="18" s="1"/>
  <c r="I609" i="18" s="1"/>
  <c r="G59" i="18"/>
  <c r="H59" i="18" s="1"/>
  <c r="I59" i="18" s="1"/>
  <c r="G332" i="18"/>
  <c r="H332" i="18" s="1"/>
  <c r="I332" i="18" s="1"/>
  <c r="G35" i="18"/>
  <c r="H35" i="18" s="1"/>
  <c r="I35" i="18" s="1"/>
  <c r="G399" i="18"/>
  <c r="H399" i="18" s="1"/>
  <c r="I399" i="18" s="1"/>
  <c r="G257" i="18"/>
  <c r="G144" i="18"/>
  <c r="H144" i="18" s="1"/>
  <c r="I144" i="18" s="1"/>
  <c r="G621" i="18"/>
  <c r="H621" i="18" s="1"/>
  <c r="I621" i="18" s="1"/>
  <c r="G261" i="18"/>
  <c r="H261" i="18" s="1"/>
  <c r="G169" i="18"/>
  <c r="H169" i="18" s="1"/>
  <c r="G66" i="18"/>
  <c r="H66" i="18" s="1"/>
  <c r="I66" i="18" s="1"/>
  <c r="G52" i="18"/>
  <c r="H52" i="18" s="1"/>
  <c r="I52" i="18" s="1"/>
  <c r="G309" i="18"/>
  <c r="H309" i="18" s="1"/>
  <c r="G474" i="18"/>
  <c r="G425" i="18"/>
  <c r="H425" i="18" s="1"/>
  <c r="I425" i="18" s="1"/>
  <c r="G640" i="18"/>
  <c r="H640" i="18" s="1"/>
  <c r="G100" i="18"/>
  <c r="H100" i="18" s="1"/>
  <c r="I100" i="18" s="1"/>
  <c r="G81" i="18"/>
  <c r="H81" i="18" s="1"/>
  <c r="I81" i="18" s="1"/>
  <c r="G227" i="18"/>
  <c r="H227" i="18" s="1"/>
  <c r="G355" i="18"/>
  <c r="H355" i="18" s="1"/>
  <c r="G88" i="18"/>
  <c r="H88" i="18" s="1"/>
  <c r="I88" i="18" s="1"/>
  <c r="G610" i="18"/>
  <c r="H610" i="18" s="1"/>
  <c r="G41" i="18"/>
  <c r="H41" i="18" s="1"/>
  <c r="I41" i="18" s="1"/>
  <c r="G394" i="18"/>
  <c r="H394" i="18" s="1"/>
  <c r="I394" i="18" s="1"/>
  <c r="G605" i="18"/>
  <c r="H605" i="18" s="1"/>
  <c r="I605" i="18" s="1"/>
  <c r="G522" i="18"/>
  <c r="H522" i="18" s="1"/>
  <c r="I522" i="18" s="1"/>
  <c r="G114" i="18"/>
  <c r="H114" i="18" s="1"/>
  <c r="I114" i="18" s="1"/>
  <c r="G387" i="18"/>
  <c r="H387" i="18" s="1"/>
  <c r="I387" i="18" s="1"/>
  <c r="G420" i="18"/>
  <c r="H420" i="18" s="1"/>
  <c r="I420" i="18" s="1"/>
  <c r="G574" i="18"/>
  <c r="H574" i="18" s="1"/>
  <c r="G311" i="18"/>
  <c r="H311" i="18" s="1"/>
  <c r="I311" i="18" s="1"/>
  <c r="G22" i="18"/>
  <c r="H22" i="18" s="1"/>
  <c r="I22" i="18" s="1"/>
  <c r="G499" i="18"/>
  <c r="H499" i="18" s="1"/>
  <c r="G560" i="18"/>
  <c r="G528" i="18"/>
  <c r="H528" i="18" s="1"/>
  <c r="I528" i="18" s="1"/>
  <c r="G447" i="18"/>
  <c r="H447" i="18" s="1"/>
  <c r="I447" i="18" s="1"/>
  <c r="G397" i="18"/>
  <c r="H397" i="18" s="1"/>
  <c r="I397" i="18" s="1"/>
  <c r="G31" i="18"/>
  <c r="H31" i="18" s="1"/>
  <c r="I31" i="18" s="1"/>
  <c r="G593" i="18"/>
  <c r="H593" i="18" s="1"/>
  <c r="I593" i="18" s="1"/>
  <c r="G198" i="18"/>
  <c r="G551" i="18"/>
  <c r="G294" i="18"/>
  <c r="H294" i="18" s="1"/>
  <c r="G175" i="18"/>
  <c r="H175" i="18" s="1"/>
  <c r="I175" i="18" s="1"/>
  <c r="G9" i="18"/>
  <c r="H9" i="18" s="1"/>
  <c r="G373" i="18"/>
  <c r="H373" i="18" s="1"/>
  <c r="G146" i="18"/>
  <c r="H146" i="18" s="1"/>
  <c r="G80" i="18"/>
  <c r="H80" i="18" s="1"/>
  <c r="I80" i="18" s="1"/>
  <c r="G171" i="18"/>
  <c r="H171" i="18" s="1"/>
  <c r="I171" i="18" s="1"/>
  <c r="G548" i="18"/>
  <c r="H548" i="18" s="1"/>
  <c r="G133" i="18"/>
  <c r="H133" i="18" s="1"/>
  <c r="G295" i="18"/>
  <c r="H295" i="18" s="1"/>
  <c r="I295" i="18" s="1"/>
  <c r="G530" i="18"/>
  <c r="H530" i="18" s="1"/>
  <c r="I530" i="18" s="1"/>
  <c r="G468" i="18"/>
  <c r="G109" i="18"/>
  <c r="H109" i="18" s="1"/>
  <c r="I109" i="18" s="1"/>
  <c r="G150" i="18"/>
  <c r="H150" i="18" s="1"/>
  <c r="I150" i="18" s="1"/>
  <c r="G419" i="18"/>
  <c r="H419" i="18" s="1"/>
  <c r="G509" i="18"/>
  <c r="H509" i="18" s="1"/>
  <c r="I509" i="18" s="1"/>
  <c r="G449" i="18"/>
  <c r="H449" i="18" s="1"/>
  <c r="G427" i="18"/>
  <c r="H427" i="18" s="1"/>
  <c r="I427" i="18" s="1"/>
  <c r="G36" i="18"/>
  <c r="H36" i="18" s="1"/>
  <c r="I36" i="18" s="1"/>
  <c r="G20" i="18"/>
  <c r="H20" i="18" s="1"/>
  <c r="G496" i="18"/>
  <c r="H496" i="18" s="1"/>
  <c r="I496" i="18" s="1"/>
  <c r="G372" i="18"/>
  <c r="H372" i="18" s="1"/>
  <c r="I372" i="18" s="1"/>
  <c r="G256" i="18"/>
  <c r="H256" i="18" s="1"/>
  <c r="G352" i="18"/>
  <c r="H352" i="18" s="1"/>
  <c r="I352" i="18" s="1"/>
  <c r="G639" i="18"/>
  <c r="H639" i="18" s="1"/>
  <c r="G74" i="18"/>
  <c r="H74" i="18" s="1"/>
  <c r="I74" i="18" s="1"/>
  <c r="G517" i="18"/>
  <c r="H517" i="18" s="1"/>
  <c r="G364" i="18"/>
  <c r="H364" i="18" s="1"/>
  <c r="I364" i="18" s="1"/>
  <c r="G289" i="18"/>
  <c r="H289" i="18" s="1"/>
  <c r="I289" i="18" s="1"/>
  <c r="G63" i="18"/>
  <c r="H63" i="18" s="1"/>
  <c r="I63" i="18" s="1"/>
  <c r="G303" i="18"/>
  <c r="H303" i="18" s="1"/>
  <c r="I303" i="18" s="1"/>
  <c r="G511" i="18"/>
  <c r="H511" i="18" s="1"/>
  <c r="I511" i="18" s="1"/>
  <c r="G47" i="18"/>
  <c r="H47" i="18" s="1"/>
  <c r="I47" i="18" s="1"/>
  <c r="G103" i="18"/>
  <c r="H103" i="18" s="1"/>
  <c r="G472" i="18"/>
  <c r="H472" i="18" s="1"/>
  <c r="I472" i="18" s="1"/>
  <c r="G583" i="18"/>
  <c r="H583" i="18" s="1"/>
  <c r="I583" i="18" s="1"/>
  <c r="G642" i="18"/>
  <c r="H642" i="18" s="1"/>
  <c r="G481" i="18"/>
  <c r="H481" i="18" s="1"/>
  <c r="G557" i="18"/>
  <c r="H557" i="18" s="1"/>
  <c r="I557" i="18" s="1"/>
  <c r="G390" i="18"/>
  <c r="H390" i="18" s="1"/>
  <c r="G34" i="18"/>
  <c r="H34" i="18" s="1"/>
  <c r="G270" i="18"/>
  <c r="H270" i="18" s="1"/>
  <c r="I270" i="18" s="1"/>
  <c r="G351" i="18"/>
  <c r="H351" i="18" s="1"/>
  <c r="I351" i="18" s="1"/>
  <c r="G189" i="18"/>
  <c r="H189" i="18" s="1"/>
  <c r="I189" i="18" s="1"/>
  <c r="G448" i="18"/>
  <c r="H448" i="18" s="1"/>
  <c r="I448" i="18" s="1"/>
  <c r="G617" i="18"/>
  <c r="H617" i="18" s="1"/>
  <c r="I617" i="18" s="1"/>
  <c r="G348" i="18"/>
  <c r="H348" i="18" s="1"/>
  <c r="I348" i="18" s="1"/>
  <c r="G412" i="18"/>
  <c r="H412" i="18" s="1"/>
  <c r="I412" i="18" s="1"/>
  <c r="G263" i="18"/>
  <c r="H263" i="18" s="1"/>
  <c r="I263" i="18" s="1"/>
  <c r="G345" i="18"/>
  <c r="H345" i="18" s="1"/>
  <c r="G191" i="18"/>
  <c r="H191" i="18" s="1"/>
  <c r="G296" i="18"/>
  <c r="H296" i="18" s="1"/>
  <c r="I296" i="18" s="1"/>
  <c r="G87" i="18"/>
  <c r="H87" i="18" s="1"/>
  <c r="G145" i="18"/>
  <c r="H145" i="18" s="1"/>
  <c r="G333" i="18"/>
  <c r="H333" i="18" s="1"/>
  <c r="G229" i="18"/>
  <c r="G600" i="18"/>
  <c r="H600" i="18" s="1"/>
  <c r="I600" i="18" s="1"/>
  <c r="G485" i="18"/>
  <c r="H485" i="18" s="1"/>
  <c r="G424" i="18"/>
  <c r="H424" i="18" s="1"/>
  <c r="I424" i="18" s="1"/>
  <c r="G434" i="18"/>
  <c r="H434" i="18" s="1"/>
  <c r="G391" i="18"/>
  <c r="H391" i="18" s="1"/>
  <c r="I391" i="18" s="1"/>
  <c r="G136" i="18"/>
  <c r="H136" i="18" s="1"/>
  <c r="I136" i="18" s="1"/>
  <c r="G223" i="18"/>
  <c r="H223" i="18" s="1"/>
  <c r="I223" i="18" s="1"/>
  <c r="G452" i="18"/>
  <c r="H452" i="18" s="1"/>
  <c r="G367" i="18"/>
  <c r="H367" i="18" s="1"/>
  <c r="I367" i="18" s="1"/>
  <c r="G94" i="18"/>
  <c r="H94" i="18" s="1"/>
  <c r="G573" i="18"/>
  <c r="H573" i="18" s="1"/>
  <c r="I573" i="18" s="1"/>
  <c r="G655" i="18"/>
  <c r="H655" i="18" s="1"/>
  <c r="G403" i="18"/>
  <c r="H403" i="18" s="1"/>
  <c r="G37" i="18"/>
  <c r="H37" i="18" s="1"/>
  <c r="I37" i="18" s="1"/>
  <c r="G454" i="18"/>
  <c r="G79" i="18"/>
  <c r="H79" i="18" s="1"/>
  <c r="I79" i="18" s="1"/>
  <c r="G317" i="18"/>
  <c r="H317" i="18" s="1"/>
  <c r="I317" i="18" s="1"/>
  <c r="G110" i="18"/>
  <c r="H110" i="18" s="1"/>
  <c r="G376" i="18"/>
  <c r="H376" i="18" s="1"/>
  <c r="I376" i="18" s="1"/>
  <c r="G16" i="18"/>
  <c r="H16" i="18" s="1"/>
  <c r="I16" i="18" s="1"/>
  <c r="G207" i="18"/>
  <c r="H207" i="18" s="1"/>
  <c r="I207" i="18" s="1"/>
  <c r="G290" i="18"/>
  <c r="H290" i="18" s="1"/>
  <c r="G129" i="18"/>
  <c r="G284" i="18"/>
  <c r="H284" i="18" s="1"/>
  <c r="I284" i="18" s="1"/>
  <c r="G4" i="18"/>
  <c r="H4" i="18" s="1"/>
  <c r="G410" i="18"/>
  <c r="H410" i="18" s="1"/>
  <c r="G320" i="18"/>
  <c r="H320" i="18" s="1"/>
  <c r="G179" i="18"/>
  <c r="H179" i="18" s="1"/>
  <c r="I179" i="18" s="1"/>
  <c r="G65" i="18"/>
  <c r="H65" i="18" s="1"/>
  <c r="I65" i="18" s="1"/>
  <c r="G618" i="18"/>
  <c r="H618" i="18" s="1"/>
  <c r="I618" i="18" s="1"/>
  <c r="G361" i="18"/>
  <c r="H361" i="18" s="1"/>
  <c r="G626" i="18"/>
  <c r="H626" i="18" s="1"/>
  <c r="G212" i="18"/>
  <c r="H212" i="18" s="1"/>
  <c r="I212" i="18" s="1"/>
  <c r="G113" i="18"/>
  <c r="G279" i="18"/>
  <c r="H279" i="18" s="1"/>
  <c r="I279" i="18" s="1"/>
  <c r="G647" i="18"/>
  <c r="H647" i="18" s="1"/>
  <c r="I647" i="18" s="1"/>
  <c r="G249" i="18"/>
  <c r="H249" i="18" s="1"/>
  <c r="G645" i="18"/>
  <c r="H645" i="18" s="1"/>
  <c r="I645" i="18" s="1"/>
  <c r="G238" i="18"/>
  <c r="H238" i="18" s="1"/>
  <c r="G230" i="18"/>
  <c r="H230" i="18" s="1"/>
  <c r="I230" i="18" s="1"/>
  <c r="G159" i="18"/>
  <c r="H159" i="18" s="1"/>
  <c r="G603" i="18"/>
  <c r="H603" i="18" s="1"/>
  <c r="I603" i="18" s="1"/>
  <c r="G358" i="18"/>
  <c r="H358" i="18" s="1"/>
  <c r="G111" i="18"/>
  <c r="H111" i="18" s="1"/>
  <c r="I111" i="18" s="1"/>
  <c r="G587" i="18"/>
  <c r="H587" i="18" s="1"/>
  <c r="I587" i="18" s="1"/>
  <c r="G341" i="18"/>
  <c r="H341" i="18" s="1"/>
  <c r="G102" i="18"/>
  <c r="H102" i="18" s="1"/>
  <c r="I102" i="18" s="1"/>
  <c r="G76" i="18"/>
  <c r="H76" i="18" s="1"/>
  <c r="I76" i="18" s="1"/>
  <c r="G604" i="18"/>
  <c r="H604" i="18" s="1"/>
  <c r="G398" i="18"/>
  <c r="H398" i="18" s="1"/>
  <c r="G29" i="18"/>
  <c r="H29" i="18" s="1"/>
  <c r="I29" i="18" s="1"/>
  <c r="G507" i="18"/>
  <c r="H507" i="18" s="1"/>
  <c r="I507" i="18" s="1"/>
  <c r="G194" i="18"/>
  <c r="H194" i="18" s="1"/>
  <c r="G54" i="18"/>
  <c r="G392" i="18"/>
  <c r="H392" i="18" s="1"/>
  <c r="G359" i="18"/>
  <c r="H359" i="18" s="1"/>
  <c r="I359" i="18" s="1"/>
  <c r="G576" i="18"/>
  <c r="H576" i="18" s="1"/>
  <c r="G297" i="18"/>
  <c r="H297" i="18" s="1"/>
  <c r="I297" i="18" s="1"/>
  <c r="G310" i="18"/>
  <c r="H310" i="18" s="1"/>
  <c r="G415" i="18"/>
  <c r="H415" i="18" s="1"/>
  <c r="I415" i="18" s="1"/>
  <c r="G155" i="18"/>
  <c r="H155" i="18" s="1"/>
  <c r="I155" i="18" s="1"/>
  <c r="G477" i="18"/>
  <c r="H477" i="18" s="1"/>
  <c r="G292" i="18"/>
  <c r="H292" i="18" s="1"/>
  <c r="I292" i="18" s="1"/>
  <c r="G204" i="18"/>
  <c r="H204" i="18" s="1"/>
  <c r="I204" i="18" s="1"/>
  <c r="G513" i="18"/>
  <c r="H513" i="18" s="1"/>
  <c r="G636" i="18"/>
  <c r="H636" i="18" s="1"/>
  <c r="G475" i="18"/>
  <c r="H475" i="18" s="1"/>
  <c r="I475" i="18" s="1"/>
  <c r="G406" i="18"/>
  <c r="H406" i="18" s="1"/>
  <c r="I406" i="18" s="1"/>
  <c r="G342" i="18"/>
  <c r="H342" i="18" s="1"/>
  <c r="G388" i="18"/>
  <c r="H388" i="18" s="1"/>
  <c r="I388" i="18" s="1"/>
  <c r="G51" i="18"/>
  <c r="H51" i="18" s="1"/>
  <c r="I51" i="18" s="1"/>
  <c r="G544" i="18"/>
  <c r="H544" i="18" s="1"/>
  <c r="G505" i="18"/>
  <c r="G147" i="18"/>
  <c r="H147" i="18" s="1"/>
  <c r="G534" i="18"/>
  <c r="H534" i="18" s="1"/>
  <c r="G529" i="18"/>
  <c r="H529" i="18" s="1"/>
  <c r="G515" i="18"/>
  <c r="H515" i="18" s="1"/>
  <c r="I515" i="18" s="1"/>
  <c r="G165" i="18"/>
  <c r="H165" i="18" s="1"/>
  <c r="G180" i="18"/>
  <c r="H180" i="18" s="1"/>
  <c r="I180" i="18" s="1"/>
  <c r="G584" i="18"/>
  <c r="H584" i="18" s="1"/>
  <c r="I584" i="18" s="1"/>
  <c r="G248" i="18"/>
  <c r="H248" i="18" s="1"/>
  <c r="I248" i="18" s="1"/>
  <c r="G450" i="18"/>
  <c r="H450" i="18" s="1"/>
  <c r="G97" i="18"/>
  <c r="H97" i="18" s="1"/>
  <c r="I97" i="18" s="1"/>
  <c r="G654" i="18"/>
  <c r="H654" i="18" s="1"/>
  <c r="G148" i="18"/>
  <c r="H148" i="18" s="1"/>
  <c r="G209" i="18"/>
  <c r="H209" i="18" s="1"/>
  <c r="G570" i="18"/>
  <c r="H570" i="18" s="1"/>
  <c r="I570" i="18" s="1"/>
  <c r="G96" i="18"/>
  <c r="H96" i="18" s="1"/>
  <c r="I96" i="18" s="1"/>
  <c r="G141" i="18"/>
  <c r="H141" i="18" s="1"/>
  <c r="I141" i="18" s="1"/>
  <c r="G458" i="18"/>
  <c r="H458" i="18" s="1"/>
  <c r="I458" i="18" s="1"/>
  <c r="G272" i="18"/>
  <c r="H272" i="18" s="1"/>
  <c r="I272" i="18" s="1"/>
  <c r="G7" i="18"/>
  <c r="H7" i="18" s="1"/>
  <c r="G312" i="18"/>
  <c r="H312" i="18" s="1"/>
  <c r="G299" i="18"/>
  <c r="H299" i="18" s="1"/>
  <c r="G193" i="18"/>
  <c r="H193" i="18" s="1"/>
  <c r="I193" i="18" s="1"/>
  <c r="G400" i="18"/>
  <c r="H400" i="18" s="1"/>
  <c r="I400" i="18" s="1"/>
  <c r="G160" i="18"/>
  <c r="H160" i="18" s="1"/>
  <c r="I160" i="18" s="1"/>
  <c r="G192" i="18"/>
  <c r="H192" i="18" s="1"/>
  <c r="I192" i="18" s="1"/>
  <c r="G443" i="18"/>
  <c r="H443" i="18" s="1"/>
  <c r="I443" i="18" s="1"/>
  <c r="G614" i="18"/>
  <c r="H614" i="18" s="1"/>
  <c r="G542" i="18"/>
  <c r="H542" i="18" s="1"/>
  <c r="G265" i="18"/>
  <c r="H265" i="18" s="1"/>
  <c r="G646" i="18"/>
  <c r="H646" i="18" s="1"/>
  <c r="G476" i="18"/>
  <c r="H476" i="18" s="1"/>
  <c r="I476" i="18" s="1"/>
  <c r="G82" i="18"/>
  <c r="H82" i="18" s="1"/>
  <c r="I82" i="18" s="1"/>
  <c r="G163" i="18"/>
  <c r="H163" i="18" s="1"/>
  <c r="G375" i="18"/>
  <c r="H375" i="18" s="1"/>
  <c r="I375" i="18" s="1"/>
  <c r="G404" i="18"/>
  <c r="H404" i="18" s="1"/>
  <c r="G308" i="18"/>
  <c r="H308" i="18" s="1"/>
  <c r="I308" i="18" s="1"/>
  <c r="G615" i="18"/>
  <c r="H615" i="18" s="1"/>
  <c r="I615" i="18" s="1"/>
  <c r="G172" i="18"/>
  <c r="H172" i="18" s="1"/>
  <c r="I172" i="18" s="1"/>
  <c r="G39" i="18"/>
  <c r="H39" i="18" s="1"/>
  <c r="G105" i="18"/>
  <c r="H105" i="18" s="1"/>
  <c r="I105" i="18" s="1"/>
  <c r="G641" i="18"/>
  <c r="H641" i="18" s="1"/>
  <c r="I641" i="18" s="1"/>
  <c r="G466" i="18"/>
  <c r="H466" i="18" s="1"/>
  <c r="G70" i="18"/>
  <c r="G494" i="18"/>
  <c r="H494" i="18" s="1"/>
  <c r="G243" i="18"/>
  <c r="H243" i="18" s="1"/>
  <c r="G219" i="18"/>
  <c r="H219" i="18" s="1"/>
  <c r="I219" i="18" s="1"/>
  <c r="G489" i="18"/>
  <c r="H489" i="18" s="1"/>
  <c r="I489" i="18" s="1"/>
  <c r="G106" i="18"/>
  <c r="H106" i="18" s="1"/>
  <c r="G637" i="18"/>
  <c r="H637" i="18" s="1"/>
  <c r="I637" i="18" s="1"/>
  <c r="G602" i="18"/>
  <c r="H602" i="18" s="1"/>
  <c r="I602" i="18" s="1"/>
  <c r="G627" i="18"/>
  <c r="H627" i="18" s="1"/>
  <c r="I627" i="18" s="1"/>
  <c r="G323" i="18"/>
  <c r="H323" i="18" s="1"/>
  <c r="G67" i="18"/>
  <c r="H67" i="18" s="1"/>
  <c r="G68" i="18"/>
  <c r="H68" i="18" s="1"/>
  <c r="I68" i="18" s="1"/>
  <c r="G62" i="18"/>
  <c r="H62" i="18" s="1"/>
  <c r="G184" i="18"/>
  <c r="H184" i="18" s="1"/>
  <c r="I184" i="18" s="1"/>
  <c r="G575" i="18"/>
  <c r="H575" i="18" s="1"/>
  <c r="G255" i="18"/>
  <c r="H255" i="18" s="1"/>
  <c r="I255" i="18" s="1"/>
  <c r="G597" i="18"/>
  <c r="H597" i="18" s="1"/>
  <c r="I597" i="18" s="1"/>
  <c r="G98" i="18"/>
  <c r="H98" i="18" s="1"/>
  <c r="I98" i="18" s="1"/>
  <c r="G137" i="18"/>
  <c r="H137" i="18" s="1"/>
  <c r="I137" i="18" s="1"/>
  <c r="G405" i="18"/>
  <c r="H405" i="18" s="1"/>
  <c r="G130" i="18"/>
  <c r="H130" i="18" s="1"/>
  <c r="G285" i="18"/>
  <c r="H285" i="18" s="1"/>
  <c r="I285" i="18" s="1"/>
  <c r="G273" i="18"/>
  <c r="H273" i="18" s="1"/>
  <c r="G431" i="18"/>
  <c r="H431" i="18" s="1"/>
  <c r="I431" i="18" s="1"/>
  <c r="G607" i="18"/>
  <c r="H607" i="18" s="1"/>
  <c r="G215" i="18"/>
  <c r="H215" i="18" s="1"/>
  <c r="G260" i="18"/>
  <c r="H260" i="18" s="1"/>
  <c r="I260" i="18" s="1"/>
  <c r="G536" i="18"/>
  <c r="H536" i="18" s="1"/>
  <c r="I536" i="18" s="1"/>
  <c r="G395" i="18"/>
  <c r="H395" i="18" s="1"/>
  <c r="I395" i="18" s="1"/>
  <c r="G521" i="18"/>
  <c r="H521" i="18" s="1"/>
  <c r="I521" i="18" s="1"/>
  <c r="G19" i="18"/>
  <c r="H19" i="18" s="1"/>
  <c r="G200" i="18"/>
  <c r="H200" i="18" s="1"/>
  <c r="I200" i="18" s="1"/>
  <c r="G205" i="18"/>
  <c r="H205" i="18" s="1"/>
  <c r="I205" i="18" s="1"/>
  <c r="G484" i="18"/>
  <c r="H484" i="18" s="1"/>
  <c r="I484" i="18" s="1"/>
  <c r="G622" i="18"/>
  <c r="H622" i="18" s="1"/>
  <c r="G14" i="18"/>
  <c r="H14" i="18" s="1"/>
  <c r="G354" i="18"/>
  <c r="H354" i="18" s="1"/>
  <c r="G115" i="18"/>
  <c r="H115" i="18" s="1"/>
  <c r="G552" i="18"/>
  <c r="H552" i="18" s="1"/>
  <c r="I552" i="18" s="1"/>
  <c r="G492" i="18"/>
  <c r="H492" i="18" s="1"/>
  <c r="I492" i="18" s="1"/>
  <c r="G302" i="18"/>
  <c r="H302" i="18" s="1"/>
  <c r="I302" i="18" s="1"/>
  <c r="G633" i="18"/>
  <c r="H633" i="18" s="1"/>
  <c r="I633" i="18" s="1"/>
  <c r="G86" i="18"/>
  <c r="G470" i="18"/>
  <c r="H470" i="18" s="1"/>
  <c r="G202" i="18"/>
  <c r="H202" i="18" s="1"/>
  <c r="I202" i="18" s="1"/>
  <c r="G532" i="18"/>
  <c r="H532" i="18" s="1"/>
  <c r="G571" i="18"/>
  <c r="H571" i="18" s="1"/>
  <c r="I571" i="18" s="1"/>
  <c r="G628" i="18"/>
  <c r="H628" i="18" s="1"/>
  <c r="G324" i="18"/>
  <c r="H324" i="18" s="1"/>
  <c r="I324" i="18" s="1"/>
  <c r="G274" i="18"/>
  <c r="H274" i="18" s="1"/>
  <c r="G632" i="18"/>
  <c r="H632" i="18" s="1"/>
  <c r="I632" i="18" s="1"/>
  <c r="G421" i="18"/>
  <c r="H421" i="18" s="1"/>
  <c r="G374" i="18"/>
  <c r="H374" i="18" s="1"/>
  <c r="G465" i="18"/>
  <c r="H465" i="18" s="1"/>
  <c r="G653" i="18"/>
  <c r="H653" i="18" s="1"/>
  <c r="I653" i="18" s="1"/>
  <c r="G188" i="18"/>
  <c r="H188" i="18" s="1"/>
  <c r="I188" i="18" s="1"/>
  <c r="G613" i="18"/>
  <c r="H613" i="18" s="1"/>
  <c r="I613" i="18" s="1"/>
  <c r="G322" i="18"/>
  <c r="H322" i="18" s="1"/>
  <c r="G164" i="18"/>
  <c r="H164" i="18" s="1"/>
  <c r="I164" i="18" s="1"/>
  <c r="G353" i="18"/>
  <c r="H353" i="18" s="1"/>
  <c r="I353" i="18" s="1"/>
  <c r="G363" i="18"/>
  <c r="H363" i="18" s="1"/>
  <c r="G545" i="18"/>
  <c r="H545" i="18" s="1"/>
  <c r="I545" i="18" s="1"/>
  <c r="G538" i="18"/>
  <c r="H538" i="18" s="1"/>
  <c r="I538" i="18" s="1"/>
  <c r="G523" i="18"/>
  <c r="H523" i="18" s="1"/>
  <c r="I523" i="18" s="1"/>
  <c r="G429" i="18"/>
  <c r="H429" i="18" s="1"/>
  <c r="I429" i="18" s="1"/>
  <c r="G206" i="18"/>
  <c r="H206" i="18" s="1"/>
  <c r="G228" i="18"/>
  <c r="H228" i="18" s="1"/>
  <c r="I228" i="18" s="1"/>
  <c r="G185" i="18"/>
  <c r="H185" i="18" s="1"/>
  <c r="G413" i="18"/>
  <c r="H413" i="18" s="1"/>
  <c r="I413" i="18" s="1"/>
  <c r="G433" i="18"/>
  <c r="H433" i="18" s="1"/>
  <c r="G495" i="18"/>
  <c r="H495" i="18" s="1"/>
  <c r="I495" i="18" s="1"/>
  <c r="G625" i="18"/>
  <c r="H625" i="18" s="1"/>
  <c r="I625" i="18" s="1"/>
  <c r="G168" i="18"/>
  <c r="H168" i="18" s="1"/>
  <c r="I168" i="18" s="1"/>
  <c r="L232" i="17"/>
  <c r="L32" i="17"/>
  <c r="L564" i="17"/>
  <c r="L996" i="17"/>
  <c r="L998" i="17"/>
  <c r="L480" i="17"/>
  <c r="L413" i="17"/>
  <c r="L622" i="17"/>
  <c r="L103" i="17"/>
  <c r="L724" i="17"/>
  <c r="L200" i="17"/>
  <c r="L305" i="17"/>
  <c r="L570" i="17"/>
  <c r="L675" i="17"/>
  <c r="L54" i="17"/>
  <c r="L772" i="17"/>
  <c r="L892" i="17"/>
  <c r="L371" i="17"/>
  <c r="L291" i="17"/>
  <c r="L768" i="17"/>
  <c r="L666" i="17"/>
  <c r="L873" i="17"/>
  <c r="L1091" i="17"/>
  <c r="L113" i="17"/>
  <c r="L261" i="17"/>
  <c r="L754" i="17"/>
  <c r="L448" i="17"/>
  <c r="L935" i="17"/>
  <c r="L533" i="17"/>
  <c r="L277" i="17"/>
  <c r="L1090" i="17"/>
  <c r="L762" i="17"/>
  <c r="L464" i="17"/>
  <c r="L825" i="17"/>
  <c r="L230" i="17"/>
  <c r="L358" i="17"/>
  <c r="L59" i="17"/>
  <c r="L345" i="17"/>
  <c r="L599" i="17"/>
  <c r="L164" i="17"/>
  <c r="L309" i="17"/>
  <c r="L927" i="17"/>
  <c r="L652" i="17"/>
  <c r="L1020" i="17"/>
  <c r="L885" i="17"/>
  <c r="L417" i="17"/>
  <c r="L401" i="17"/>
  <c r="L736" i="17"/>
  <c r="L163" i="17"/>
  <c r="L189" i="17"/>
  <c r="L966" i="17"/>
  <c r="L114" i="17"/>
  <c r="L11" i="17"/>
  <c r="L45" i="17"/>
  <c r="L381" i="17"/>
  <c r="L919" i="17"/>
  <c r="L246" i="17"/>
  <c r="L173" i="17"/>
  <c r="L837" i="17"/>
  <c r="L457" i="17"/>
  <c r="L638" i="17"/>
  <c r="L967" i="17"/>
  <c r="L251" i="17"/>
  <c r="L219" i="17"/>
  <c r="L536" i="17"/>
  <c r="L1080" i="17"/>
  <c r="L307" i="17"/>
  <c r="L779" i="17"/>
  <c r="L745" i="17"/>
  <c r="L773" i="17"/>
  <c r="L541" i="17"/>
  <c r="L715" i="17"/>
  <c r="L703" i="17"/>
  <c r="L434" i="17"/>
  <c r="L747" i="17"/>
  <c r="L931" i="17"/>
  <c r="L800" i="17"/>
  <c r="L958" i="17"/>
  <c r="L1033" i="17"/>
  <c r="L532" i="17"/>
  <c r="L794" i="17"/>
  <c r="L453" i="17"/>
  <c r="L553" i="17"/>
  <c r="L558" i="17"/>
  <c r="L1050" i="17"/>
  <c r="L1002" i="17"/>
  <c r="L589" i="17"/>
  <c r="L3" i="17"/>
  <c r="S1099" i="13"/>
  <c r="I194" i="18" l="1"/>
  <c r="I654" i="18"/>
  <c r="I640" i="18"/>
  <c r="I578" i="18"/>
  <c r="I564" i="18"/>
  <c r="I466" i="18"/>
  <c r="I299" i="18"/>
  <c r="I310" i="18"/>
  <c r="I42" i="18"/>
  <c r="I612" i="18"/>
  <c r="I401" i="18"/>
  <c r="I85" i="18"/>
  <c r="I514" i="18"/>
  <c r="I529" i="18"/>
  <c r="I249" i="18"/>
  <c r="I23" i="18"/>
  <c r="I421" i="18"/>
  <c r="I169" i="18"/>
  <c r="I78" i="18"/>
  <c r="I546" i="18"/>
  <c r="H468" i="18"/>
  <c r="I468" i="18" s="1"/>
  <c r="I258" i="18"/>
  <c r="I151" i="18"/>
  <c r="I390" i="18"/>
  <c r="I566" i="18"/>
  <c r="I628" i="18"/>
  <c r="I62" i="18"/>
  <c r="I67" i="18"/>
  <c r="I39" i="18"/>
  <c r="I163" i="18"/>
  <c r="I534" i="18"/>
  <c r="I544" i="18"/>
  <c r="I290" i="18"/>
  <c r="I655" i="18"/>
  <c r="I94" i="18"/>
  <c r="I87" i="18"/>
  <c r="I610" i="18"/>
  <c r="I210" i="18"/>
  <c r="I606" i="18"/>
  <c r="I533" i="18"/>
  <c r="I656" i="18"/>
  <c r="I591" i="18"/>
  <c r="I338" i="18"/>
  <c r="I409" i="18"/>
  <c r="I178" i="18"/>
  <c r="H86" i="18"/>
  <c r="I86" i="18" s="1"/>
  <c r="I450" i="18"/>
  <c r="I477" i="18"/>
  <c r="I604" i="18"/>
  <c r="I110" i="18"/>
  <c r="I434" i="18"/>
  <c r="H229" i="18"/>
  <c r="I229" i="18" s="1"/>
  <c r="I191" i="18"/>
  <c r="I256" i="18"/>
  <c r="I20" i="18"/>
  <c r="I133" i="18"/>
  <c r="I146" i="18"/>
  <c r="I294" i="18"/>
  <c r="H551" i="18"/>
  <c r="I551" i="18" s="1"/>
  <c r="I574" i="18"/>
  <c r="I239" i="18"/>
  <c r="I402" i="18"/>
  <c r="I418" i="18"/>
  <c r="I161" i="18"/>
  <c r="I558" i="18"/>
  <c r="I43" i="18"/>
  <c r="I162" i="18"/>
  <c r="I281" i="18"/>
  <c r="I561" i="18"/>
  <c r="I201" i="18"/>
  <c r="I644" i="18"/>
  <c r="I643" i="18"/>
  <c r="H38" i="18"/>
  <c r="I38" i="18" s="1"/>
  <c r="I580" i="18"/>
  <c r="I301" i="18"/>
  <c r="I638" i="18"/>
  <c r="I159" i="18"/>
  <c r="I9" i="18"/>
  <c r="I291" i="18"/>
  <c r="I237" i="18"/>
  <c r="I127" i="18"/>
  <c r="I470" i="18"/>
  <c r="I273" i="18"/>
  <c r="I312" i="18"/>
  <c r="I206" i="18"/>
  <c r="I622" i="18"/>
  <c r="I542" i="18"/>
  <c r="I7" i="18"/>
  <c r="I165" i="18"/>
  <c r="I398" i="18"/>
  <c r="I345" i="18"/>
  <c r="I481" i="18"/>
  <c r="I548" i="18"/>
  <c r="I373" i="18"/>
  <c r="H474" i="18"/>
  <c r="I474" i="18" s="1"/>
  <c r="I40" i="18"/>
  <c r="I18" i="18"/>
  <c r="I386" i="18"/>
  <c r="I592" i="18"/>
  <c r="I58" i="18"/>
  <c r="I131" i="18"/>
  <c r="I267" i="18"/>
  <c r="I278" i="18"/>
  <c r="I550" i="18"/>
  <c r="I572" i="18"/>
  <c r="I158" i="18"/>
  <c r="I608" i="18"/>
  <c r="I185" i="18"/>
  <c r="I410" i="18"/>
  <c r="I355" i="18"/>
  <c r="I567" i="18"/>
  <c r="I339" i="18"/>
  <c r="I569" i="18"/>
  <c r="I149" i="18"/>
  <c r="I245" i="18"/>
  <c r="I623" i="18"/>
  <c r="I404" i="18"/>
  <c r="I148" i="18"/>
  <c r="I392" i="18"/>
  <c r="I19" i="18"/>
  <c r="I323" i="18"/>
  <c r="I363" i="18"/>
  <c r="I374" i="18"/>
  <c r="I115" i="18"/>
  <c r="I14" i="18"/>
  <c r="I215" i="18"/>
  <c r="I405" i="18"/>
  <c r="I575" i="18"/>
  <c r="I106" i="18"/>
  <c r="I494" i="18"/>
  <c r="H70" i="18"/>
  <c r="I70" i="18" s="1"/>
  <c r="I646" i="18"/>
  <c r="I209" i="18"/>
  <c r="I147" i="18"/>
  <c r="I636" i="18"/>
  <c r="I576" i="18"/>
  <c r="H54" i="18"/>
  <c r="I54" i="18" s="1"/>
  <c r="I341" i="18"/>
  <c r="I238" i="18"/>
  <c r="I361" i="18"/>
  <c r="I320" i="18"/>
  <c r="H129" i="18"/>
  <c r="I129" i="18" s="1"/>
  <c r="I403" i="18"/>
  <c r="I485" i="18"/>
  <c r="I145" i="18"/>
  <c r="I103" i="18"/>
  <c r="I517" i="18"/>
  <c r="I639" i="18"/>
  <c r="H198" i="18"/>
  <c r="I198" i="18" s="1"/>
  <c r="H560" i="18"/>
  <c r="I560" i="18" s="1"/>
  <c r="I499" i="18"/>
  <c r="I227" i="18"/>
  <c r="I309" i="18"/>
  <c r="I261" i="18"/>
  <c r="H257" i="18"/>
  <c r="I257" i="18" s="1"/>
  <c r="I30" i="18"/>
  <c r="H90" i="18"/>
  <c r="I90" i="18" s="1"/>
  <c r="I329" i="18"/>
  <c r="I377" i="18"/>
  <c r="I370" i="18"/>
  <c r="I331" i="18"/>
  <c r="I55" i="18"/>
  <c r="I417" i="18"/>
  <c r="I357" i="18"/>
  <c r="H71" i="18"/>
  <c r="I71" i="18" s="1"/>
  <c r="I6" i="18"/>
  <c r="I462" i="18"/>
  <c r="I313" i="18"/>
  <c r="H555" i="18"/>
  <c r="I555" i="18" s="1"/>
  <c r="I630" i="18"/>
  <c r="H336" i="18"/>
  <c r="I336" i="18" s="1"/>
  <c r="I26" i="18"/>
  <c r="H446" i="18"/>
  <c r="I446" i="18" s="1"/>
  <c r="I222" i="18"/>
  <c r="I208" i="18"/>
  <c r="I543" i="18"/>
  <c r="H225" i="18"/>
  <c r="I225" i="18" s="1"/>
  <c r="I601" i="18"/>
  <c r="I598" i="18"/>
  <c r="I174" i="18"/>
  <c r="I535" i="18"/>
  <c r="I121" i="18"/>
  <c r="I306" i="18"/>
  <c r="H213" i="18"/>
  <c r="I213" i="18" s="1"/>
  <c r="H156" i="18"/>
  <c r="I156" i="18" s="1"/>
  <c r="I547" i="18"/>
  <c r="I582" i="18"/>
  <c r="I293" i="18"/>
  <c r="I325" i="18"/>
  <c r="I562" i="18"/>
  <c r="H490" i="18"/>
  <c r="I490" i="18" s="1"/>
  <c r="I389" i="18"/>
  <c r="I483" i="18"/>
  <c r="I652" i="18"/>
  <c r="I501" i="18"/>
  <c r="I631" i="18"/>
  <c r="H181" i="18"/>
  <c r="I181" i="18" s="1"/>
  <c r="H113" i="18"/>
  <c r="I113" i="18" s="1"/>
  <c r="I4" i="18"/>
  <c r="I452" i="18"/>
  <c r="I34" i="18"/>
  <c r="I419" i="18"/>
  <c r="I99" i="18"/>
  <c r="H166" i="18"/>
  <c r="I166" i="18" s="1"/>
  <c r="H381" i="18"/>
  <c r="I381" i="18" s="1"/>
  <c r="I438" i="18"/>
  <c r="H337" i="18"/>
  <c r="I337" i="18" s="1"/>
  <c r="I236" i="18"/>
  <c r="I473" i="18"/>
  <c r="H435" i="18"/>
  <c r="I435" i="18" s="1"/>
  <c r="H649" i="18"/>
  <c r="I649" i="18" s="1"/>
  <c r="I510" i="18"/>
  <c r="I89" i="18"/>
  <c r="I651" i="18"/>
  <c r="I244" i="18"/>
  <c r="I516" i="18"/>
  <c r="I433" i="18"/>
  <c r="I322" i="18"/>
  <c r="I465" i="18"/>
  <c r="I274" i="18"/>
  <c r="I532" i="18"/>
  <c r="I354" i="18"/>
  <c r="I607" i="18"/>
  <c r="I130" i="18"/>
  <c r="I243" i="18"/>
  <c r="I265" i="18"/>
  <c r="I614" i="18"/>
  <c r="H505" i="18"/>
  <c r="I505" i="18" s="1"/>
  <c r="I342" i="18"/>
  <c r="I513" i="18"/>
  <c r="I358" i="18"/>
  <c r="I626" i="18"/>
  <c r="H454" i="18"/>
  <c r="I454" i="18" s="1"/>
  <c r="I333" i="18"/>
  <c r="I642" i="18"/>
  <c r="I449" i="18"/>
  <c r="I365" i="18"/>
  <c r="I167" i="18"/>
  <c r="I594" i="18"/>
  <c r="H518" i="18"/>
  <c r="I518" i="18" s="1"/>
  <c r="I430" i="18"/>
  <c r="I478" i="18"/>
  <c r="H486" i="18"/>
  <c r="I486" i="18" s="1"/>
  <c r="I498" i="18"/>
  <c r="I12" i="18"/>
  <c r="I153" i="18"/>
  <c r="I526" i="18"/>
  <c r="I437" i="18"/>
  <c r="I226" i="18"/>
  <c r="I217" i="18"/>
  <c r="I183" i="18"/>
  <c r="I590" i="18"/>
  <c r="I422" i="18"/>
  <c r="I242" i="18"/>
  <c r="H288" i="18"/>
  <c r="I288" i="18" s="1"/>
  <c r="I482" i="18"/>
  <c r="I469" i="18"/>
  <c r="I624" i="18"/>
  <c r="I326" i="18"/>
  <c r="I262" i="18"/>
  <c r="I441" i="18"/>
  <c r="I497" i="18"/>
  <c r="I559" i="18"/>
  <c r="I269" i="18"/>
  <c r="I596" i="18"/>
  <c r="I277" i="18"/>
  <c r="I453" i="18"/>
  <c r="L1099" i="17"/>
</calcChain>
</file>

<file path=xl/sharedStrings.xml><?xml version="1.0" encoding="utf-8"?>
<sst xmlns="http://schemas.openxmlformats.org/spreadsheetml/2006/main" count="15140" uniqueCount="1223">
  <si>
    <t>State</t>
  </si>
  <si>
    <t>SAC</t>
  </si>
  <si>
    <t>Study Area Name</t>
  </si>
  <si>
    <t>SVS</t>
  </si>
  <si>
    <t>CAF ICC</t>
  </si>
  <si>
    <t>ME</t>
  </si>
  <si>
    <t>OXFORD WEST TEL CO</t>
  </si>
  <si>
    <t>LINCOLNVILLE TEL CO</t>
  </si>
  <si>
    <t>COBBOSSEECONTEE TEL</t>
  </si>
  <si>
    <t>ISLAND TEL CO</t>
  </si>
  <si>
    <t>HAMPDEN TEL CO</t>
  </si>
  <si>
    <t>HARTLAND &amp; ST ALBANS</t>
  </si>
  <si>
    <t>OXFORD COUNTY TEL</t>
  </si>
  <si>
    <t>PINE TREE TEL &amp; TEL</t>
  </si>
  <si>
    <t>SACO RIVER TEL &amp; TEL</t>
  </si>
  <si>
    <t>SOMERSET TEL CO</t>
  </si>
  <si>
    <t>UNION RIVER TEL CO</t>
  </si>
  <si>
    <t>UNITY TEL CO., INC.</t>
  </si>
  <si>
    <t>WARREN TEL CO</t>
  </si>
  <si>
    <t>WEST PENOBSCOT TEL</t>
  </si>
  <si>
    <t>MID MAINE TELECOM</t>
  </si>
  <si>
    <t>MA</t>
  </si>
  <si>
    <t>GRANBY TEL &amp; TEL -MA</t>
  </si>
  <si>
    <t>NH</t>
  </si>
  <si>
    <t>BRETTON WOODS TEL CO</t>
  </si>
  <si>
    <t>GRANITE STATE TEL</t>
  </si>
  <si>
    <t>DIXVILLE TEL CO</t>
  </si>
  <si>
    <t>DUNBARTON TEL CO</t>
  </si>
  <si>
    <t>KEARSARGE TEL CO</t>
  </si>
  <si>
    <t>MERRIMACK COUNTY TEL</t>
  </si>
  <si>
    <t>UNION TEL CO</t>
  </si>
  <si>
    <t>WILTON TEL CO - NH</t>
  </si>
  <si>
    <t>MCTA, INC.</t>
  </si>
  <si>
    <t>VT</t>
  </si>
  <si>
    <t>FRANKLIN TEL CO - VT</t>
  </si>
  <si>
    <t>LUDLOW TEL CO</t>
  </si>
  <si>
    <t>NORTHFIELD TEL CO</t>
  </si>
  <si>
    <t>PERKINSVILLE TEL CO</t>
  </si>
  <si>
    <t>SHOREHAM TELEPHONE COMPANY, LLC</t>
  </si>
  <si>
    <t>TOPSHAM TEL CO</t>
  </si>
  <si>
    <t>WAITSFIELD/FAYSTON</t>
  </si>
  <si>
    <t>VERMONT TEL. CO-VT</t>
  </si>
  <si>
    <t>NY</t>
  </si>
  <si>
    <t>ARMSTRONG TEL CO-NY</t>
  </si>
  <si>
    <t>CASSADAGA TEL CORP</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</si>
  <si>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</si>
  <si>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</si>
  <si>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</si>
  <si>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</si>
  <si>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</si>
  <si>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</si>
  <si>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</si>
  <si>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</si>
  <si>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</si>
  <si>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</si>
  <si>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</si>
  <si>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</si>
  <si>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</si>
  <si>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</si>
  <si>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</si>
  <si>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</si>
  <si>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</si>
  <si>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</si>
  <si>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</si>
  <si>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</si>
  <si>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</si>
  <si>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STATE TEL CO</t>
  </si>
  <si>
    <t>TOWNSHIP TEL CO</t>
  </si>
  <si>
    <t>TRUMANSBURG TEL CO.</t>
  </si>
  <si>
    <t>VERNON TEL CO</t>
  </si>
  <si>
    <t>WARWICK VALLEY-NY</t>
  </si>
  <si>
    <t>NJ</t>
  </si>
  <si>
    <t>WARWICK VALLEY-NJ</t>
  </si>
  <si>
    <t>PA</t>
  </si>
  <si>
    <t>CITIZENS - KECKSBURG</t>
  </si>
  <si>
    <t>HICKORY TEL CO</t>
  </si>
  <si>
    <t>IRONTON TEL CO</t>
  </si>
  <si>
    <t>LACKAWAXEN TELECOM</t>
  </si>
  <si>
    <t>LAUREL HIGHLAND TEL</t>
  </si>
  <si>
    <t>MAHANOY &amp; MAHANTANGO</t>
  </si>
  <si>
    <t>ARMSTRONG TEL CO-PA</t>
  </si>
  <si>
    <t>NORTH EASTERN PA TEL</t>
  </si>
  <si>
    <t>NORTH PENN TEL CO</t>
  </si>
  <si>
    <t>ARMSTRONG TEL NORTH</t>
  </si>
  <si>
    <t>PALMERTON TEL CO</t>
  </si>
  <si>
    <t>PENNSYLVANIA TEL CO</t>
  </si>
  <si>
    <t>PYMATUNING IND TEL</t>
  </si>
  <si>
    <t>SOUTH CANAAN TEL CO</t>
  </si>
  <si>
    <t>SUGAR VALLEY TEL CO</t>
  </si>
  <si>
    <t>VENUS TEL CORP</t>
  </si>
  <si>
    <t>YUKON - WALTZ TEL CO</t>
  </si>
  <si>
    <t>WEST SIDE TEL CO-PA</t>
  </si>
  <si>
    <t>MD</t>
  </si>
  <si>
    <t>ARMSTRONG TEL OF MD</t>
  </si>
  <si>
    <t>VA</t>
  </si>
  <si>
    <t>AMELIA TEL CORP</t>
  </si>
  <si>
    <t>BUGGS ISLAND COOP</t>
  </si>
  <si>
    <t>BURKE'S GARDEN TEL</t>
  </si>
  <si>
    <t>CITIZENS TEL COOP</t>
  </si>
  <si>
    <t>NTELOS, INC.</t>
  </si>
  <si>
    <t>HIGHLAND TEL COOP</t>
  </si>
  <si>
    <t>MGW TEL. CO. INC.</t>
  </si>
  <si>
    <t>NEW HOPE TEL COOP</t>
  </si>
  <si>
    <t>PEMBROKE TEL COOP</t>
  </si>
  <si>
    <t>SCOTT COUNTY COOP</t>
  </si>
  <si>
    <t>ROANOKE &amp; BOTETOURT</t>
  </si>
  <si>
    <t>SHENANDOAH TEL CO</t>
  </si>
  <si>
    <t>VIRGINIA TEL CO</t>
  </si>
  <si>
    <t>NEW CASTLE TEL. CO.</t>
  </si>
  <si>
    <t>SHENANDOAH TELEPHONE COMPANY - NR</t>
  </si>
  <si>
    <t>WV</t>
  </si>
  <si>
    <t>ARMSTRONG OF WV</t>
  </si>
  <si>
    <t>SPRUCE KNOB SENECA</t>
  </si>
  <si>
    <t>WAR ACQUISITION CORP., DBA OTT COMMUNICATIONS</t>
  </si>
  <si>
    <t>HARDY TELECOM</t>
  </si>
  <si>
    <t>ARMSTRONG TEL. CO.</t>
  </si>
  <si>
    <t>WEST SIDE TEL-WV</t>
  </si>
  <si>
    <t>FL</t>
  </si>
  <si>
    <t>SMART CITY TEL LLC</t>
  </si>
  <si>
    <t>ITS TELECOMM. SYS.</t>
  </si>
  <si>
    <t>NORTHEAST FLORIDA</t>
  </si>
  <si>
    <t>QUINCY TEL CO-FL DIV</t>
  </si>
  <si>
    <t>GA</t>
  </si>
  <si>
    <t>VALLEY TEL CO, LLC</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</si>
  <si>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</si>
  <si>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</si>
  <si>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</si>
  <si>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</si>
  <si>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</si>
  <si>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</si>
  <si>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</si>
  <si>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</si>
  <si>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</si>
  <si>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</si>
  <si>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</si>
  <si>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</si>
  <si>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</si>
  <si>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KNOLOGY OF THE VALLEY FORMERLY INTERSTATE</t>
  </si>
  <si>
    <t>NELSON-BALL GROUND</t>
  </si>
  <si>
    <t>PEMBROKE TEL CO</t>
  </si>
  <si>
    <t>PINELAND TEL COOP</t>
  </si>
  <si>
    <t>PLANTERS RURAL COOP</t>
  </si>
  <si>
    <t>PLANT TEL. CO.</t>
  </si>
  <si>
    <t>PROGRESSIVE RURAL</t>
  </si>
  <si>
    <t>PUBLIC SERVICE TEL</t>
  </si>
  <si>
    <t>RINGGOLD TEL CO</t>
  </si>
  <si>
    <t>TRENTON TEL CO</t>
  </si>
  <si>
    <t>WAVERLY HALL, LLC</t>
  </si>
  <si>
    <t>WILKES TEL &amp; ELC CO</t>
  </si>
  <si>
    <t>NC</t>
  </si>
  <si>
    <t>ATLANTIC MEMBERSHIP</t>
  </si>
  <si>
    <t>BARNARDSVILLE TEL CO</t>
  </si>
  <si>
    <t>CITIZENS TEL CO</t>
  </si>
  <si>
    <t>ELLERBE TEL CO</t>
  </si>
  <si>
    <t>N.ST. DBA N. ST.COMM</t>
  </si>
  <si>
    <t>PINEVILLE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</si>
  <si>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</si>
  <si>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</si>
  <si>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</si>
  <si>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</si>
  <si>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</si>
  <si>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</si>
  <si>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</si>
  <si>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</si>
  <si>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</si>
  <si>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</si>
  <si>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</si>
  <si>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</si>
  <si>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</si>
  <si>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</si>
  <si>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</si>
  <si>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</si>
  <si>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</si>
  <si>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</si>
  <si>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</si>
  <si>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</si>
  <si>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</si>
  <si>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MCCLELLANVILLE TEL</t>
  </si>
  <si>
    <t>NORWAY TEL CO</t>
  </si>
  <si>
    <t>PALMETTO RURAL COOP</t>
  </si>
  <si>
    <t>PIEDMONT RURAL COOP</t>
  </si>
  <si>
    <t>PBT TELECOM, INC.</t>
  </si>
  <si>
    <t>RIDGEWAY TEL CO</t>
  </si>
  <si>
    <t>ROCK HILL TEL CO</t>
  </si>
  <si>
    <t>ST STEPHEN TEL CO</t>
  </si>
  <si>
    <t>SANDHILL TEL COOP</t>
  </si>
  <si>
    <t>WEST CAROLINA RURAL</t>
  </si>
  <si>
    <t>WILLISTON TEL CO</t>
  </si>
  <si>
    <t>AL</t>
  </si>
  <si>
    <t>BLOUNTSVILLE TEL CO</t>
  </si>
  <si>
    <t>BRINDLEE MOUNTAIN TELEPHONE COMPANY</t>
  </si>
  <si>
    <t>BUTLER TEL CO</t>
  </si>
  <si>
    <t>CASTLEBERRY TEL CO</t>
  </si>
  <si>
    <t>NATIONAL OF ALABAMA</t>
  </si>
  <si>
    <t>FARMERS TELECOM COOP</t>
  </si>
  <si>
    <t>KNOLOGY TOTAL COMMUNICATIONS</t>
  </si>
  <si>
    <t>HAYNEVILLE TEL CO</t>
  </si>
  <si>
    <t>HOPPER TELECOMM. CO.</t>
  </si>
  <si>
    <t>MILLRY TEL CO</t>
  </si>
  <si>
    <t>MON-CRE TEL COOP</t>
  </si>
  <si>
    <t>MOUNDVILLE TEL CO</t>
  </si>
  <si>
    <t>OAKMAN TEL CO (TDS)</t>
  </si>
  <si>
    <t>OTELCO TELEPHONE LLC</t>
  </si>
  <si>
    <t>PEOPLES TEL CO</t>
  </si>
  <si>
    <t>PINE BELT TEL CO</t>
  </si>
  <si>
    <t>RAGLAND TEL CO</t>
  </si>
  <si>
    <t>ROANOKE TEL CO</t>
  </si>
  <si>
    <t>UNION SPRINGS TEL CO</t>
  </si>
  <si>
    <t>KY</t>
  </si>
  <si>
    <t>BALLARD RURAL COOP</t>
  </si>
  <si>
    <t>BRANDENBURG TEL CO</t>
  </si>
  <si>
    <t>DUO COUNTY TEL COOP</t>
  </si>
  <si>
    <t>FOOTHILLS RURAL COOP</t>
  </si>
  <si>
    <t>GEARHEART-COALFIELDS</t>
  </si>
  <si>
    <t>LESLIE COUNTY TEL CO</t>
  </si>
  <si>
    <t>LEWISPORT TEL CO</t>
  </si>
  <si>
    <t>LOGAN TEL. COOP. INC</t>
  </si>
  <si>
    <t>MOUNTAIN RURAL COOP</t>
  </si>
  <si>
    <t>PEOPLES RURAL COOP</t>
  </si>
  <si>
    <t>SALEM TEL CO</t>
  </si>
  <si>
    <t>SOUTH CENTRAL RURAL</t>
  </si>
  <si>
    <t>THACKER/GRIGSBY TEL</t>
  </si>
  <si>
    <t>WEST KENTUCKY RURAL</t>
  </si>
  <si>
    <t>LA</t>
  </si>
  <si>
    <t>CAMERON TEL CO - LA</t>
  </si>
  <si>
    <t>CAMPTI-PLEASANT HILL</t>
  </si>
  <si>
    <t>DELCAMBRE TEL CO</t>
  </si>
  <si>
    <t>EAST ASCENSION TEL</t>
  </si>
  <si>
    <t>ELIZABETH TEL CO</t>
  </si>
  <si>
    <t>KAPLAN TEL CO</t>
  </si>
  <si>
    <t>LAFOURCHE TEL CO</t>
  </si>
  <si>
    <t>NORTHEAST LOUISIANA</t>
  </si>
  <si>
    <t>RESERVE TEL CO</t>
  </si>
  <si>
    <t>STAR TEL CO</t>
  </si>
  <si>
    <t>MS</t>
  </si>
  <si>
    <t>BAY SPRINGS TEL CO</t>
  </si>
  <si>
    <t>BRUCE TEL CO - MS</t>
  </si>
  <si>
    <t>CALHOUN CITY TEL CO</t>
  </si>
  <si>
    <t>DECATUR TEL CO -MS</t>
  </si>
  <si>
    <t>DELTA TEL CO</t>
  </si>
  <si>
    <t>FRANKLIN TEL CO - MS</t>
  </si>
  <si>
    <t>FULTON TEL CO</t>
  </si>
  <si>
    <t>GEORGETOWN TEL CO</t>
  </si>
  <si>
    <t>LAKESIDE TEL. CO.</t>
  </si>
  <si>
    <t>NOXAPATER TEL CO</t>
  </si>
  <si>
    <t>MOUND BAYOU TEL &amp; CO</t>
  </si>
  <si>
    <t>SLEDGE TEL CO</t>
  </si>
  <si>
    <t>SMITHVILLE TEL CO</t>
  </si>
  <si>
    <t>SOUTHEAST MS TEL CO</t>
  </si>
  <si>
    <t>MYRTLE TEL CO</t>
  </si>
  <si>
    <t>TN</t>
  </si>
  <si>
    <t>ARDMORE TEL CO</t>
  </si>
  <si>
    <t>BEN LOMAND RURAL</t>
  </si>
  <si>
    <t>BLEDSOE TEL COOP</t>
  </si>
  <si>
    <t>CONCORD TEL EXCHANGE</t>
  </si>
  <si>
    <t>CROCKETT TEL CO</t>
  </si>
  <si>
    <t>DEKALB TEL COOP</t>
  </si>
  <si>
    <t>HIGHLAND TEL COOP-TN</t>
  </si>
  <si>
    <t>HUMPHREY'S COUNTY</t>
  </si>
  <si>
    <t>LORETTO TEL CO</t>
  </si>
  <si>
    <t>MILLINGTON TEL CO</t>
  </si>
  <si>
    <t>NORTH CENTRAL COOP</t>
  </si>
  <si>
    <t>TENNESSEE TEL CO</t>
  </si>
  <si>
    <t>TELLICO TEL CO</t>
  </si>
  <si>
    <t>TWIN LAKES TEL COOP</t>
  </si>
  <si>
    <t>UTC OF TN</t>
  </si>
  <si>
    <t>WEST TENNESSEE TEL</t>
  </si>
  <si>
    <t>WEST KENTUCKY RURAL TELEPHONE</t>
  </si>
  <si>
    <t>OH</t>
  </si>
  <si>
    <t>ARCADIA TEL CO</t>
  </si>
  <si>
    <t>THE ARTHUR MUTUAL</t>
  </si>
  <si>
    <t>AYERSVILLE TEL CO</t>
  </si>
  <si>
    <t>BASCOM MUTUAL TEL CO</t>
  </si>
  <si>
    <t>BENTON RIDGE TEL CO</t>
  </si>
  <si>
    <t>BUCKLAND TEL. CO.</t>
  </si>
  <si>
    <t>THE CHAMPAIGN TEL CO</t>
  </si>
  <si>
    <t>THE CHILLICOTHE TEL</t>
  </si>
  <si>
    <t>MCCLURE TEL CO</t>
  </si>
  <si>
    <t>CONNEAUT TEL CO</t>
  </si>
  <si>
    <t>CONTINENTAL OF OHIO</t>
  </si>
  <si>
    <t>DOYLESTOWN TEL CO</t>
  </si>
  <si>
    <t>FARMERS MUTUAL TEL</t>
  </si>
  <si>
    <t>LITTLE MIAMI COMM.</t>
  </si>
  <si>
    <t>FORT JENNINGS TEL CO</t>
  </si>
  <si>
    <t>GLANDORF TEL CO</t>
  </si>
  <si>
    <t>KALIDA TEL CO</t>
  </si>
  <si>
    <t>MIDDLE POINT HOME</t>
  </si>
  <si>
    <t>MINFORD TEL CO</t>
  </si>
  <si>
    <t>THE NEW KNOXVILLE</t>
  </si>
  <si>
    <t>THE NOVA TEL CO</t>
  </si>
  <si>
    <t>OAKWOOD TEL CO</t>
  </si>
  <si>
    <t>OTTOVILLE MUTUAL</t>
  </si>
  <si>
    <t>RIDGEVILLE TEL CO</t>
  </si>
  <si>
    <t>SHERWOOD MUTUAL TEL</t>
  </si>
  <si>
    <t>SYCAMORE TEL CO</t>
  </si>
  <si>
    <t>TELEPHONE SERVICE</t>
  </si>
  <si>
    <t>VANLUE TEL CO</t>
  </si>
  <si>
    <t>VAUGHNSVILLE TEL CO</t>
  </si>
  <si>
    <t>WABASH MUTUAL TEL CO</t>
  </si>
  <si>
    <t>MI</t>
  </si>
  <si>
    <t>ALLBAND COMMUNICATIONS COOPERATIVE</t>
  </si>
  <si>
    <t>ALLENDALE TEL CO</t>
  </si>
  <si>
    <t>COMM CORP OF MI</t>
  </si>
  <si>
    <t>BARAGA TEL CO</t>
  </si>
  <si>
    <t>BARRY COUNTY TEL CO</t>
  </si>
  <si>
    <t>BLANCHARD TEL ASSN</t>
  </si>
  <si>
    <t>BLOOMINGDALE TEL CO</t>
  </si>
  <si>
    <t>CARR TEL CO</t>
  </si>
  <si>
    <t>CHATHAM TEL CO - MI</t>
  </si>
  <si>
    <t>CLIMAX TEL CO</t>
  </si>
  <si>
    <t>DEERFIELD FARMERS</t>
  </si>
  <si>
    <t>DRENTHE TEL CO</t>
  </si>
  <si>
    <t>FARMERS DBA CHAPIN</t>
  </si>
  <si>
    <t>KALEVA TEL CO</t>
  </si>
  <si>
    <t>ACE TEL OF MICHIGAN</t>
  </si>
  <si>
    <t>LENNON TEL CO</t>
  </si>
  <si>
    <t>MIDWAY TEL CO</t>
  </si>
  <si>
    <t>HIAWATHA TEL CO</t>
  </si>
  <si>
    <t>OGDEN TEL CO</t>
  </si>
  <si>
    <t>ONTONAGON COUNTY TEL</t>
  </si>
  <si>
    <t>PIGEON TEL CO</t>
  </si>
  <si>
    <t>SAND CREEK TEL CO</t>
  </si>
  <si>
    <t>SHIAWASSEE TEL CO</t>
  </si>
  <si>
    <t>SPRINGPORT TEL CO</t>
  </si>
  <si>
    <t>UPPER PENINSULA TEL</t>
  </si>
  <si>
    <t>WALDRON TEL CO</t>
  </si>
  <si>
    <t>WESTPHALIA TEL CO</t>
  </si>
  <si>
    <t>WINN TEL CO</t>
  </si>
  <si>
    <t>WOLVERINE TEL CO</t>
  </si>
  <si>
    <t>ACE TELEPHONE CO. OF MI, INC. (OLD MISSION)</t>
  </si>
  <si>
    <t>MICHIGAN CENTRAL BROADBAND COMPANY, LLC</t>
  </si>
  <si>
    <t>IN</t>
  </si>
  <si>
    <t>BLOOMINGDALE HOME</t>
  </si>
  <si>
    <t>CAMDEN TEL CO - IN</t>
  </si>
  <si>
    <t>CITIZENS TEL CORP</t>
  </si>
  <si>
    <t>CLAY COUNTY RURAL TEL COOP D/B/A ENDEAVOR COMMUNICATIONS</t>
  </si>
  <si>
    <t>CRAIGVILLE TEL CO</t>
  </si>
  <si>
    <t>DAVIESS-MARTIN/RTC</t>
  </si>
  <si>
    <t>GEETINGSVILLE TEL CO</t>
  </si>
  <si>
    <t>HANCOCK TELECOM</t>
  </si>
  <si>
    <t>COMM CORP OF INDIANA</t>
  </si>
  <si>
    <t>HOME CO OF PITTSBORO</t>
  </si>
  <si>
    <t>HOME TEL CO INC</t>
  </si>
  <si>
    <t>LIGONIER TEL CO</t>
  </si>
  <si>
    <t>MERCHANTS &amp; FARMERS</t>
  </si>
  <si>
    <t>MONON TEL CO</t>
  </si>
  <si>
    <t>MULBERRY COOP TEL CO</t>
  </si>
  <si>
    <t>NEW LISBON TEL CO</t>
  </si>
  <si>
    <t>NEW PARIS TEL INC</t>
  </si>
  <si>
    <t>NORTHWESTERN INDIANA</t>
  </si>
  <si>
    <t>PERRY-SPENCER RURAL</t>
  </si>
  <si>
    <t>COMM CORP OF S. IN</t>
  </si>
  <si>
    <t>PULASKI-WHITE RURAL</t>
  </si>
  <si>
    <t>ROCHESTER TEL CO</t>
  </si>
  <si>
    <t>S &amp; W TEL CO</t>
  </si>
  <si>
    <t>SE INDIANA RURAL</t>
  </si>
  <si>
    <t>SUNMAN TELECOMM CORP</t>
  </si>
  <si>
    <t>SWAYZEE TEL CO</t>
  </si>
  <si>
    <t>SWEETSER RURAL TEL</t>
  </si>
  <si>
    <t>TIPTON TEL CO</t>
  </si>
  <si>
    <t>TRI-COUNTY TEL CO</t>
  </si>
  <si>
    <t>WASHINGTON CTY RURAL</t>
  </si>
  <si>
    <t>WEST POINT TEL CO</t>
  </si>
  <si>
    <t>YEOMAN TEL CO, INC</t>
  </si>
  <si>
    <t>WI</t>
  </si>
  <si>
    <t>AMERY TELCOM, INC.</t>
  </si>
  <si>
    <t>AMHERST TEL CO</t>
  </si>
  <si>
    <t>BADGER TELECOM, INC.</t>
  </si>
  <si>
    <t>BALDWIN TELECOM</t>
  </si>
  <si>
    <t>BELMONT TEL CO</t>
  </si>
  <si>
    <t>BERGEN TEL CO</t>
  </si>
  <si>
    <t>BLACK EARTH TEL CO</t>
  </si>
  <si>
    <t>BLOOMER TEL CO</t>
  </si>
  <si>
    <t>BONDUEL TEL CO</t>
  </si>
  <si>
    <t>BRUCE TEL CO, INC</t>
  </si>
  <si>
    <t>BURLINGTON B&amp;W</t>
  </si>
  <si>
    <t>CENTRAL STATE TEL CO</t>
  </si>
  <si>
    <t>CHEQUAMEGON COM COOP</t>
  </si>
  <si>
    <t>CHIBARDUN TEL COOP</t>
  </si>
  <si>
    <t>CITIZENS TEL COOP-WI</t>
  </si>
  <si>
    <t>CLEAR LAKE TEL CO-WI</t>
  </si>
  <si>
    <t>COCHRANE COOP TEL CO</t>
  </si>
  <si>
    <t>COON VALLEY FARMERS</t>
  </si>
  <si>
    <t>CUBA CITY EXCHANGE</t>
  </si>
  <si>
    <t>DICKEYVILLE TEL CORP</t>
  </si>
  <si>
    <t>FARMERS INDEPENDENT</t>
  </si>
  <si>
    <t>FARMERS TEL CO - WI</t>
  </si>
  <si>
    <t>MID-PLAINS TEL CO</t>
  </si>
  <si>
    <t>HAGER TELECOM INC.</t>
  </si>
  <si>
    <t>HILLSBORO TEL CO</t>
  </si>
  <si>
    <t>LAKEFIELD TEL CO</t>
  </si>
  <si>
    <t>LA VALLE TEL COOP</t>
  </si>
  <si>
    <t>LEMONWEIR VALLEY TEL</t>
  </si>
  <si>
    <t>LUCK TEL CO</t>
  </si>
  <si>
    <t>MANAWA TEL CO</t>
  </si>
  <si>
    <t>MARQUETTE-ADAMS COOP</t>
  </si>
  <si>
    <t>MILLTOWN MUTUAL TEL</t>
  </si>
  <si>
    <t>EASTCOAST TELECOM</t>
  </si>
  <si>
    <t>MOSINEE TEL CO</t>
  </si>
  <si>
    <t>MOUNT HOREB TEL CO</t>
  </si>
  <si>
    <t>MT VERNON TEL CO</t>
  </si>
  <si>
    <t>NELSON TEL COOP</t>
  </si>
  <si>
    <t>NIAGARA TEL CO</t>
  </si>
  <si>
    <t>BAYLAND TEL CO</t>
  </si>
  <si>
    <t>GRANTLAND TELECOM</t>
  </si>
  <si>
    <t>INDIANHEAD TEL CO</t>
  </si>
  <si>
    <t>PRICE COUNTY TEL CO</t>
  </si>
  <si>
    <t>NORTHEAST TEL CO</t>
  </si>
  <si>
    <t>RICHLAND-GRANT COOP</t>
  </si>
  <si>
    <t>RIVERSIDE TELECOM</t>
  </si>
  <si>
    <t>SCANDINAVIA TEL CO</t>
  </si>
  <si>
    <t>SHARON TEL CO</t>
  </si>
  <si>
    <t>SIREN TEL CO, INC</t>
  </si>
  <si>
    <t>SE TEL OF WISCONSIN</t>
  </si>
  <si>
    <t>SPRING VALLEY TEL CO</t>
  </si>
  <si>
    <t>STOCKBRIDGE &amp; SHERWD</t>
  </si>
  <si>
    <t>STATE LONG DISTANCE</t>
  </si>
  <si>
    <t>TENNEY TEL CO</t>
  </si>
  <si>
    <t>TRI-COUNTY COMM COOP</t>
  </si>
  <si>
    <t>UTELCO, INC</t>
  </si>
  <si>
    <t>VERNON TEL COOP</t>
  </si>
  <si>
    <t>WAUNAKEE TEL CO</t>
  </si>
  <si>
    <t>W. WISCONSIN TELCOM</t>
  </si>
  <si>
    <t>WITTENBERG TEL CO</t>
  </si>
  <si>
    <t>WOOD COUNTY TEL CO</t>
  </si>
  <si>
    <t>IL</t>
  </si>
  <si>
    <t>ADAMS TEL COOP</t>
  </si>
  <si>
    <t>ALHAMBRA-GRANTFORK</t>
  </si>
  <si>
    <t>CAMBRIDGE TEL CO -IL</t>
  </si>
  <si>
    <t>CASS TEL CO</t>
  </si>
  <si>
    <t>CLARKSVILLE MUTUAL</t>
  </si>
  <si>
    <t>CROSSVILLE TEL CO</t>
  </si>
  <si>
    <t>EGYPTIAN COOP ASSN</t>
  </si>
  <si>
    <t>FLAT ROCK TEL CO-OP</t>
  </si>
  <si>
    <t>GENESEO TEL CO</t>
  </si>
  <si>
    <t>GLASFORD TEL CO</t>
  </si>
  <si>
    <t>GRAFTON TEL CO</t>
  </si>
  <si>
    <t>GRANDVIEW MUTUAL TEL</t>
  </si>
  <si>
    <t>GRIDLEY TEL CO</t>
  </si>
  <si>
    <t>HAMILTON COUNTY TEL</t>
  </si>
  <si>
    <t>SHAWNEE TELEPHONE CO</t>
  </si>
  <si>
    <t>HARRISONVILLE TEL CO</t>
  </si>
  <si>
    <t>HENRY COUNTY TEL CO</t>
  </si>
  <si>
    <t>HOME TEL CO-ST JACOB</t>
  </si>
  <si>
    <t>KINSMAN MUTUAL TEL</t>
  </si>
  <si>
    <t>LA HARPE TEL CO</t>
  </si>
  <si>
    <t>LEAF RIVER TEL CO</t>
  </si>
  <si>
    <t>LEONORE MUTUAL TEL</t>
  </si>
  <si>
    <t>MCDONOUGH TEL COOP</t>
  </si>
  <si>
    <t>MCNABB TEL CO</t>
  </si>
  <si>
    <t>MADISON TEL CO</t>
  </si>
  <si>
    <t>MARSEILLES TEL CO</t>
  </si>
  <si>
    <t>METAMORA TEL CO</t>
  </si>
  <si>
    <t>MID CENTURY TEL COOP</t>
  </si>
  <si>
    <t>MONTROSE MUTUAL TEL</t>
  </si>
  <si>
    <t>MOULTRIE INDEPENDENT</t>
  </si>
  <si>
    <t>NEW WINDSOR TEL CO</t>
  </si>
  <si>
    <t>ONEIDA TEL EXCHANGE</t>
  </si>
  <si>
    <t>REYNOLDS TEL CO, INC</t>
  </si>
  <si>
    <t>TONICA TEL CO</t>
  </si>
  <si>
    <t>VIOLA HOME TEL CO</t>
  </si>
  <si>
    <t>WABASH TEL COOP, INC</t>
  </si>
  <si>
    <t>WOODHULL TEL CO</t>
  </si>
  <si>
    <t>STELLE TEL CO</t>
  </si>
  <si>
    <t>IA</t>
  </si>
  <si>
    <t>REASNOR TELEPHONE COMPANY</t>
  </si>
  <si>
    <t>ANDREW TEL CO INC</t>
  </si>
  <si>
    <t>ATKINS TEL CO, INC</t>
  </si>
  <si>
    <t>AYRSHIRE FARMERS MUT</t>
  </si>
  <si>
    <t>ALPINE COMM.</t>
  </si>
  <si>
    <t>BALDWIN-NASHVILLE</t>
  </si>
  <si>
    <t>BARNES CITY COOP</t>
  </si>
  <si>
    <t>BERNARD TEL CO INC</t>
  </si>
  <si>
    <t>BREDA TEL CORP.</t>
  </si>
  <si>
    <t>BROOKLYN MUTUAL TEL</t>
  </si>
  <si>
    <t>THE BURT TEL CO</t>
  </si>
  <si>
    <t>BUTLER-BREMER MUTUAL</t>
  </si>
  <si>
    <t>CASCADE COMM. CO.</t>
  </si>
  <si>
    <t>CASEY MUTUAL TEL CO</t>
  </si>
  <si>
    <t>CENTER JUNCTION TEL</t>
  </si>
  <si>
    <t>CENTRAL SCOTT TEL CO</t>
  </si>
  <si>
    <t>CITIZENS MUTUAL TEL</t>
  </si>
  <si>
    <t>CLARENCE TEL CO</t>
  </si>
  <si>
    <t>CLEAR LAKE INDEPEND</t>
  </si>
  <si>
    <t>C-M-L TEL COOP ASSN</t>
  </si>
  <si>
    <t>COLO TEL CO</t>
  </si>
  <si>
    <t>COON CREEK TEL CO</t>
  </si>
  <si>
    <t>COON VALLEY COOP TEL</t>
  </si>
  <si>
    <t>COOPERATIVE TEL CO</t>
  </si>
  <si>
    <t>CORN BELT TEL CO</t>
  </si>
  <si>
    <t>CUMBERLAND TEL CO</t>
  </si>
  <si>
    <t>DANVILLE MUTUAL TEL</t>
  </si>
  <si>
    <t>FARMERS (DEFIANCE)</t>
  </si>
  <si>
    <t>DIXON TEL CO</t>
  </si>
  <si>
    <t>DUMONT TEL CO</t>
  </si>
  <si>
    <t>DUNKERTON TEL COOP</t>
  </si>
  <si>
    <t>EAST BUCHANAN COOP</t>
  </si>
  <si>
    <t>ELLSWORTH COOP ASSN</t>
  </si>
  <si>
    <t>MINBURN TELECOMM.</t>
  </si>
  <si>
    <t>FARMERS&amp;BUSINESS MEN</t>
  </si>
  <si>
    <t>FARMERS COOP TEL CO</t>
  </si>
  <si>
    <t>FARMERS &amp; MERCHANTS</t>
  </si>
  <si>
    <t>FARMERS MUTUAL COOP</t>
  </si>
  <si>
    <t>FARMERS MUTUAL JESUP</t>
  </si>
  <si>
    <t>FARMERS TEL CO - BAT</t>
  </si>
  <si>
    <t>FARMERS TEL CO-ESSEX</t>
  </si>
  <si>
    <t>FARMERS TEL CO -RICE</t>
  </si>
  <si>
    <t>FENTON CO-OP TEL CO</t>
  </si>
  <si>
    <t>PARTNER COMM. COOP.</t>
  </si>
  <si>
    <t>GOLDFIELD TEL CO</t>
  </si>
  <si>
    <t>RIVER VALLEY TELECOM</t>
  </si>
  <si>
    <t>GRAND MOUND COOP TEL</t>
  </si>
  <si>
    <t>GRISWOLD CO-OP TEL</t>
  </si>
  <si>
    <t>HAWKEYE TEL CO</t>
  </si>
  <si>
    <t>HOSPERS TEL EXCH INC</t>
  </si>
  <si>
    <t>HUBBARD COOP ASSN</t>
  </si>
  <si>
    <t>HUXLEY COMM. COOP.</t>
  </si>
  <si>
    <t>IAMO TEL CO - IA</t>
  </si>
  <si>
    <t>INTERSTATE 35 TEL CO</t>
  </si>
  <si>
    <t>JEFFERSON TEL CO -IA</t>
  </si>
  <si>
    <t>JORDAN SOLDIERVALLEY</t>
  </si>
  <si>
    <t>KALONA COOP TEL CO</t>
  </si>
  <si>
    <t>KEYSTONE FRMS COOP</t>
  </si>
  <si>
    <t>LA PORTE CITY TEL CO</t>
  </si>
  <si>
    <t>LA MOTTE TEL CO</t>
  </si>
  <si>
    <t>LEHIGH VALLEY COOP</t>
  </si>
  <si>
    <t>LONE ROCK CO-OP TEL</t>
  </si>
  <si>
    <t>LOST NATION-ELWOOD</t>
  </si>
  <si>
    <t>NORTHEAST IOWA TEL</t>
  </si>
  <si>
    <t>LYNNVILLE TEL. CO.</t>
  </si>
  <si>
    <t>FARMERS (MANILLA)</t>
  </si>
  <si>
    <t>MARNE &amp; ELK HORN TEL</t>
  </si>
  <si>
    <t>MARTELLE COOP ASSN</t>
  </si>
  <si>
    <t>MASSENA TEL CO</t>
  </si>
  <si>
    <t>MECHANICSVILLE TEL</t>
  </si>
  <si>
    <t>MILES COOP TEL ASSN</t>
  </si>
  <si>
    <t>MINBURN TEL CO</t>
  </si>
  <si>
    <t>MINERVA VALLEY TEL</t>
  </si>
  <si>
    <t>MODERN COOP TEL CO</t>
  </si>
  <si>
    <t>MUTUAL TEL CO</t>
  </si>
  <si>
    <t>MEDIAPOLIS TEL CO</t>
  </si>
  <si>
    <t>NORTH ENGLISH COOP</t>
  </si>
  <si>
    <t>NORTHERN IOWA TEL CO</t>
  </si>
  <si>
    <t>NORTHWEST IOWA TEL</t>
  </si>
  <si>
    <t>NORTHWEST TEL COOP</t>
  </si>
  <si>
    <t>COMM 1 NETWORK</t>
  </si>
  <si>
    <t>OGDEN TEL CO - IA</t>
  </si>
  <si>
    <t>OLIN TEL CO, INC</t>
  </si>
  <si>
    <t>ONSLOW COOP TEL ASSN</t>
  </si>
  <si>
    <t>ORAN MUTUAL TEL CO</t>
  </si>
  <si>
    <t>PALO COOP TEL ASSN</t>
  </si>
  <si>
    <t>PALMER MUTUAL TEL CO</t>
  </si>
  <si>
    <t>PANORA COMM COOP</t>
  </si>
  <si>
    <t>PEOPLES TEL CO - IA</t>
  </si>
  <si>
    <t>PRAIRIEBURG TEL CO</t>
  </si>
  <si>
    <t>PRESTON TEL CO</t>
  </si>
  <si>
    <t>RADCLIFFE TEL CO</t>
  </si>
  <si>
    <t>READLYN TEL CO</t>
  </si>
  <si>
    <t>RINGSTED TEL CO</t>
  </si>
  <si>
    <t>ROCKWELL COOP ASSN</t>
  </si>
  <si>
    <t>ROYAL TEL CO</t>
  </si>
  <si>
    <t>RUTHVEN TEL EXCHANGE</t>
  </si>
  <si>
    <t>SAC COUNTY MUTUAL</t>
  </si>
  <si>
    <t>SCHALLER TEL CO</t>
  </si>
  <si>
    <t>SEARSBORO TEL CO</t>
  </si>
  <si>
    <t>SCRANTON TEL CO</t>
  </si>
  <si>
    <t>SHELL ROCK TEL CO</t>
  </si>
  <si>
    <t>HEART OF IOWA COMM.</t>
  </si>
  <si>
    <t>SOUTH SLOPE COOP TEL</t>
  </si>
  <si>
    <t>SOUTHWEST TEL EXCH</t>
  </si>
  <si>
    <t>SPRINGVILLE COOP TEL</t>
  </si>
  <si>
    <t>COOP TEL EXCHANGE</t>
  </si>
  <si>
    <t>SWISHER TEL CO</t>
  </si>
  <si>
    <t>STRATFORD MUTUAL TEL</t>
  </si>
  <si>
    <t>SULLY TEL ASSOC</t>
  </si>
  <si>
    <t>SUPERIOR TEL COOP</t>
  </si>
  <si>
    <t>TEMPLETON TEL CO</t>
  </si>
  <si>
    <t>TERRIL TEL. COOP.</t>
  </si>
  <si>
    <t>TITONKA TEL CO</t>
  </si>
  <si>
    <t>UNITED FARMERS TEL</t>
  </si>
  <si>
    <t>VAN BUREN TEL CO</t>
  </si>
  <si>
    <t>VAN HORNE COOP TEL</t>
  </si>
  <si>
    <t>VENTURA TEL CO, INC</t>
  </si>
  <si>
    <t>VILLISCA FARMERS TEL</t>
  </si>
  <si>
    <t>WALNUT TEL CO, INC</t>
  </si>
  <si>
    <t>WEBB-DICKENS TEL</t>
  </si>
  <si>
    <t>WEBSTER-CALHOUN COOP</t>
  </si>
  <si>
    <t>WELLMAN COOP TEL</t>
  </si>
  <si>
    <t>WEST IOWA TEL CO</t>
  </si>
  <si>
    <t>WEST LIBERTY TEL CO</t>
  </si>
  <si>
    <t>WESTERN IOWA ASSN</t>
  </si>
  <si>
    <t>WESTSIDE INDEPENDENT</t>
  </si>
  <si>
    <t>WILTON TEL CO</t>
  </si>
  <si>
    <t>WINNEBAGO COOP ASSN</t>
  </si>
  <si>
    <t>WOOLSTOCK MUTUAL</t>
  </si>
  <si>
    <t>WYOMING MUTUAL TEL</t>
  </si>
  <si>
    <t>PRAIRIE TEL CO</t>
  </si>
  <si>
    <t>ACE TEL ASSN-IA</t>
  </si>
  <si>
    <t>HILLS TEL CO, INC-IA</t>
  </si>
  <si>
    <t>KILLDUFF TEL. CO.</t>
  </si>
  <si>
    <t>MABEL COOP TEL-IA</t>
  </si>
  <si>
    <t>GRAND RIVER MUT-IA</t>
  </si>
  <si>
    <t>MN</t>
  </si>
  <si>
    <t>ACE TEL ASSN-MN</t>
  </si>
  <si>
    <t>ALBANY MUTUAL ASSN</t>
  </si>
  <si>
    <t>WILDERNESS VALLEY</t>
  </si>
  <si>
    <t>ARVIG TEL CO</t>
  </si>
  <si>
    <t>CITY OF BARNESVILLE</t>
  </si>
  <si>
    <t>BENTON COOP TEL CO</t>
  </si>
  <si>
    <t>BLUE EARTH VALLEY</t>
  </si>
  <si>
    <t>BRIDGEWATER TEL CO</t>
  </si>
  <si>
    <t>CALLAWAY TEL CO</t>
  </si>
  <si>
    <t>CLARA CITY TEL EXCH</t>
  </si>
  <si>
    <t>CLEMENTS TEL CO</t>
  </si>
  <si>
    <t>CONSOLIDATED TEL CO</t>
  </si>
  <si>
    <t>ARROWHEAD COMM CORP</t>
  </si>
  <si>
    <t>DUNNELL TEL CO</t>
  </si>
  <si>
    <t>EAGLE VALLEY TEL CO</t>
  </si>
  <si>
    <t>EASTON TEL CO</t>
  </si>
  <si>
    <t>EAST OTTER TAIL TEL</t>
  </si>
  <si>
    <t>ECKLES TEL CO</t>
  </si>
  <si>
    <t>EMILY COOP TEL CO</t>
  </si>
  <si>
    <t>FEDERATED TEL COOP</t>
  </si>
  <si>
    <t>FELTON TEL CO. INC.</t>
  </si>
  <si>
    <t>GARDEN VALLEY TEL CO</t>
  </si>
  <si>
    <t>GARDONVILLE COOP TEL</t>
  </si>
  <si>
    <t>GRANADA TEL CO</t>
  </si>
  <si>
    <t>HALSTAD TEL CO</t>
  </si>
  <si>
    <t>FEDERATED UTILITIES</t>
  </si>
  <si>
    <t>HARMONY TEL CO</t>
  </si>
  <si>
    <t>HILLS TEL CO, INC</t>
  </si>
  <si>
    <t>HOME TEL CO - MN</t>
  </si>
  <si>
    <t>HUTCHINSON TEL CO</t>
  </si>
  <si>
    <t>JOHNSON TEL CO</t>
  </si>
  <si>
    <t>KASSON &amp; MANTORVILLE</t>
  </si>
  <si>
    <t>MID STATE DBA KMP</t>
  </si>
  <si>
    <t>LISMORE COOP TEL CO</t>
  </si>
  <si>
    <t>LONSDALE TEL CO</t>
  </si>
  <si>
    <t>RUNESTONE TELEPHONE ASSOCIATION</t>
  </si>
  <si>
    <t>MABEL COOP TEL - MN</t>
  </si>
  <si>
    <t>CHRISTENSEN COMM CO</t>
  </si>
  <si>
    <t>MANCHESTER-HARTLAND</t>
  </si>
  <si>
    <t>MELROSE TEL CO</t>
  </si>
  <si>
    <t>MIDWEST TEL CO</t>
  </si>
  <si>
    <t>MID STATE TEL CO</t>
  </si>
  <si>
    <t>MINNESOTA VALLEY TEL</t>
  </si>
  <si>
    <t>CANNON VLY TELECOM</t>
  </si>
  <si>
    <t>NEW ULM TELECOM, INC</t>
  </si>
  <si>
    <t>LORETEL SYSTEMS, INC</t>
  </si>
  <si>
    <t>OSAKIS TEL CO</t>
  </si>
  <si>
    <t>PARK REGION MUTUAL</t>
  </si>
  <si>
    <t>PAUL BUNYAN RURAL</t>
  </si>
  <si>
    <t>PEOPLES TEL CO - MN</t>
  </si>
  <si>
    <t>PINE ISLAND TEL CO</t>
  </si>
  <si>
    <t>REDWOOD COUNTY TEL</t>
  </si>
  <si>
    <t>ROTHSAY TEL CO, INC</t>
  </si>
  <si>
    <t>RUNESTONE TEL ASSN</t>
  </si>
  <si>
    <t>SACRED HEART TEL CO</t>
  </si>
  <si>
    <t>SCOTT RICE -INTEGRA</t>
  </si>
  <si>
    <t>SLEEPY EYE TEL CO</t>
  </si>
  <si>
    <t>SPRING GROVE COOP</t>
  </si>
  <si>
    <t>STARBUCK TEL CO</t>
  </si>
  <si>
    <t>TWIN VALLEY-ULEN TEL</t>
  </si>
  <si>
    <t>UPSALA COOP TEL ASSN</t>
  </si>
  <si>
    <t>VALLEY TEL CO - MN</t>
  </si>
  <si>
    <t>CROSSLAKE TEL CO</t>
  </si>
  <si>
    <t>NORTHERN TEL CO - MN</t>
  </si>
  <si>
    <t>WEST CENTRAL TEL</t>
  </si>
  <si>
    <t>WESTERN TEL CO</t>
  </si>
  <si>
    <t>WIKSTROM TEL CO, INC</t>
  </si>
  <si>
    <t>WINSTED TEL CO</t>
  </si>
  <si>
    <t>WINTHROP TEL CO</t>
  </si>
  <si>
    <t>WOODSTOCK TEL CO</t>
  </si>
  <si>
    <t>WOLVERTON TEL CO</t>
  </si>
  <si>
    <t>ZUMBROTA TEL CO</t>
  </si>
  <si>
    <t>INTERSTATE TELECOMM.</t>
  </si>
  <si>
    <t>NE</t>
  </si>
  <si>
    <t>ARAPAHOE TEL CO</t>
  </si>
  <si>
    <t>ARLINGTON TEL CO</t>
  </si>
  <si>
    <t>ELSIE COMM., INC.</t>
  </si>
  <si>
    <t>BLAIR TEL CO</t>
  </si>
  <si>
    <t>THREE RIVER TELCO</t>
  </si>
  <si>
    <t>CAMBRIDGE TEL CO -NE</t>
  </si>
  <si>
    <t>CONSOLIDATED TELCO</t>
  </si>
  <si>
    <t>CLARKS TELECOM CO.</t>
  </si>
  <si>
    <t>COZAD TEL CO</t>
  </si>
  <si>
    <t>CURTIS TEL CO</t>
  </si>
  <si>
    <t>DALTON TEL CO, INC</t>
  </si>
  <si>
    <t>DILLER TEL CO</t>
  </si>
  <si>
    <t>EASTERN NEBRASKA TEL</t>
  </si>
  <si>
    <t>GLENWOOD TEL MEMBER</t>
  </si>
  <si>
    <t>HAMILTON TEL CO</t>
  </si>
  <si>
    <t>HARTINGTON TEL CO</t>
  </si>
  <si>
    <t>HARTMAN TEL EXCH INC</t>
  </si>
  <si>
    <t>HEMINGFORD COOP TEL</t>
  </si>
  <si>
    <t>HENDERSON CO-OP TEL</t>
  </si>
  <si>
    <t>HERSHEY COOP TEL CO</t>
  </si>
  <si>
    <t>CONSOLIDATED TELECOM</t>
  </si>
  <si>
    <t>HOOPER TEL CO</t>
  </si>
  <si>
    <t>K &amp; M TEL CO, INC</t>
  </si>
  <si>
    <t>GLENWOOD NETWORK SERVICES, INC</t>
  </si>
  <si>
    <t>NEBRASKA CENTRAL TEL</t>
  </si>
  <si>
    <t>NORTHEAST NEBRASKA</t>
  </si>
  <si>
    <t>GREAT PLAINS COMMUN</t>
  </si>
  <si>
    <t>PIERCE TEL CO</t>
  </si>
  <si>
    <t>PLAINVIEW TEL CO</t>
  </si>
  <si>
    <t>ROCK COUNTY TEL CO</t>
  </si>
  <si>
    <t>SODTOWN TEL CO</t>
  </si>
  <si>
    <t>SE NEBRASKA TEL CO</t>
  </si>
  <si>
    <t>STANTON TELECOM INC.</t>
  </si>
  <si>
    <t>WAUNETA TEL CO</t>
  </si>
  <si>
    <t>BENKELMAN TEL CO</t>
  </si>
  <si>
    <t>ND</t>
  </si>
  <si>
    <t>NORTH DAKOTA TEL CO</t>
  </si>
  <si>
    <t>ABSARAKA COOP TEL CO</t>
  </si>
  <si>
    <t>BEK COMM. COOP.</t>
  </si>
  <si>
    <t>CONSOLIDATED TELCOM</t>
  </si>
  <si>
    <t>DAKOTA CENTRAL COOP</t>
  </si>
  <si>
    <t>DICKEY RURAL COOP</t>
  </si>
  <si>
    <t>POLAR TELECOMM.</t>
  </si>
  <si>
    <t>GRIGGS COUNTY TEL CO</t>
  </si>
  <si>
    <t>INTER-COMMUNITY TEL</t>
  </si>
  <si>
    <t>MIDSTATE TEL CO</t>
  </si>
  <si>
    <t>MOORE &amp; LIBERTY TEL</t>
  </si>
  <si>
    <t>NORTHWEST COMM COOP</t>
  </si>
  <si>
    <t>POLAR COMM MUT AID</t>
  </si>
  <si>
    <t>RED RIVER RURAL TEL</t>
  </si>
  <si>
    <t>RESERVATION TEL COOP</t>
  </si>
  <si>
    <t>UNITED TEL MUTUAL</t>
  </si>
  <si>
    <t>W. RIVER TELECOM.</t>
  </si>
  <si>
    <t>MIDSTATE COMM.</t>
  </si>
  <si>
    <t>NEMONT TEL COOP - ND</t>
  </si>
  <si>
    <t>SRT COMMUNICATIONS</t>
  </si>
  <si>
    <t>SD</t>
  </si>
  <si>
    <t>HILLS TEL CO-SD</t>
  </si>
  <si>
    <t>ARMOUR INDEPENDENT</t>
  </si>
  <si>
    <t>ALLIANCE-BALTIC</t>
  </si>
  <si>
    <t>CHEYENNE RIVER SIOUX</t>
  </si>
  <si>
    <t>BERESFORD MUNICIPAL</t>
  </si>
  <si>
    <t>CITY OF BROOKINGS</t>
  </si>
  <si>
    <t>CLARITY TELECOM, LLC DBA VAST BROADBAND</t>
  </si>
  <si>
    <t>CITY OF FAITH MUNIC</t>
  </si>
  <si>
    <t>ALLIANCE-SPLITROCK</t>
  </si>
  <si>
    <t>GOLDEN WEST TELECOMM</t>
  </si>
  <si>
    <t>FT RANDALL-MT RUSHMR</t>
  </si>
  <si>
    <t>JAMES VALLEY COOP</t>
  </si>
  <si>
    <t>JEFFERSON TEL CO -SD</t>
  </si>
  <si>
    <t>KADOKA TELEPHONE CO</t>
  </si>
  <si>
    <t>KENNEBEC TEL CO</t>
  </si>
  <si>
    <t>MCCOOK COOP TEL CO</t>
  </si>
  <si>
    <t>MIDSTATE COMM., INC.</t>
  </si>
  <si>
    <t>WEST RIVER(MOBRIDGE)</t>
  </si>
  <si>
    <t>RC TECHNOLOGIES</t>
  </si>
  <si>
    <t>SANTEL COMM. COOP.</t>
  </si>
  <si>
    <t>SIOUX VALLEY TEL. CO</t>
  </si>
  <si>
    <t>STOCKHOLM-STRANDBURG</t>
  </si>
  <si>
    <t>VENTURE COMM. COOP</t>
  </si>
  <si>
    <t>TRI-COUNTY TELCOM</t>
  </si>
  <si>
    <t>UNION TEL CO.</t>
  </si>
  <si>
    <t>VALLEY TELECOMM.</t>
  </si>
  <si>
    <t>VIVIAN TELEPHONE CO</t>
  </si>
  <si>
    <t>WESTERN TEL CO.</t>
  </si>
  <si>
    <t>WEST RIVER COOP</t>
  </si>
  <si>
    <t>AR</t>
  </si>
  <si>
    <t>ARKANSAS TEL CO</t>
  </si>
  <si>
    <t>CENTRAL ARKANSAS TEL</t>
  </si>
  <si>
    <t>CLEVELAND COUNTY TEL</t>
  </si>
  <si>
    <t>DECATUR TEL CO INC</t>
  </si>
  <si>
    <t>SOUTH ARKANSAS TEL</t>
  </si>
  <si>
    <t>LAVACA TEL CO-AR</t>
  </si>
  <si>
    <t>MADISON COUNTY TEL</t>
  </si>
  <si>
    <t>MAGAZINE TEL CO</t>
  </si>
  <si>
    <t>MOUNTAIN VIEW TEL CO</t>
  </si>
  <si>
    <t>NORTH ARKANSAS TEL</t>
  </si>
  <si>
    <t>PRAIRIE GROVE TEL CO</t>
  </si>
  <si>
    <t>RICE BELT TEL CO</t>
  </si>
  <si>
    <t>E RITTER TEL CO</t>
  </si>
  <si>
    <t>SW ARKANSAS TEL COOP</t>
  </si>
  <si>
    <t>TRI-COUNTY TEL CO-AR</t>
  </si>
  <si>
    <t>WALNUT HILL TEL CO</t>
  </si>
  <si>
    <t>YELCOT TEL CO INC</t>
  </si>
  <si>
    <t>ARKWEST COMM., INC.</t>
  </si>
  <si>
    <t>SCOTT COUNTY TEL CO</t>
  </si>
  <si>
    <t>KS</t>
  </si>
  <si>
    <t>BLUE VALLEY TELE-COM</t>
  </si>
  <si>
    <t>COLUMBUS TELEPHONE</t>
  </si>
  <si>
    <t>COUNCIL GROVE TEL CO</t>
  </si>
  <si>
    <t>CUNNINGHAM TEL CO</t>
  </si>
  <si>
    <t>ELKHART TEL CO INC</t>
  </si>
  <si>
    <t>GOLDEN BELT TEL ASSN</t>
  </si>
  <si>
    <t>GORHAM TEL CO</t>
  </si>
  <si>
    <t>HAVILAND TEL CO</t>
  </si>
  <si>
    <t>H &amp; B COMMUNICATIONS</t>
  </si>
  <si>
    <t>J. B. N. TEL CO INC</t>
  </si>
  <si>
    <t>KANOKLA TEL ASSN-KS</t>
  </si>
  <si>
    <t>LA HARPE TEL CO INC</t>
  </si>
  <si>
    <t>MADISON TEL., LLC</t>
  </si>
  <si>
    <t>MOKAN DIAL INC-KS</t>
  </si>
  <si>
    <t>MOUNDRIDGE TEL CO</t>
  </si>
  <si>
    <t>PEOPLES TELECOM LLC</t>
  </si>
  <si>
    <t>PIONEER TEL ASSN INC</t>
  </si>
  <si>
    <t>CRAW-KAN TEL COOP</t>
  </si>
  <si>
    <t>RAINBOW TELECOM</t>
  </si>
  <si>
    <t>RURAL TEL SERVICE CO</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</si>
  <si>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</si>
  <si>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</si>
  <si>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</si>
  <si>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</si>
  <si>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</si>
  <si>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</si>
  <si>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</si>
  <si>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</si>
  <si>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</si>
  <si>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</si>
  <si>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</si>
  <si>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</si>
  <si>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MO</t>
  </si>
  <si>
    <t>BPS TEL. CO.</t>
  </si>
  <si>
    <t>IAMO TEL CO - MO</t>
  </si>
  <si>
    <t>CRAW-KAN TEL COOP-MO</t>
  </si>
  <si>
    <t>MOKAN DIAL INC-MO</t>
  </si>
  <si>
    <t>ALMA COMM. CO.</t>
  </si>
  <si>
    <t>CHARITON VALLEY TEL</t>
  </si>
  <si>
    <t>CITIZENS TEL CO - MO</t>
  </si>
  <si>
    <t>OZARK TEL. CO.</t>
  </si>
  <si>
    <t>ELLINGTON TEL CO</t>
  </si>
  <si>
    <t>FARBER TEL CO</t>
  </si>
  <si>
    <t>FIDELITY TEL CO</t>
  </si>
  <si>
    <t>GOODMAN TEL CO</t>
  </si>
  <si>
    <t>GRANBY TEL CO - MO</t>
  </si>
  <si>
    <t>GRAND RIVER MUT-MO</t>
  </si>
  <si>
    <t>GREEN HILLS TEL CORP</t>
  </si>
  <si>
    <t>CHOCTAW TELEPHONE CO</t>
  </si>
  <si>
    <t>KLM TEL CO</t>
  </si>
  <si>
    <t>KINGDOM TELEPHONE CO</t>
  </si>
  <si>
    <t>LE-RU TELEPHONE CO</t>
  </si>
  <si>
    <t>MCDONALD COUNTY TEL</t>
  </si>
  <si>
    <t>MARK TWAIN RURAL TEL</t>
  </si>
  <si>
    <t>MID-MISSOURI TEL CO</t>
  </si>
  <si>
    <t>MILLER TEL CO - MO</t>
  </si>
  <si>
    <t>NEW FLORENCE TEL CO</t>
  </si>
  <si>
    <t>NEW LONDON TEL CO</t>
  </si>
  <si>
    <t>HOLWAY TEL CO</t>
  </si>
  <si>
    <t>NE MISSOURI RURAL</t>
  </si>
  <si>
    <t>LATHROP TEL COMPANY</t>
  </si>
  <si>
    <t>ORCHARD FARM TEL CO</t>
  </si>
  <si>
    <t>OREGON FARMERS MUT</t>
  </si>
  <si>
    <t>PEACE VALLEY TEL CO</t>
  </si>
  <si>
    <t>ROCK PORT TEL CO</t>
  </si>
  <si>
    <t>SENECA TEL CO</t>
  </si>
  <si>
    <t>STEELVILLE TEL EXCH</t>
  </si>
  <si>
    <t>STOUTLAND TEL CO</t>
  </si>
  <si>
    <t>OK</t>
  </si>
  <si>
    <t>LAVACA TEL CO-OK</t>
  </si>
  <si>
    <t>KANOKLA TEL ASSN-OK</t>
  </si>
  <si>
    <t>S. CENTRAL TEL - OK</t>
  </si>
  <si>
    <t>ATLAS TEL CO</t>
  </si>
  <si>
    <t>BEGGS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</si>
  <si>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</si>
  <si>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</si>
  <si>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</si>
  <si>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</si>
  <si>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</si>
  <si>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</si>
  <si>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</si>
  <si>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</si>
  <si>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</si>
  <si>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</si>
  <si>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</si>
  <si>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</si>
  <si>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</si>
  <si>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</si>
  <si>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</si>
  <si>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 xml:space="preserve">OKLATEL COMMUNICATIONS, INC.  </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</si>
  <si>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</si>
  <si>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</si>
  <si>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</si>
  <si>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</si>
  <si>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</si>
  <si>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</si>
  <si>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</si>
  <si>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</si>
  <si>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</si>
  <si>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</si>
  <si>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</si>
  <si>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</si>
  <si>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TX</t>
  </si>
  <si>
    <t>CAMERON TEL CO TEXAS</t>
  </si>
  <si>
    <t>BLOSSOM TEL CO</t>
  </si>
  <si>
    <t>BIG BEND TEL CO INC</t>
  </si>
  <si>
    <t>BRAZORIA TEL CO</t>
  </si>
  <si>
    <t>BRAZOS TEL COOP INC</t>
  </si>
  <si>
    <t>NORTH TEXAS TEL. CO.</t>
  </si>
  <si>
    <t>CAP ROCK TEL COOP</t>
  </si>
  <si>
    <t>CENTRAL TEXAS CO-OP</t>
  </si>
  <si>
    <t>COLEMAN COUNTY CO-OP</t>
  </si>
  <si>
    <t>COLORADO VALLEY TEL</t>
  </si>
  <si>
    <t>TOTELCOM COMMUNICATIONS, LLC</t>
  </si>
  <si>
    <t>COMMUNITY TEL CO</t>
  </si>
  <si>
    <t>CUMBY TEL COOP INC</t>
  </si>
  <si>
    <t>DELL TEL. CO-OP - TX</t>
  </si>
  <si>
    <t>EASTEX TEL COOP INC</t>
  </si>
  <si>
    <t>ELECTRA TELEPHONE CO</t>
  </si>
  <si>
    <t>ETEX TEL COOP INC</t>
  </si>
  <si>
    <t>FIVE AREA TEL CO-OP</t>
  </si>
  <si>
    <t>BORDER TO BORDER</t>
  </si>
  <si>
    <t>GANADO TELEPHONE CO</t>
  </si>
  <si>
    <t>GUADALUPE VALLEY TEL</t>
  </si>
  <si>
    <t>HILL COUNTRY CO-OP</t>
  </si>
  <si>
    <t>ALENCO COMMUNICATION</t>
  </si>
  <si>
    <t>ETS TEL. CO., INC.</t>
  </si>
  <si>
    <t>INDUSTRY TEL CO</t>
  </si>
  <si>
    <t>LA WARD TEL EXCHANGE</t>
  </si>
  <si>
    <t>LAKE LIVINGSTON TEL</t>
  </si>
  <si>
    <t>LIPAN TEL CO</t>
  </si>
  <si>
    <t>LIVINGSTON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</si>
  <si>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</si>
  <si>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</si>
  <si>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</si>
  <si>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</si>
  <si>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</si>
  <si>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</si>
  <si>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</si>
  <si>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</si>
  <si>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</si>
  <si>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</si>
  <si>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</si>
  <si>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</si>
  <si>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</si>
  <si>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</si>
  <si>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AZ</t>
  </si>
  <si>
    <t>HOPI TELECOMMUNICATIONS COMPANY</t>
  </si>
  <si>
    <t>SAN CARLOS APACHE</t>
  </si>
  <si>
    <t>ARIZONA TELEPHONE CO</t>
  </si>
  <si>
    <t>TOHONO O'ODHAM UTIL.</t>
  </si>
  <si>
    <t>SOUTHWESTERN TEL CO</t>
  </si>
  <si>
    <t>VALLEY TEL COOP-AZ</t>
  </si>
  <si>
    <t>GILA RIVER TELECOM.</t>
  </si>
  <si>
    <t>ACCIPITER COMM.</t>
  </si>
  <si>
    <t>FORT MOJAVE TEL, INC</t>
  </si>
  <si>
    <t>MIDVALE-AZ</t>
  </si>
  <si>
    <t>TABLE TOP TEL CO</t>
  </si>
  <si>
    <t>SADDLEBACK COMM CO</t>
  </si>
  <si>
    <t>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</si>
  <si>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</si>
  <si>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</si>
  <si>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</si>
  <si>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</si>
  <si>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</si>
  <si>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</si>
  <si>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</si>
  <si>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</si>
  <si>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</si>
  <si>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</si>
  <si>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</si>
  <si>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</si>
  <si>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PINE DRIVE TEL CO</t>
  </si>
  <si>
    <t>PLAINS COOP TEL ASSN</t>
  </si>
  <si>
    <t>RICO TEL CO</t>
  </si>
  <si>
    <t>ROGGEN TEL COOP CO</t>
  </si>
  <si>
    <t>RYE TELEPHONE CO</t>
  </si>
  <si>
    <t>STONEHAM COOP TEL CO</t>
  </si>
  <si>
    <t>STRASBURG TEL CO</t>
  </si>
  <si>
    <t>WIGGINS TEL ASSOC</t>
  </si>
  <si>
    <t>WILLARD TEL CO</t>
  </si>
  <si>
    <t>ID</t>
  </si>
  <si>
    <t>ALBION TEL CO-ATC</t>
  </si>
  <si>
    <t>CAMBRIDGE TEL CO</t>
  </si>
  <si>
    <t>CUSTER TEL COOP</t>
  </si>
  <si>
    <t>FILER MUTUAL TEL -ID</t>
  </si>
  <si>
    <t>MIDVALE TEL EXCH INC</t>
  </si>
  <si>
    <t>MUD LAKE TEL COOP</t>
  </si>
  <si>
    <t>POTLATCH TEL CO INC</t>
  </si>
  <si>
    <t>PROJECT MUTUAL TEL</t>
  </si>
  <si>
    <t>DIRECT COMM-ROCKLAND</t>
  </si>
  <si>
    <t>RURAL TEL CO - ID</t>
  </si>
  <si>
    <t>SILVER STAR TEL- ID</t>
  </si>
  <si>
    <t>INLAND TEL-ID</t>
  </si>
  <si>
    <t>FREMONT TELECOM - ROR</t>
  </si>
  <si>
    <t>MT</t>
  </si>
  <si>
    <t>BLACKFOOT TEL - BTC</t>
  </si>
  <si>
    <t>HOT SPRINGS TEL CO</t>
  </si>
  <si>
    <t>INTERBEL TEL COOP</t>
  </si>
  <si>
    <t>LINCOLN TEL CO INC</t>
  </si>
  <si>
    <t>MID-RIVERS TEL COOP</t>
  </si>
  <si>
    <t>NEMONT TEL COOP-MT</t>
  </si>
  <si>
    <t>NORTHERN TEL COOP</t>
  </si>
  <si>
    <t>PROJECT TEL CO</t>
  </si>
  <si>
    <t>RANGE TEL COOP-MT</t>
  </si>
  <si>
    <t>RONAN TEL CO</t>
  </si>
  <si>
    <t>SOUTHERN MONTANA TEL</t>
  </si>
  <si>
    <t>3-RIVERS TEL COOP</t>
  </si>
  <si>
    <t>TRIANGLE TEL COOP</t>
  </si>
  <si>
    <t>BLACKFOOT TEL - CFT</t>
  </si>
  <si>
    <t>CENTRAL MONTANA</t>
  </si>
  <si>
    <t>NM</t>
  </si>
  <si>
    <t>MESCALERO APACHE</t>
  </si>
  <si>
    <t>DELL TEL CO-OP - NM</t>
  </si>
  <si>
    <t>VALLEY TEL COOP - NM</t>
  </si>
  <si>
    <t>BACA VALLEY TEL CO</t>
  </si>
  <si>
    <t>ENMR TEL COOP INC-NM</t>
  </si>
  <si>
    <t>LA JICARITA RURAL</t>
  </si>
  <si>
    <t>LEACO RURAL TEL COOP</t>
  </si>
  <si>
    <t>TULAROSA BASIN TEL.</t>
  </si>
  <si>
    <t>WESTERN NEW MEXICO</t>
  </si>
  <si>
    <t>PENASCO VALLEY TEL</t>
  </si>
  <si>
    <t>ROOSEVELT CNTY RURAL</t>
  </si>
  <si>
    <t>SACRED WIND</t>
  </si>
  <si>
    <t>UT</t>
  </si>
  <si>
    <t>DIRECT COMMUNICATIONS CEDAR VALLEY, LLC</t>
  </si>
  <si>
    <t>CENTRAL UTAH TEL INC</t>
  </si>
  <si>
    <t>EMRY DBA EMRY TELCOM</t>
  </si>
  <si>
    <t>GUNNISON TEL CO</t>
  </si>
  <si>
    <t>MANTI TEL CO</t>
  </si>
  <si>
    <t>SKYLINE TELECOM</t>
  </si>
  <si>
    <t>BEEHIVE TEL CO - UT</t>
  </si>
  <si>
    <t>SOUTH CENTRAL UTAH</t>
  </si>
  <si>
    <t>UBTA-UBET COMM INC.</t>
  </si>
  <si>
    <t>ALL WEST COMM-UT</t>
  </si>
  <si>
    <t>BEAR LAKE COMM</t>
  </si>
  <si>
    <t>WY</t>
  </si>
  <si>
    <t>RANGE TEL COOP - WY</t>
  </si>
  <si>
    <t>CHUGWATER TEL CO</t>
  </si>
  <si>
    <t>ALL WEST COMM.-WY</t>
  </si>
  <si>
    <t>DUBOIS TEL EXCHANGE</t>
  </si>
  <si>
    <t>SILVER STAR TEL-WY</t>
  </si>
  <si>
    <t>TRI COUNTY TEL ASSN</t>
  </si>
  <si>
    <t>UNION TELEPHONE CO</t>
  </si>
  <si>
    <t>WA</t>
  </si>
  <si>
    <t>WESTGATE COMMUNICATIONS LLC D/B/A WEAVTEL</t>
  </si>
  <si>
    <t>BEAVER CREEK TELEPHONE COMPANY</t>
  </si>
  <si>
    <t>ASOTIN TEL - WA</t>
  </si>
  <si>
    <t>HAT ISLAND TEL CO</t>
  </si>
  <si>
    <t>PEND OREILLE TEL.</t>
  </si>
  <si>
    <t>HOOD CANAL TEL CO</t>
  </si>
  <si>
    <t>INLAND TEL CO -WA</t>
  </si>
  <si>
    <t>KALAMA TEL CO</t>
  </si>
  <si>
    <t>LEWIS RIVER TEL CO</t>
  </si>
  <si>
    <t>MCDANIEL TEL CO</t>
  </si>
  <si>
    <t>MASHELL TELECOM INC</t>
  </si>
  <si>
    <t>PIONEER TEL CO</t>
  </si>
  <si>
    <t>ST JOHN TEL CO</t>
  </si>
  <si>
    <t>TENINO TELEPHONE CO</t>
  </si>
  <si>
    <t>TOLEDO TELEPHONE CO</t>
  </si>
  <si>
    <t>WESTERN WAHKIAKUM</t>
  </si>
  <si>
    <t>WHIDBEY TEL CO.</t>
  </si>
  <si>
    <t>OR</t>
  </si>
  <si>
    <t>BEAVER CREEK COOP</t>
  </si>
  <si>
    <t>CANBY TEL ASSN</t>
  </si>
  <si>
    <t>CLEAR CREEK MUTUAL</t>
  </si>
  <si>
    <t>COLTON TEL CO</t>
  </si>
  <si>
    <t>EAGLE TEL SYSTEMS</t>
  </si>
  <si>
    <t>CASCADE UTIL INC</t>
  </si>
  <si>
    <t>GERVAIS TELEPHONE CO</t>
  </si>
  <si>
    <t>ROOME TELECOMM INC</t>
  </si>
  <si>
    <t>HELIX TEL CO.</t>
  </si>
  <si>
    <t>HOME TELEPHONE CO</t>
  </si>
  <si>
    <t>TRANS-CASCADES TEL</t>
  </si>
  <si>
    <t>MOLALLA TEL CO.</t>
  </si>
  <si>
    <t>MONITOR COOP TEL</t>
  </si>
  <si>
    <t>MONROE TELEPHONE CO.</t>
  </si>
  <si>
    <t>MT. ANGEL TEL CO.</t>
  </si>
  <si>
    <t>NEHALEM TELECOMM.</t>
  </si>
  <si>
    <t>NORTH STATE TEL CO.</t>
  </si>
  <si>
    <t>OREGON TEL CORP</t>
  </si>
  <si>
    <t>OREGON-IDAHO UTIL.</t>
  </si>
  <si>
    <t>PEOPLES TEL CO. - OR</t>
  </si>
  <si>
    <t>PINE TEL SYSTEM INC.</t>
  </si>
  <si>
    <t>PIONEER TEL COOP</t>
  </si>
  <si>
    <t>ST PAUL COOP ASSN</t>
  </si>
  <si>
    <t>SCIO MUTUAL TEL ASSN</t>
  </si>
  <si>
    <t>STAYTON COOP TEL CO</t>
  </si>
  <si>
    <t>ASOTIN TEL - OR</t>
  </si>
  <si>
    <t>OREGON TEL. CORP. (MTE - OREGON)</t>
  </si>
  <si>
    <t>CA</t>
  </si>
  <si>
    <t>CALAVERAS TEL CO</t>
  </si>
  <si>
    <t>CAL-ORE TELEPHONE CO</t>
  </si>
  <si>
    <t>DUCOR TELEPHONE CO</t>
  </si>
  <si>
    <t>FORESTHILL TEL CO.</t>
  </si>
  <si>
    <t>HAPPY VALLEY TEL CO</t>
  </si>
  <si>
    <t>HORNITOS TEL CO</t>
  </si>
  <si>
    <t>WINTERHAVEN TEL. CO.</t>
  </si>
  <si>
    <t>KERMAN TELEPHONE CO</t>
  </si>
  <si>
    <t>THE PONDEROSA TEL CO</t>
  </si>
  <si>
    <t>SIERRA TELEPHONE CO</t>
  </si>
  <si>
    <t>THE SISKIYOU TEL CO</t>
  </si>
  <si>
    <t>VOLCANO TEL CO</t>
  </si>
  <si>
    <t>PINNACLES TEL CO</t>
  </si>
  <si>
    <t>NV</t>
  </si>
  <si>
    <t>FILER MUTUAL TEL -NV</t>
  </si>
  <si>
    <t>RURAL TEL CO - NV</t>
  </si>
  <si>
    <t>BEEHIVE TEL CO - NV</t>
  </si>
  <si>
    <t>CHURCHILL-CC COMM.</t>
  </si>
  <si>
    <t>LINCOLN CTY TEL SYS</t>
  </si>
  <si>
    <t>MOAPA VALLEY TEL CO.</t>
  </si>
  <si>
    <t>RIO VIRGIN TEL CO</t>
  </si>
  <si>
    <t>HUMBOLDT TEL CO</t>
  </si>
  <si>
    <t>AK</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</si>
  <si>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</si>
  <si>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</si>
  <si>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</si>
  <si>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</si>
  <si>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</si>
  <si>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</si>
  <si>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</si>
  <si>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</si>
  <si>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</si>
  <si>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</si>
  <si>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</si>
  <si>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</si>
  <si>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</si>
  <si>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</si>
  <si>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</si>
  <si>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</si>
  <si>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</si>
  <si>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</si>
  <si>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</si>
  <si>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t>GU</t>
  </si>
  <si>
    <t>GTA TELECOM, LLC</t>
  </si>
  <si>
    <t>AS</t>
  </si>
  <si>
    <t>AMERICAN SAMOA</t>
  </si>
  <si>
    <t>Revenue Type</t>
  </si>
  <si>
    <t>R</t>
  </si>
  <si>
    <t>HCL Loops</t>
  </si>
  <si>
    <t>Target Amount</t>
  </si>
  <si>
    <t>Total Demand</t>
  </si>
  <si>
    <t>Subtotal</t>
  </si>
  <si>
    <t>SVS Loops</t>
  </si>
  <si>
    <t>Forecasted</t>
  </si>
  <si>
    <t>Target HCL</t>
  </si>
  <si>
    <t>Difference Between Forecasted and Target</t>
  </si>
  <si>
    <t>Half the difference</t>
  </si>
  <si>
    <t>Total HCL Loops</t>
  </si>
  <si>
    <t>Forecasted HCL</t>
  </si>
  <si>
    <t>Forecasted SVS</t>
  </si>
  <si>
    <t>Total SVS Loops</t>
  </si>
  <si>
    <t>Target SVS</t>
  </si>
  <si>
    <t>Total</t>
  </si>
  <si>
    <t>HCLS</t>
  </si>
  <si>
    <t>Sum</t>
  </si>
  <si>
    <t>Mechanism</t>
  </si>
  <si>
    <t>SVS Forecasted</t>
  </si>
  <si>
    <t>Summary of analysis from individual tabs</t>
  </si>
  <si>
    <t>Adjusted to budget</t>
  </si>
  <si>
    <t>Per Line Adjustment for SAC</t>
  </si>
  <si>
    <t>Support Amounts After Per Line Adjustment</t>
  </si>
  <si>
    <t>Support After Prorata Adjustment (Final Support)</t>
  </si>
  <si>
    <t>Per Line Adjustment</t>
  </si>
  <si>
    <t>Pro rata Adjustment Factor</t>
  </si>
  <si>
    <t xml:space="preserve">Pro rata Adjustment Factor </t>
  </si>
  <si>
    <t>Sums</t>
  </si>
  <si>
    <t>CAF-ICC</t>
  </si>
  <si>
    <t>Budget Adjustment Factor</t>
  </si>
  <si>
    <t xml:space="preserve">Pro Rata Adjustment Factor </t>
  </si>
  <si>
    <t>Pro Rata Adjustment Factor</t>
  </si>
  <si>
    <t>CAF BLS</t>
  </si>
  <si>
    <t>X5 RTC LLC</t>
  </si>
  <si>
    <t>Forecasted CAF BLS</t>
  </si>
  <si>
    <t>Total CAF BLS Loops</t>
  </si>
  <si>
    <t xml:space="preserve">Forecasted HCLS and CAF BLS Amount </t>
  </si>
  <si>
    <t>CAF BLS  (including True Up)</t>
  </si>
  <si>
    <t>CAF BLS  (plus True Up)</t>
  </si>
  <si>
    <t>True Up</t>
  </si>
  <si>
    <t xml:space="preserve">CAF BLS Attributed to True Up </t>
  </si>
  <si>
    <t xml:space="preserve"> Total CAF BLS </t>
  </si>
  <si>
    <t xml:space="preserve">Total CAF BLS Loops </t>
  </si>
  <si>
    <t>Budget for HCLS and CAF BLS RoR Support Mechanisms</t>
  </si>
  <si>
    <t>* For the purpose of calculating CAF BLS under section 54.901, and consistent with section 69.132 of the Commission’s rules, a consumer broadband-only loop is a line provided by a rate-of-return incumbent local exchange carrier to a customer without regulated local exchange voice service, for use in connection with fixed Broadband Internet access service, as defined in section 8.2 of the Commission’s rules.</t>
  </si>
  <si>
    <t>CAF BLS Attributed to Common Line Loops</t>
  </si>
  <si>
    <t>CAF BLS per Loop</t>
  </si>
  <si>
    <t>HCL per Loop</t>
  </si>
  <si>
    <t>SVS Per Loop</t>
  </si>
  <si>
    <t>Projected CAF BLS for Common Line Loops (Before Budget Adjustment)</t>
  </si>
  <si>
    <r>
      <t>Projected CAF BLS for Consumer Broadband-Only Loops (Before Budget Adjustment)</t>
    </r>
    <r>
      <rPr>
        <b/>
        <vertAlign val="superscript"/>
        <sz val="11"/>
        <color theme="1"/>
        <rFont val="Calibri"/>
        <family val="2"/>
        <scheme val="minor"/>
      </rPr>
      <t>*</t>
    </r>
  </si>
  <si>
    <r>
      <t>CAF BLS Attributed to Broadband-Only Loops</t>
    </r>
    <r>
      <rPr>
        <b/>
        <vertAlign val="superscript"/>
        <sz val="11"/>
        <color theme="1"/>
        <rFont val="Calibri"/>
        <family val="2"/>
        <scheme val="minor"/>
      </rPr>
      <t>*</t>
    </r>
    <r>
      <rPr>
        <b/>
        <sz val="11"/>
        <color theme="1"/>
        <rFont val="Calibri"/>
        <family val="2"/>
        <scheme val="minor"/>
      </rPr>
      <t xml:space="preserve"> </t>
    </r>
  </si>
  <si>
    <r>
      <rPr>
        <vertAlign val="superscript"/>
        <sz val="11"/>
        <color theme="1"/>
        <rFont val="Calibri"/>
        <family val="2"/>
        <scheme val="minor"/>
      </rPr>
      <t>*</t>
    </r>
    <r>
      <rPr>
        <sz val="11"/>
        <color theme="1"/>
        <rFont val="Calibri"/>
        <family val="2"/>
        <scheme val="minor"/>
      </rPr>
      <t xml:space="preserve"> For the purpose of calculating CAF BLS under section 54.901, and consistent with section 69.132 of the Commission’s rules, a consumer broadband-only loop is a line provided by a rate-of-return incumbent local exchange carrier to a customer without regulated local exchange voice service, for use in connection with fixed Broadband Internet access service, as defined in section 8.2 of the Commission’s rules.</t>
    </r>
  </si>
  <si>
    <r>
      <t>CAF BLS Common Line</t>
    </r>
    <r>
      <rPr>
        <b/>
        <sz val="11"/>
        <color rgb="FFFF0000"/>
        <rFont val="Calibri"/>
        <family val="2"/>
        <scheme val="minor"/>
      </rPr>
      <t xml:space="preserve"> </t>
    </r>
    <r>
      <rPr>
        <b/>
        <sz val="11"/>
        <color theme="1"/>
        <rFont val="Calibri"/>
        <family val="2"/>
        <scheme val="minor"/>
      </rPr>
      <t>Loops</t>
    </r>
  </si>
  <si>
    <r>
      <t>CAF BLS Based on Consumer Broadband-Only Loops</t>
    </r>
    <r>
      <rPr>
        <b/>
        <vertAlign val="superscript"/>
        <sz val="11"/>
        <color theme="1"/>
        <rFont val="Calibri"/>
        <family val="2"/>
        <scheme val="minor"/>
      </rPr>
      <t>*</t>
    </r>
  </si>
  <si>
    <t>CAF BLS Based on Common Line Loops</t>
  </si>
  <si>
    <t>ACAM</t>
  </si>
  <si>
    <t xml:space="preserve">ACAM </t>
  </si>
  <si>
    <t>AK Plan</t>
  </si>
  <si>
    <t>Subtract CAF-ICC, ACAM, and AK Plan</t>
  </si>
  <si>
    <t>CAF BLS Consumer Broadband-Only Loops*</t>
  </si>
  <si>
    <t>Total Support After Prorata Adjustment (Final Support)</t>
  </si>
  <si>
    <t xml:space="preserve">Except Total Demand cannot exceed $2.0 billion </t>
  </si>
  <si>
    <t xml:space="preserve">Forecasted HCL </t>
  </si>
  <si>
    <t>N</t>
  </si>
  <si>
    <t>Y</t>
  </si>
  <si>
    <t>Target CAF BLS (where values in column I are non-negative)</t>
  </si>
  <si>
    <t>Acquired Exchange (Y/N)</t>
  </si>
  <si>
    <t>HCL Monthly Support</t>
  </si>
  <si>
    <t>SNA Monthly Support</t>
  </si>
  <si>
    <t>SVS Monthly Support</t>
  </si>
  <si>
    <t>NOTE</t>
  </si>
  <si>
    <t>CAF BLS Monthly Support</t>
  </si>
  <si>
    <t>RICHMOND TEL CO</t>
  </si>
  <si>
    <t xml:space="preserve"> ACAM/AK Plan Study Area (Y/N)</t>
  </si>
  <si>
    <t>ICLS True-up</t>
  </si>
  <si>
    <t>Connect America Fund Annual ICC  Support</t>
  </si>
  <si>
    <t xml:space="preserve">USAC Budget Estimate reflects: 
   1)  True-ups are calculated by comparing carrier Forms 508 and 509 and can be found in in tab "CAF BLS Adjustment".
   2)  Study Areas that elected ACAM or AK Plan are flagged under column "ACAM/AK Plan Study Area."  The ICLS true-ups for those carriers are not subject to the per-line reduction but are subject to the pro-rata reduction. 
</t>
  </si>
  <si>
    <t>2015 legacy claims (HCL, ICLS, SVS and SNAS) include prior period adjustments through December 2015 for carriers selecting ACAM.   The underlying claims data can be found at 
https://apps.fcc.gov/edocs_public/attachmatch/DOC-337840A1.xlsx</t>
  </si>
  <si>
    <r>
      <t>2015 legacy claims (HCL, ICLS, SVS and SNAS) include prior period adjustments through June 2016 for carriers selecting the Alaska Plan.  The underlying claims</t>
    </r>
    <r>
      <rPr>
        <sz val="11"/>
        <color theme="1"/>
        <rFont val="Calibri"/>
        <family val="2"/>
        <scheme val="minor"/>
      </rPr>
      <t xml:space="preserve"> are </t>
    </r>
    <r>
      <rPr>
        <sz val="11"/>
        <color rgb="FF000000"/>
        <rFont val="Calibri"/>
        <family val="2"/>
        <scheme val="minor"/>
      </rPr>
      <t>in the file named "S.3.2. HC Claims by Study Area.xlsx" in the  supplemental material  of the 2016 Monitoring Report at 
https://transition.fcc.gov/Bureaus/Common_Carrier/Reports/FCC-State_Link/Monitor/2016_MR_Supplementary_Material.zip.</t>
    </r>
  </si>
  <si>
    <t>Annual CAF BLS Support Before and After Per-Line and Pro Rata Adjustments</t>
  </si>
  <si>
    <t>Annual HCLS Support Before and After Per-Line and Pro Rata Adjustments</t>
  </si>
  <si>
    <t>Annual SVS Support Before and After Per-Line and Pro Rata Adjustments</t>
  </si>
  <si>
    <t>Annual Per Line Adjustment</t>
  </si>
  <si>
    <t>Total Forecasted</t>
  </si>
  <si>
    <t>Annual Forecasted Amounts (July 2018 - June 2019)</t>
  </si>
  <si>
    <t>Annual Adjusted Amounts  (July 2018 - June 2019)</t>
  </si>
  <si>
    <t>HCLS (plus SVS)</t>
  </si>
  <si>
    <t>HCLS (including  SVS)</t>
  </si>
  <si>
    <t>Support Attributions for 2018-2019</t>
  </si>
  <si>
    <t>USAC Budget Estimate reflects:
CAF-ICC is based on  program year 2017-2018 data, which is best data available for 3Q18.</t>
  </si>
  <si>
    <t>2018-2019</t>
  </si>
  <si>
    <t>LUMOS TELEPHONE INC</t>
  </si>
  <si>
    <t>LUMOS TELEPHONE OF BOTETOURT INC.</t>
  </si>
  <si>
    <t>FMTC-I35, INC.</t>
  </si>
  <si>
    <t>Calculate Total Demand 2018-2019</t>
  </si>
  <si>
    <t>SNA ended in 1Q18</t>
  </si>
  <si>
    <t xml:space="preserve">USAC Budget Estimate reflects: 
      1) Best data available for 3Q18 projections
      2) Exclusion of Sandwich Isles (623021) support per FCC directive to hold support
      3) Rate floor benchmark adjustments have been revised in accordance with the FCC's latest rate floor announcement.  See https://apps.fcc.gov/edocs_public/attachmatch/FCC-17-61A1_Rcd.pdf
      4) HCL loops for 3Q18 are based on loops filed in October 2017, as well quarterly updates filed in January 2018 and April 2018.
</t>
  </si>
  <si>
    <t xml:space="preserve">USAC Budget Estimate reflects: 
   1)  Best data available for 3Q18 projections
   2)  Exclusion of Sandwich Isles (623021) support per FCC directive to hold support
   3)  SVS loops for 3Q18 are based on loops filed in October 2017,  as well as quarterly updates filed in January 2018 and April 2018.
</t>
  </si>
  <si>
    <t xml:space="preserve">USAC Budget Estimate reflects: 
   1)  Best data available for 3Q18 projections
   2)  Exclusion of Sandwich Isles (623021) support per FCC directive to hold support
  3) CAF BLS loops for 3Q18 are based on FCC Form 507, filed on 7/31/2017 and as well as any quarterly filings filed on 9/30/2017, 12/30/2017 and 3/31/2018.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</si>
</sst>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_(* #,##0.00000_);_(* \(#,##0.00000\);_(* &quot;-&quot;??_);_(@_)"/>
    <numFmt numFmtId="168" formatCode="#,##0;[Red]#,##0"/>
    <numFmt numFmtId="169" formatCode="_(&quot;$&quot;* #,##0.00000_);_(&quot;$&quot;* \(#,##0.00000\);_(&quot;$&quot;* &quot;-&quot;??_);_(@_)"/>
    <numFmt numFmtId="170" formatCode="_(&quot;$&quot;* #,##0.000000_);_(&quot;$&quot;* \(#,##0.000000\);_(&quot;$&quot;* &quot;-&quot;??_);_(@_)"/>
    <numFmt numFmtId="171" formatCode="_(&quot;$&quot;* #,##0.0000000_);_(&quot;$&quot;* \(#,##0.0000000\);_(&quot;$&quot;* &quot;-&quot;??_);_(@_)"/>
    <numFmt numFmtId="172" formatCode="0.000%"/>
    <numFmt numFmtId="173" formatCode="#,##0.000000_);\(#,##0.000000\)"/>
    <numFmt numFmtId="174" formatCode="_(&quot;$&quot;* #,##0.000_);_(&quot;$&quot;* \(#,##0.000\);_(&quot;$&quot;* &quot;-&quot;??_);_(@_)"/>
  </numFmts>
  <fonts count="61">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1"/>
      <color rgb="FFFF0000"/>
      <name val="Calibri"/>
      <family val="2"/>
      <scheme val="minor"/>
    </font>
    <font>
      <b/>
      <sz val="12"/>
      <color theme="1"/>
      <name val="Calibri"/>
      <family val="2"/>
      <scheme val="minor"/>
    </font>
    <font>
      <sz val="14"/>
      <color theme="1"/>
      <name val="Calibri"/>
      <family val="2"/>
      <scheme val="minor"/>
    </font>
    <font>
      <sz val="11"/>
      <color rgb="FF1F497D"/>
      <name val="Calibri"/>
      <family val="2"/>
      <scheme val="minor"/>
    </font>
    <font>
      <b/>
      <vertAlign val="superscript"/>
      <sz val="11"/>
      <color theme="1"/>
      <name val="Calibri"/>
      <family val="2"/>
      <scheme val="minor"/>
    </font>
    <font>
      <vertAlign val="superscript"/>
      <sz val="11"/>
      <color theme="1"/>
      <name val="Calibri"/>
      <family val="2"/>
      <scheme val="minor"/>
    </font>
    <font>
      <sz val="10"/>
      <color indexed="8"/>
      <name val="Arial"/>
      <family val="2"/>
    </font>
    <font>
      <sz val="11"/>
      <color indexed="8"/>
      <name val="Calibri"/>
      <family val="2"/>
    </font>
    <font>
      <sz val="12"/>
      <color theme="1"/>
      <name val="Calibri"/>
      <family val="2"/>
      <scheme val="minor"/>
    </font>
  </fonts>
  <fills count="51">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
      <patternFill patternType="solid">
        <fgColor rgb="FF92D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5392">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8" fillId="0" borderId="0">
      <alignment vertical="top"/>
    </xf>
    <xf numFmtId="0" fontId="58" fillId="0" borderId="0"/>
    <xf numFmtId="0" fontId="20" fillId="0" borderId="0"/>
    <xf numFmtId="0" fontId="58" fillId="0" borderId="0"/>
    <xf numFmtId="0" fontId="20" fillId="0" borderId="0"/>
    <xf numFmtId="0" fontId="20" fillId="0" borderId="0"/>
  </cellStyleXfs>
  <cellXfs count="169">
    <xf numFmtId="0" fontId="0" fillId="0" borderId="0" xfId="0"/>
    <xf numFmtId="164" fontId="0" fillId="0" borderId="0" xfId="1" applyNumberFormat="1" applyFont="1"/>
    <xf numFmtId="44" fontId="0" fillId="0" borderId="0" xfId="1" applyFont="1"/>
    <xf numFmtId="44" fontId="0" fillId="0" borderId="0" xfId="1" applyNumberFormat="1" applyFont="1"/>
    <xf numFmtId="0" fontId="0" fillId="0" borderId="0" xfId="0"/>
    <xf numFmtId="37" fontId="0" fillId="0" borderId="0" xfId="1" applyNumberFormat="1" applyFont="1"/>
    <xf numFmtId="0" fontId="0" fillId="0" borderId="0" xfId="0"/>
    <xf numFmtId="164" fontId="0" fillId="0" borderId="0" xfId="0" applyNumberFormat="1"/>
    <xf numFmtId="44" fontId="0" fillId="0" borderId="0" xfId="0" applyNumberFormat="1"/>
    <xf numFmtId="43" fontId="0" fillId="0" borderId="0" xfId="35383" applyFont="1"/>
    <xf numFmtId="165" fontId="0" fillId="0" borderId="0" xfId="35383" applyNumberFormat="1" applyFont="1"/>
    <xf numFmtId="166" fontId="0" fillId="0" borderId="0" xfId="35383" applyNumberFormat="1" applyFont="1"/>
    <xf numFmtId="164" fontId="0" fillId="0" borderId="21" xfId="1" applyNumberFormat="1" applyFont="1" applyBorder="1"/>
    <xf numFmtId="0" fontId="0" fillId="0" borderId="22" xfId="0" applyBorder="1"/>
    <xf numFmtId="164" fontId="0" fillId="0" borderId="23" xfId="1" applyNumberFormat="1" applyFont="1" applyBorder="1"/>
    <xf numFmtId="0" fontId="0" fillId="0" borderId="24" xfId="0" applyBorder="1"/>
    <xf numFmtId="166" fontId="0" fillId="0" borderId="25" xfId="35383" applyNumberFormat="1" applyFont="1" applyBorder="1"/>
    <xf numFmtId="164" fontId="0" fillId="0" borderId="0" xfId="1" applyNumberFormat="1" applyFont="1" applyBorder="1"/>
    <xf numFmtId="0" fontId="0" fillId="0" borderId="0" xfId="0" applyBorder="1"/>
    <xf numFmtId="0" fontId="0" fillId="0" borderId="22" xfId="0" applyBorder="1" applyAlignment="1">
      <alignment wrapText="1"/>
    </xf>
    <xf numFmtId="0" fontId="0" fillId="0" borderId="26" xfId="0" applyBorder="1"/>
    <xf numFmtId="0" fontId="0" fillId="0" borderId="21" xfId="0" applyBorder="1"/>
    <xf numFmtId="0" fontId="0" fillId="0" borderId="23" xfId="0" applyBorder="1"/>
    <xf numFmtId="164" fontId="0" fillId="50" borderId="25" xfId="0" applyNumberFormat="1" applyFill="1" applyBorder="1"/>
    <xf numFmtId="164" fontId="0" fillId="50" borderId="27" xfId="1" applyNumberFormat="1" applyFont="1" applyFill="1" applyBorder="1"/>
    <xf numFmtId="164" fontId="0" fillId="50" borderId="23" xfId="1" applyNumberFormat="1" applyFont="1" applyFill="1" applyBorder="1"/>
    <xf numFmtId="0" fontId="0" fillId="0" borderId="0" xfId="0"/>
    <xf numFmtId="167" fontId="0" fillId="0" borderId="0" xfId="35383" applyNumberFormat="1" applyFont="1"/>
    <xf numFmtId="168" fontId="0" fillId="0" borderId="0" xfId="1" applyNumberFormat="1" applyFont="1"/>
    <xf numFmtId="170" fontId="0" fillId="0" borderId="0" xfId="1" applyNumberFormat="1" applyFont="1"/>
    <xf numFmtId="0" fontId="0" fillId="0" borderId="0" xfId="0"/>
    <xf numFmtId="0" fontId="0" fillId="0" borderId="0" xfId="0"/>
    <xf numFmtId="0" fontId="0" fillId="0" borderId="20" xfId="0" applyBorder="1"/>
    <xf numFmtId="165" fontId="0" fillId="0" borderId="23" xfId="0" applyNumberFormat="1" applyBorder="1"/>
    <xf numFmtId="44" fontId="0" fillId="0" borderId="25" xfId="1" applyFont="1" applyBorder="1"/>
    <xf numFmtId="44" fontId="0" fillId="0" borderId="25" xfId="1" applyNumberFormat="1" applyFont="1" applyBorder="1"/>
    <xf numFmtId="164" fontId="0" fillId="0" borderId="20" xfId="1" applyNumberFormat="1" applyFont="1" applyBorder="1"/>
    <xf numFmtId="171" fontId="0" fillId="0" borderId="25" xfId="1" applyNumberFormat="1" applyFont="1" applyBorder="1"/>
    <xf numFmtId="164" fontId="0" fillId="0" borderId="20" xfId="0" applyNumberFormat="1" applyBorder="1"/>
    <xf numFmtId="164" fontId="0" fillId="0" borderId="23" xfId="0" applyNumberFormat="1" applyBorder="1"/>
    <xf numFmtId="166" fontId="0" fillId="0" borderId="0" xfId="0" applyNumberFormat="1"/>
    <xf numFmtId="44" fontId="0" fillId="0" borderId="25" xfId="0" applyNumberFormat="1" applyBorder="1"/>
    <xf numFmtId="168" fontId="0" fillId="0" borderId="23" xfId="0" applyNumberFormat="1" applyBorder="1"/>
    <xf numFmtId="0" fontId="0" fillId="0" borderId="0" xfId="0" applyFill="1"/>
    <xf numFmtId="164" fontId="0" fillId="0" borderId="0" xfId="1" applyNumberFormat="1" applyFont="1" applyFill="1"/>
    <xf numFmtId="44" fontId="0" fillId="0" borderId="0" xfId="1" applyFont="1" applyFill="1"/>
    <xf numFmtId="164" fontId="0" fillId="0" borderId="27" xfId="1" applyNumberFormat="1" applyFont="1" applyBorder="1"/>
    <xf numFmtId="164" fontId="0" fillId="0" borderId="25" xfId="1" applyNumberFormat="1" applyFont="1" applyBorder="1"/>
    <xf numFmtId="164" fontId="0" fillId="0" borderId="25" xfId="0" applyNumberFormat="1" applyBorder="1"/>
    <xf numFmtId="0" fontId="2" fillId="2" borderId="1" xfId="0" applyFont="1" applyFill="1" applyBorder="1" applyAlignment="1">
      <alignment horizontal="center" vertical="center" wrapText="1"/>
    </xf>
    <xf numFmtId="164" fontId="2" fillId="2" borderId="28" xfId="1" applyNumberFormat="1" applyFont="1" applyFill="1" applyBorder="1" applyAlignment="1">
      <alignment horizontal="center" vertical="center" wrapText="1"/>
    </xf>
    <xf numFmtId="0" fontId="0" fillId="0" borderId="32" xfId="0" applyBorder="1"/>
    <xf numFmtId="0" fontId="0" fillId="0" borderId="33" xfId="0" applyBorder="1"/>
    <xf numFmtId="164" fontId="2" fillId="2" borderId="1" xfId="1"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165" fontId="2" fillId="2" borderId="1" xfId="35383" applyNumberFormat="1" applyFont="1" applyFill="1" applyBorder="1" applyAlignment="1">
      <alignment horizontal="center" vertical="center" wrapText="1"/>
    </xf>
    <xf numFmtId="167" fontId="2" fillId="2" borderId="1" xfId="35383" applyNumberFormat="1" applyFont="1" applyFill="1" applyBorder="1" applyAlignment="1">
      <alignment horizontal="center" vertical="center" wrapText="1"/>
    </xf>
    <xf numFmtId="0" fontId="0" fillId="0" borderId="0" xfId="0"/>
    <xf numFmtId="164" fontId="0" fillId="0" borderId="23" xfId="0" quotePrefix="1" applyNumberFormat="1" applyBorder="1"/>
    <xf numFmtId="169" fontId="0" fillId="0" borderId="0" xfId="1" applyNumberFormat="1" applyFont="1" applyFill="1"/>
    <xf numFmtId="172" fontId="0" fillId="0" borderId="0" xfId="1" applyNumberFormat="1" applyFont="1" applyFill="1"/>
    <xf numFmtId="0" fontId="0" fillId="0" borderId="22" xfId="0" applyBorder="1" applyAlignment="1">
      <alignment horizontal="left" wrapText="1"/>
    </xf>
    <xf numFmtId="164" fontId="0" fillId="0" borderId="23" xfId="1" applyNumberFormat="1" applyFont="1" applyBorder="1" applyAlignment="1">
      <alignment wrapText="1"/>
    </xf>
    <xf numFmtId="164" fontId="0" fillId="0" borderId="0" xfId="0" applyNumberFormat="1" applyAlignment="1">
      <alignment wrapText="1"/>
    </xf>
    <xf numFmtId="0" fontId="0" fillId="0" borderId="0" xfId="0" applyAlignment="1">
      <alignment wrapText="1"/>
    </xf>
    <xf numFmtId="164" fontId="0" fillId="0" borderId="22" xfId="0" applyNumberFormat="1" applyBorder="1" applyAlignment="1">
      <alignment wrapText="1"/>
    </xf>
    <xf numFmtId="164" fontId="0" fillId="0" borderId="23" xfId="0" applyNumberFormat="1" applyBorder="1" applyAlignment="1">
      <alignment wrapText="1"/>
    </xf>
    <xf numFmtId="167" fontId="0" fillId="0" borderId="0" xfId="35383" applyNumberFormat="1" applyFont="1" applyAlignment="1">
      <alignment wrapText="1"/>
    </xf>
    <xf numFmtId="164" fontId="0" fillId="0" borderId="0" xfId="1" applyNumberFormat="1" applyFont="1" applyAlignment="1">
      <alignment wrapText="1"/>
    </xf>
    <xf numFmtId="164" fontId="0" fillId="0" borderId="20" xfId="0" applyNumberFormat="1" applyBorder="1" applyAlignment="1">
      <alignment wrapText="1"/>
    </xf>
    <xf numFmtId="0" fontId="0" fillId="0" borderId="0" xfId="0" applyBorder="1" applyAlignment="1">
      <alignment wrapText="1"/>
    </xf>
    <xf numFmtId="43" fontId="0" fillId="0" borderId="0" xfId="35383" applyNumberFormat="1" applyFont="1" applyAlignment="1">
      <alignment wrapText="1"/>
    </xf>
    <xf numFmtId="44" fontId="0" fillId="0" borderId="0" xfId="1" applyFont="1" applyAlignment="1">
      <alignment wrapText="1"/>
    </xf>
    <xf numFmtId="167" fontId="0" fillId="0" borderId="25" xfId="35383" applyNumberFormat="1" applyFont="1" applyBorder="1"/>
    <xf numFmtId="164" fontId="0" fillId="0" borderId="21" xfId="0" applyNumberFormat="1" applyBorder="1" applyAlignment="1">
      <alignment wrapText="1"/>
    </xf>
    <xf numFmtId="164" fontId="0" fillId="0" borderId="24" xfId="0" applyNumberFormat="1" applyBorder="1" applyAlignment="1">
      <alignment wrapText="1"/>
    </xf>
    <xf numFmtId="42" fontId="0" fillId="0" borderId="0" xfId="0" applyNumberFormat="1"/>
    <xf numFmtId="166" fontId="0" fillId="0" borderId="0" xfId="35383" applyNumberFormat="1" applyFont="1" applyFill="1"/>
    <xf numFmtId="0" fontId="0" fillId="0" borderId="0" xfId="0"/>
    <xf numFmtId="0" fontId="0" fillId="0" borderId="0" xfId="0"/>
    <xf numFmtId="0" fontId="0" fillId="0" borderId="0" xfId="0"/>
    <xf numFmtId="0" fontId="0" fillId="0" borderId="22" xfId="0" applyBorder="1" applyAlignment="1">
      <alignment horizontal="centerContinuous"/>
    </xf>
    <xf numFmtId="0" fontId="0" fillId="0" borderId="24" xfId="0" applyBorder="1" applyAlignment="1">
      <alignment horizontal="centerContinuous"/>
    </xf>
    <xf numFmtId="0" fontId="0" fillId="0" borderId="0" xfId="0" applyBorder="1" applyAlignment="1">
      <alignment horizontal="centerContinuous"/>
    </xf>
    <xf numFmtId="0" fontId="2" fillId="0" borderId="20" xfId="0" applyFont="1" applyFill="1" applyBorder="1" applyAlignment="1">
      <alignment horizontal="centerContinuous"/>
    </xf>
    <xf numFmtId="0" fontId="0" fillId="0" borderId="0" xfId="0" applyAlignment="1">
      <alignment horizontal="centerContinuous"/>
    </xf>
    <xf numFmtId="164" fontId="2" fillId="0" borderId="29" xfId="1" applyNumberFormat="1" applyFont="1" applyBorder="1" applyAlignment="1">
      <alignment horizontal="centerContinuous" vertical="center"/>
    </xf>
    <xf numFmtId="164" fontId="2" fillId="0" borderId="30" xfId="1" applyNumberFormat="1" applyFont="1" applyBorder="1" applyAlignment="1">
      <alignment horizontal="centerContinuous" vertical="center"/>
    </xf>
    <xf numFmtId="164" fontId="2" fillId="0" borderId="31" xfId="1" applyNumberFormat="1" applyFont="1" applyBorder="1" applyAlignment="1">
      <alignment horizontal="centerContinuous" vertical="center"/>
    </xf>
    <xf numFmtId="0" fontId="54" fillId="0" borderId="0" xfId="0" applyFont="1" applyAlignment="1">
      <alignment horizontal="centerContinuous" vertical="center"/>
    </xf>
    <xf numFmtId="0" fontId="0" fillId="0" borderId="0" xfId="0" applyAlignment="1">
      <alignment vertical="center"/>
    </xf>
    <xf numFmtId="173" fontId="0" fillId="0" borderId="25" xfId="35383" applyNumberFormat="1" applyFont="1" applyBorder="1"/>
    <xf numFmtId="0" fontId="0" fillId="0" borderId="0" xfId="0" applyAlignment="1">
      <alignment shrinkToFit="1"/>
    </xf>
    <xf numFmtId="0" fontId="0" fillId="0" borderId="0" xfId="0" applyAlignment="1">
      <alignment horizontal="left"/>
    </xf>
    <xf numFmtId="0" fontId="59" fillId="0" borderId="17" xfId="35387" applyFont="1" applyFill="1" applyBorder="1" applyAlignment="1">
      <alignment horizontal="right" wrapText="1"/>
    </xf>
    <xf numFmtId="0" fontId="2" fillId="2" borderId="34" xfId="0" applyFont="1" applyFill="1" applyBorder="1" applyAlignment="1">
      <alignment horizontal="center" vertical="center" wrapText="1"/>
    </xf>
    <xf numFmtId="164" fontId="2" fillId="2" borderId="34" xfId="1" applyNumberFormat="1" applyFont="1" applyFill="1" applyBorder="1" applyAlignment="1">
      <alignment horizontal="center" vertical="center" wrapText="1"/>
    </xf>
    <xf numFmtId="44" fontId="0" fillId="0" borderId="0" xfId="1" applyFont="1" applyBorder="1"/>
    <xf numFmtId="165" fontId="2" fillId="2" borderId="34" xfId="35383" applyNumberFormat="1" applyFont="1" applyFill="1" applyBorder="1" applyAlignment="1">
      <alignment horizontal="center" vertical="center" wrapText="1"/>
    </xf>
    <xf numFmtId="0" fontId="0" fillId="0" borderId="0" xfId="0" applyAlignment="1">
      <alignment wrapText="1"/>
    </xf>
    <xf numFmtId="44" fontId="2" fillId="2" borderId="34" xfId="1" applyFont="1" applyFill="1" applyBorder="1" applyAlignment="1">
      <alignment horizontal="center" vertical="center" wrapText="1"/>
    </xf>
    <xf numFmtId="0" fontId="59" fillId="0" borderId="0" xfId="35388" applyFont="1" applyFill="1" applyBorder="1" applyAlignment="1">
      <alignment horizontal="right" wrapText="1"/>
    </xf>
    <xf numFmtId="164" fontId="0" fillId="0" borderId="21" xfId="0" applyNumberFormat="1" applyBorder="1"/>
    <xf numFmtId="42" fontId="0" fillId="0" borderId="0" xfId="0" applyNumberFormat="1" applyBorder="1"/>
    <xf numFmtId="165" fontId="0" fillId="0" borderId="0" xfId="35383" applyNumberFormat="1" applyFont="1" applyBorder="1"/>
    <xf numFmtId="166" fontId="0" fillId="0" borderId="0" xfId="35383" applyNumberFormat="1" applyFont="1" applyBorder="1"/>
    <xf numFmtId="0" fontId="2" fillId="2" borderId="28" xfId="0" applyFont="1" applyFill="1" applyBorder="1" applyAlignment="1">
      <alignment horizontal="center" vertical="center" wrapText="1"/>
    </xf>
    <xf numFmtId="164" fontId="2" fillId="2" borderId="36" xfId="1" applyNumberFormat="1" applyFont="1" applyFill="1" applyBorder="1" applyAlignment="1">
      <alignment horizontal="center" vertical="center" wrapText="1"/>
    </xf>
    <xf numFmtId="164" fontId="2" fillId="2" borderId="37" xfId="1" applyNumberFormat="1" applyFont="1" applyFill="1" applyBorder="1" applyAlignment="1">
      <alignment horizontal="center" vertical="center" wrapText="1"/>
    </xf>
    <xf numFmtId="0" fontId="0" fillId="0" borderId="22" xfId="0" applyBorder="1" applyAlignment="1">
      <alignment horizontal="right"/>
    </xf>
    <xf numFmtId="0" fontId="0" fillId="0" borderId="22" xfId="0" applyFont="1" applyBorder="1" applyAlignment="1">
      <alignment horizontal="right"/>
    </xf>
    <xf numFmtId="0" fontId="0" fillId="0" borderId="24" xfId="0" applyBorder="1" applyAlignment="1">
      <alignment horizontal="right"/>
    </xf>
    <xf numFmtId="164" fontId="0" fillId="0" borderId="26" xfId="1" applyNumberFormat="1" applyFont="1" applyBorder="1"/>
    <xf numFmtId="0" fontId="0" fillId="0" borderId="38" xfId="0" applyBorder="1"/>
    <xf numFmtId="0" fontId="59" fillId="0" borderId="0" xfId="35387" applyFont="1" applyFill="1" applyBorder="1" applyAlignment="1">
      <alignment horizontal="right" wrapText="1"/>
    </xf>
    <xf numFmtId="164" fontId="0" fillId="0" borderId="0" xfId="0" applyNumberFormat="1" applyBorder="1"/>
    <xf numFmtId="164" fontId="0" fillId="0" borderId="0" xfId="0" applyNumberFormat="1" applyBorder="1" applyAlignment="1">
      <alignment wrapText="1"/>
    </xf>
    <xf numFmtId="164" fontId="0" fillId="0" borderId="0" xfId="1" applyNumberFormat="1" applyFont="1" applyBorder="1" applyAlignment="1">
      <alignment wrapText="1"/>
    </xf>
    <xf numFmtId="165" fontId="0" fillId="0" borderId="0" xfId="0" applyNumberFormat="1" applyBorder="1"/>
    <xf numFmtId="44" fontId="0" fillId="0" borderId="0" xfId="1" applyNumberFormat="1" applyFont="1" applyBorder="1"/>
    <xf numFmtId="164" fontId="2" fillId="2" borderId="39" xfId="1" applyNumberFormat="1" applyFont="1" applyFill="1" applyBorder="1" applyAlignment="1">
      <alignment horizontal="center" vertical="center" wrapText="1"/>
    </xf>
    <xf numFmtId="164" fontId="0" fillId="0" borderId="22" xfId="1" applyNumberFormat="1" applyFont="1" applyBorder="1"/>
    <xf numFmtId="164" fontId="2" fillId="2" borderId="40" xfId="1" applyNumberFormat="1" applyFont="1" applyFill="1" applyBorder="1" applyAlignment="1">
      <alignment horizontal="center" vertical="center" wrapText="1"/>
    </xf>
    <xf numFmtId="37" fontId="0" fillId="0" borderId="0" xfId="1" applyNumberFormat="1" applyFont="1" applyBorder="1"/>
    <xf numFmtId="166" fontId="0" fillId="0" borderId="0" xfId="0" applyNumberFormat="1" applyBorder="1"/>
    <xf numFmtId="174" fontId="0" fillId="0" borderId="0" xfId="1" applyNumberFormat="1" applyFont="1"/>
    <xf numFmtId="0" fontId="0" fillId="0" borderId="0" xfId="0" applyAlignment="1">
      <alignment horizontal="center"/>
    </xf>
    <xf numFmtId="0" fontId="0" fillId="0" borderId="0" xfId="0" applyFill="1" applyBorder="1" applyAlignment="1">
      <alignment horizontal="center"/>
    </xf>
    <xf numFmtId="173" fontId="0" fillId="0" borderId="0" xfId="0" applyNumberFormat="1"/>
    <xf numFmtId="0" fontId="2" fillId="2" borderId="34" xfId="0" applyFont="1" applyFill="1" applyBorder="1"/>
    <xf numFmtId="0" fontId="2" fillId="0" borderId="34" xfId="0" applyFont="1" applyBorder="1" applyAlignment="1">
      <alignment horizontal="left" vertical="center" wrapText="1"/>
    </xf>
    <xf numFmtId="0" fontId="2" fillId="0" borderId="34" xfId="0" applyFont="1" applyFill="1" applyBorder="1" applyAlignment="1">
      <alignment horizontal="left" vertical="center" wrapText="1"/>
    </xf>
    <xf numFmtId="0" fontId="0" fillId="0" borderId="34" xfId="0" applyBorder="1" applyAlignment="1">
      <alignment wrapText="1"/>
    </xf>
    <xf numFmtId="0" fontId="0" fillId="0" borderId="34" xfId="0" applyBorder="1" applyAlignment="1">
      <alignment vertical="center" wrapText="1"/>
    </xf>
    <xf numFmtId="0" fontId="43" fillId="0" borderId="34" xfId="0" applyFont="1" applyBorder="1" applyAlignment="1">
      <alignment vertical="center" wrapText="1"/>
    </xf>
    <xf numFmtId="0" fontId="0" fillId="0" borderId="34" xfId="0" applyBorder="1" applyAlignment="1">
      <alignment horizontal="left" vertical="center" wrapText="1"/>
    </xf>
    <xf numFmtId="0" fontId="0" fillId="0" borderId="0" xfId="0" applyBorder="1" applyAlignment="1">
      <alignment horizontal="center"/>
    </xf>
    <xf numFmtId="0" fontId="23" fillId="0" borderId="0" xfId="35391" applyFont="1" applyFill="1" applyBorder="1" applyAlignment="1">
      <alignment horizontal="left" wrapText="1"/>
    </xf>
    <xf numFmtId="173" fontId="0" fillId="0" borderId="0" xfId="0" applyNumberFormat="1" applyFill="1"/>
    <xf numFmtId="0" fontId="0" fillId="0" borderId="22" xfId="0" applyFont="1" applyFill="1" applyBorder="1" applyAlignment="1">
      <alignment horizontal="right"/>
    </xf>
    <xf numFmtId="164" fontId="0" fillId="0" borderId="23" xfId="1" applyNumberFormat="1" applyFont="1" applyFill="1" applyBorder="1"/>
    <xf numFmtId="1" fontId="0" fillId="0" borderId="0" xfId="0" applyNumberFormat="1"/>
    <xf numFmtId="0" fontId="0" fillId="0" borderId="0" xfId="0" applyAlignment="1">
      <alignment horizontal="center" vertical="center"/>
    </xf>
    <xf numFmtId="0" fontId="0" fillId="0" borderId="0" xfId="0" applyFill="1" applyBorder="1" applyAlignment="1">
      <alignment horizontal="center" vertical="center"/>
    </xf>
    <xf numFmtId="0" fontId="0" fillId="0" borderId="17" xfId="0" applyBorder="1" applyAlignment="1">
      <alignment vertical="center"/>
    </xf>
    <xf numFmtId="0" fontId="23" fillId="0" borderId="0" xfId="35391" applyFont="1" applyFill="1" applyBorder="1" applyAlignment="1">
      <alignment horizontal="left" vertical="center" wrapText="1"/>
    </xf>
    <xf numFmtId="0" fontId="0" fillId="0" borderId="0" xfId="0" applyBorder="1" applyAlignment="1">
      <alignment vertical="center"/>
    </xf>
    <xf numFmtId="0" fontId="0" fillId="0" borderId="0" xfId="0" applyBorder="1" applyAlignment="1">
      <alignment horizontal="center" vertical="center"/>
    </xf>
    <xf numFmtId="0" fontId="59" fillId="0" borderId="17" xfId="35387" applyFont="1" applyFill="1" applyBorder="1" applyAlignment="1">
      <alignment horizontal="center" vertical="center" wrapText="1"/>
    </xf>
    <xf numFmtId="0" fontId="0" fillId="0" borderId="17" xfId="0" applyBorder="1" applyAlignment="1">
      <alignment horizontal="center" vertical="center"/>
    </xf>
    <xf numFmtId="0" fontId="23" fillId="0" borderId="17" xfId="35390" applyFont="1" applyFill="1" applyBorder="1" applyAlignment="1">
      <alignment horizontal="center" vertical="center" wrapText="1"/>
    </xf>
    <xf numFmtId="0" fontId="59" fillId="0" borderId="0" xfId="35387" applyFont="1" applyFill="1" applyBorder="1" applyAlignment="1">
      <alignment horizontal="center" vertical="center" wrapText="1"/>
    </xf>
    <xf numFmtId="0" fontId="23" fillId="0" borderId="0" xfId="35390" applyFont="1" applyFill="1" applyBorder="1" applyAlignment="1">
      <alignment horizontal="center" vertical="center" wrapText="1"/>
    </xf>
    <xf numFmtId="0" fontId="59" fillId="0" borderId="17" xfId="35388" applyFont="1" applyFill="1" applyBorder="1" applyAlignment="1">
      <alignment horizontal="center" vertical="center" wrapText="1"/>
    </xf>
    <xf numFmtId="0" fontId="59" fillId="0" borderId="17" xfId="35389" applyFont="1" applyFill="1" applyBorder="1" applyAlignment="1">
      <alignment horizontal="center" vertical="center" wrapText="1"/>
    </xf>
    <xf numFmtId="0" fontId="59" fillId="0" borderId="0" xfId="35388" applyFont="1" applyFill="1" applyBorder="1" applyAlignment="1">
      <alignment horizontal="center" vertical="center" wrapText="1"/>
    </xf>
    <xf numFmtId="0" fontId="59" fillId="0" borderId="0" xfId="35389" applyFont="1" applyFill="1" applyBorder="1" applyAlignment="1">
      <alignment horizontal="center" vertical="center" wrapText="1"/>
    </xf>
    <xf numFmtId="164" fontId="2" fillId="2" borderId="38" xfId="1" applyNumberFormat="1" applyFont="1" applyFill="1" applyBorder="1" applyAlignment="1">
      <alignment horizontal="center" vertical="center" wrapText="1"/>
    </xf>
    <xf numFmtId="164" fontId="0" fillId="2" borderId="20" xfId="1" applyNumberFormat="1" applyFont="1" applyFill="1" applyBorder="1"/>
    <xf numFmtId="164" fontId="0" fillId="2" borderId="22" xfId="1" applyNumberFormat="1" applyFont="1" applyFill="1" applyBorder="1"/>
    <xf numFmtId="164" fontId="0" fillId="2" borderId="24" xfId="1" applyNumberFormat="1" applyFont="1" applyFill="1" applyBorder="1"/>
    <xf numFmtId="164" fontId="0" fillId="0" borderId="24" xfId="1" applyNumberFormat="1" applyFont="1" applyBorder="1"/>
    <xf numFmtId="0" fontId="53" fillId="0" borderId="22" xfId="0" applyFont="1" applyBorder="1" applyAlignment="1">
      <alignment horizontal="center"/>
    </xf>
    <xf numFmtId="0" fontId="53" fillId="0" borderId="23" xfId="0" applyFont="1" applyBorder="1" applyAlignment="1">
      <alignment horizontal="center"/>
    </xf>
    <xf numFmtId="0" fontId="55" fillId="0" borderId="0" xfId="0" applyFont="1" applyAlignment="1">
      <alignment wrapText="1"/>
    </xf>
    <xf numFmtId="0" fontId="0" fillId="0" borderId="0" xfId="0" applyAlignment="1">
      <alignment wrapText="1"/>
    </xf>
    <xf numFmtId="0" fontId="54" fillId="0" borderId="35" xfId="0" applyFont="1" applyBorder="1" applyAlignment="1">
      <alignment horizontal="center" vertical="center"/>
    </xf>
    <xf numFmtId="0" fontId="60" fillId="0" borderId="35" xfId="0" applyFont="1" applyBorder="1" applyAlignment="1">
      <alignment horizontal="center" vertical="center"/>
    </xf>
    <xf numFmtId="0" fontId="0" fillId="0" borderId="0" xfId="0" applyFont="1" applyAlignment="1">
      <alignment wrapText="1"/>
    </xf>
  </cellXfs>
  <cellStyles count="35392">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xfId="35383" builtinId="3"/>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5"/>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4"/>
    <cellStyle name="Normal 39" xfId="35386"/>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rmal_AEX-HCL" xfId="35389"/>
    <cellStyle name="Normal_HCL" xfId="35388"/>
    <cellStyle name="Normal_Sheet1" xfId="35391"/>
    <cellStyle name="Normal_Sheet1 3" xfId="35387"/>
    <cellStyle name="Normal_SVS 2" xfId="35390"/>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120" zoomScaleNormal="120" workbookViewId="0">
      <pane ySplit="1" topLeftCell="A2" activePane="bottomLeft" state="frozen"/>
      <selection pane="bottomLeft" sqref="A1:B1"/>
    </sheetView>
  </sheetViews>
  <sheetFormatPr defaultColWidth="9.44140625" defaultRowHeight="14.4"/>
  <cols>
    <col min="1" max="1" width="56" style="85" customWidth="1"/>
    <col min="2" max="2" width="16.109375" bestFit="1" customWidth="1"/>
    <col min="3" max="3" width="17.44140625" customWidth="1"/>
    <col min="4" max="4" width="18.109375" bestFit="1" customWidth="1"/>
    <col min="5" max="5" width="16" style="1" bestFit="1" customWidth="1"/>
    <col min="6" max="6" width="13.33203125" bestFit="1" customWidth="1"/>
  </cols>
  <sheetData>
    <row r="1" spans="1:6" ht="15.6">
      <c r="A1" s="162" t="s">
        <v>1218</v>
      </c>
      <c r="B1" s="163"/>
      <c r="C1" s="85"/>
      <c r="D1" s="57"/>
    </row>
    <row r="2" spans="1:6">
      <c r="A2" s="109" t="s">
        <v>1210</v>
      </c>
      <c r="B2" s="58">
        <f>'HCLS Adjustment'!F1125+'SVS Adjustment'!E1099</f>
        <v>580954656</v>
      </c>
      <c r="C2" s="8"/>
      <c r="D2" s="8"/>
    </row>
    <row r="3" spans="1:6">
      <c r="A3" s="109" t="s">
        <v>1161</v>
      </c>
      <c r="B3" s="14">
        <f>'CAF BLS Adjustment'!J1099</f>
        <v>883316495.50555408</v>
      </c>
      <c r="C3" s="141"/>
      <c r="D3" s="8"/>
      <c r="E3"/>
    </row>
    <row r="4" spans="1:6">
      <c r="A4" s="109" t="s">
        <v>4</v>
      </c>
      <c r="B4" s="14">
        <v>389748852</v>
      </c>
      <c r="C4" s="80"/>
      <c r="D4" s="80"/>
      <c r="E4" s="7"/>
    </row>
    <row r="5" spans="1:6" s="80" customFormat="1">
      <c r="A5" s="109" t="s">
        <v>1180</v>
      </c>
      <c r="B5" s="14">
        <v>328837694</v>
      </c>
      <c r="D5" s="7"/>
      <c r="E5" s="1"/>
      <c r="F5" s="7"/>
    </row>
    <row r="6" spans="1:6" s="80" customFormat="1">
      <c r="A6" s="109" t="s">
        <v>1181</v>
      </c>
      <c r="B6" s="14">
        <v>44413233</v>
      </c>
      <c r="D6" s="8"/>
      <c r="E6" s="1"/>
      <c r="F6" s="7"/>
    </row>
    <row r="7" spans="1:6">
      <c r="A7" s="109" t="s">
        <v>1125</v>
      </c>
      <c r="B7" s="14">
        <f>SUM(B2:B6)</f>
        <v>2227270930.5055542</v>
      </c>
      <c r="C7" s="9"/>
      <c r="D7" s="8"/>
      <c r="F7" s="7"/>
    </row>
    <row r="8" spans="1:6">
      <c r="A8" s="109" t="s">
        <v>1185</v>
      </c>
      <c r="B8" s="14">
        <v>2000000000</v>
      </c>
      <c r="C8" s="7"/>
      <c r="D8" s="8"/>
    </row>
    <row r="9" spans="1:6">
      <c r="A9" s="109"/>
      <c r="B9" s="14"/>
      <c r="C9" s="7"/>
      <c r="D9" s="7"/>
    </row>
    <row r="10" spans="1:6">
      <c r="A10" s="110" t="s">
        <v>1182</v>
      </c>
      <c r="B10" s="14"/>
    </row>
    <row r="11" spans="1:6" s="80" customFormat="1">
      <c r="A11" s="109" t="s">
        <v>1151</v>
      </c>
      <c r="B11" s="14">
        <f>B4</f>
        <v>389748852</v>
      </c>
      <c r="E11" s="1"/>
    </row>
    <row r="12" spans="1:6" s="80" customFormat="1">
      <c r="A12" s="139" t="s">
        <v>1180</v>
      </c>
      <c r="B12" s="140">
        <f>B5</f>
        <v>328837694</v>
      </c>
      <c r="E12" s="1"/>
    </row>
    <row r="13" spans="1:6" s="80" customFormat="1">
      <c r="A13" s="139" t="s">
        <v>1181</v>
      </c>
      <c r="B13" s="140">
        <f>B6</f>
        <v>44413233</v>
      </c>
      <c r="E13" s="1"/>
    </row>
    <row r="14" spans="1:6">
      <c r="A14" s="109" t="s">
        <v>1126</v>
      </c>
      <c r="B14" s="14">
        <f>B8-(SUM(B11:B13))</f>
        <v>1237000221</v>
      </c>
      <c r="C14" s="7"/>
    </row>
    <row r="15" spans="1:6">
      <c r="A15" s="109"/>
      <c r="B15" s="14"/>
    </row>
    <row r="16" spans="1:6">
      <c r="A16" s="109" t="s">
        <v>1166</v>
      </c>
      <c r="B16" s="25">
        <f>B14</f>
        <v>1237000221</v>
      </c>
    </row>
    <row r="17" spans="1:5">
      <c r="A17" s="109" t="s">
        <v>1159</v>
      </c>
      <c r="B17" s="25">
        <f>B2+B3</f>
        <v>1464271151.5055542</v>
      </c>
      <c r="C17" s="7"/>
    </row>
    <row r="18" spans="1:5" ht="15" thickBot="1">
      <c r="A18" s="111" t="s">
        <v>1152</v>
      </c>
      <c r="B18" s="91">
        <f>B16/B17</f>
        <v>0.84478904042336989</v>
      </c>
      <c r="C18" s="138"/>
      <c r="D18" s="128"/>
    </row>
    <row r="19" spans="1:5" ht="15" thickBot="1">
      <c r="A19" s="83"/>
      <c r="B19" s="18"/>
    </row>
    <row r="20" spans="1:5">
      <c r="A20" s="84" t="s">
        <v>1142</v>
      </c>
      <c r="B20" s="20"/>
      <c r="C20" s="21"/>
    </row>
    <row r="21" spans="1:5">
      <c r="A21" s="81" t="s">
        <v>1140</v>
      </c>
      <c r="B21" s="17" t="s">
        <v>1128</v>
      </c>
      <c r="C21" s="22" t="s">
        <v>1143</v>
      </c>
      <c r="E21" s="44"/>
    </row>
    <row r="22" spans="1:5">
      <c r="A22" s="81" t="s">
        <v>1211</v>
      </c>
      <c r="B22" s="17">
        <f>B2</f>
        <v>580954656</v>
      </c>
      <c r="C22" s="14">
        <f>B22*B$18</f>
        <v>490784126.37172896</v>
      </c>
      <c r="D22" s="44"/>
      <c r="E22" s="59"/>
    </row>
    <row r="23" spans="1:5">
      <c r="A23" s="81" t="s">
        <v>1160</v>
      </c>
      <c r="B23" s="17">
        <f>B3</f>
        <v>883316495.50555408</v>
      </c>
      <c r="C23" s="14">
        <f>B23*B$18</f>
        <v>746216094.62827098</v>
      </c>
      <c r="D23" s="44"/>
      <c r="E23" s="60"/>
    </row>
    <row r="24" spans="1:5" ht="15" thickBot="1">
      <c r="A24" s="82" t="s">
        <v>1139</v>
      </c>
      <c r="B24" s="24">
        <f>SUM(B22:B23)</f>
        <v>1464271151.5055542</v>
      </c>
      <c r="C24" s="23">
        <f>SUM(C22:C23)</f>
        <v>1237000221</v>
      </c>
      <c r="D24" s="45"/>
      <c r="E24" s="44"/>
    </row>
    <row r="25" spans="1:5">
      <c r="D25" s="43"/>
    </row>
    <row r="26" spans="1:5">
      <c r="A26" s="93"/>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9"/>
  <sheetViews>
    <sheetView zoomScale="80" zoomScaleNormal="80" workbookViewId="0">
      <pane ySplit="2" topLeftCell="A3" activePane="bottomLeft" state="frozen"/>
      <selection pane="bottomLeft"/>
    </sheetView>
  </sheetViews>
  <sheetFormatPr defaultRowHeight="15" customHeight="1"/>
  <cols>
    <col min="1" max="1" width="7.88671875" customWidth="1"/>
    <col min="3" max="3" width="34.5546875" customWidth="1"/>
    <col min="4" max="4" width="19" style="1" customWidth="1"/>
    <col min="5" max="5" width="12" style="1" bestFit="1" customWidth="1"/>
    <col min="6" max="6" width="14.5546875" style="1" bestFit="1" customWidth="1"/>
    <col min="7" max="7" width="16.109375" style="1" bestFit="1" customWidth="1"/>
    <col min="8" max="8" width="5.44140625" style="1" customWidth="1"/>
    <col min="9" max="9" width="14.5546875" style="1" bestFit="1" customWidth="1"/>
    <col min="10" max="10" width="12.21875" style="1" bestFit="1" customWidth="1"/>
    <col min="11" max="11" width="14.5546875" style="1" bestFit="1" customWidth="1"/>
    <col min="12" max="12" width="16.109375" bestFit="1" customWidth="1"/>
  </cols>
  <sheetData>
    <row r="1" spans="1:12" s="31" customFormat="1" ht="27" customHeight="1" thickBot="1">
      <c r="A1" s="30"/>
      <c r="B1" s="80"/>
      <c r="D1" s="86" t="s">
        <v>1208</v>
      </c>
      <c r="E1" s="87"/>
      <c r="F1" s="87"/>
      <c r="G1" s="88"/>
      <c r="I1" s="86" t="s">
        <v>1209</v>
      </c>
      <c r="J1" s="87"/>
      <c r="K1" s="87"/>
      <c r="L1" s="88"/>
    </row>
    <row r="2" spans="1:12" ht="15" customHeight="1" thickBot="1">
      <c r="A2" s="106" t="s">
        <v>0</v>
      </c>
      <c r="B2" s="106" t="s">
        <v>1</v>
      </c>
      <c r="C2" s="106" t="s">
        <v>2</v>
      </c>
      <c r="D2" s="50" t="s">
        <v>1138</v>
      </c>
      <c r="E2" s="107" t="s">
        <v>3</v>
      </c>
      <c r="F2" s="107" t="s">
        <v>1155</v>
      </c>
      <c r="G2" s="108" t="s">
        <v>1137</v>
      </c>
      <c r="H2" s="50"/>
      <c r="I2" s="157" t="s">
        <v>1138</v>
      </c>
      <c r="J2" s="120" t="s">
        <v>3</v>
      </c>
      <c r="K2" s="120" t="s">
        <v>1155</v>
      </c>
      <c r="L2" s="122" t="s">
        <v>1137</v>
      </c>
    </row>
    <row r="3" spans="1:12" ht="15" customHeight="1">
      <c r="A3" s="113" t="s">
        <v>5</v>
      </c>
      <c r="B3" s="113">
        <v>100002</v>
      </c>
      <c r="C3" s="32" t="s">
        <v>6</v>
      </c>
      <c r="D3" s="36">
        <f>SUMIFS('HCLS Adjustment'!$F:$F,'HCLS Adjustment'!$B:$B,'SAC by SAC Totals'!$B3)</f>
        <v>0</v>
      </c>
      <c r="E3" s="112">
        <f>VLOOKUP(B3,'SVS Adjustment'!B:L,4,FALSE)</f>
        <v>0</v>
      </c>
      <c r="F3" s="112">
        <f>VLOOKUP(B3,'CAF BLS Adjustment'!B:S,9,FALSE)</f>
        <v>474109</v>
      </c>
      <c r="G3" s="12">
        <f t="shared" ref="G3:G66" si="0">SUM(D3:F3)</f>
        <v>474109</v>
      </c>
      <c r="H3" s="158"/>
      <c r="I3" s="36">
        <f>SUMIFS('HCLS Adjustment'!$M:$M,'HCLS Adjustment'!$B:$B,$B3)</f>
        <v>0</v>
      </c>
      <c r="J3" s="112">
        <f>VLOOKUP(B3,'SVS Adjustment'!B:L,11,FALSE)</f>
        <v>0</v>
      </c>
      <c r="K3" s="112">
        <f>VLOOKUP($B3,'CAF BLS Adjustment'!$B:$S,18,FALSE)</f>
        <v>329169.52539867669</v>
      </c>
      <c r="L3" s="102">
        <f t="shared" ref="L3:L66" si="1">SUM(I3:K3)</f>
        <v>329169.52539867669</v>
      </c>
    </row>
    <row r="4" spans="1:12" ht="15" customHeight="1">
      <c r="A4" s="51" t="s">
        <v>5</v>
      </c>
      <c r="B4" s="51">
        <v>100003</v>
      </c>
      <c r="C4" s="51" t="s">
        <v>7</v>
      </c>
      <c r="D4" s="121">
        <f>SUMIFS('HCLS Adjustment'!$F:$F,'HCLS Adjustment'!$B:$B,'SAC by SAC Totals'!$B4)</f>
        <v>0</v>
      </c>
      <c r="E4" s="17">
        <f>VLOOKUP(B4,'SVS Adjustment'!B:L,4,FALSE)</f>
        <v>0</v>
      </c>
      <c r="F4" s="17">
        <f>VLOOKUP(B4,'CAF BLS Adjustment'!B:S,9,FALSE)</f>
        <v>887203</v>
      </c>
      <c r="G4" s="14">
        <f t="shared" si="0"/>
        <v>887203</v>
      </c>
      <c r="H4" s="159"/>
      <c r="I4" s="121">
        <f>SUMIFS('HCLS Adjustment'!$M:$M,'HCLS Adjustment'!$B:$B,$B4)</f>
        <v>0</v>
      </c>
      <c r="J4" s="17">
        <f>VLOOKUP(B4,'SVS Adjustment'!B:L,11,FALSE)</f>
        <v>0</v>
      </c>
      <c r="K4" s="17">
        <f>VLOOKUP($B4,'CAF BLS Adjustment'!$B:$S,18,FALSE)</f>
        <v>600017.6788225713</v>
      </c>
      <c r="L4" s="39">
        <f t="shared" si="1"/>
        <v>600017.6788225713</v>
      </c>
    </row>
    <row r="5" spans="1:12" ht="15" customHeight="1">
      <c r="A5" s="51" t="s">
        <v>5</v>
      </c>
      <c r="B5" s="51">
        <v>100005</v>
      </c>
      <c r="C5" s="51" t="s">
        <v>8</v>
      </c>
      <c r="D5" s="121">
        <f>SUMIFS('HCLS Adjustment'!$F:$F,'HCLS Adjustment'!$B:$B,'SAC by SAC Totals'!$B5)</f>
        <v>0</v>
      </c>
      <c r="E5" s="17">
        <f>VLOOKUP(B5,'SVS Adjustment'!B:L,4,FALSE)</f>
        <v>0</v>
      </c>
      <c r="F5" s="17">
        <f>VLOOKUP(B5,'CAF BLS Adjustment'!B:S,9,FALSE)</f>
        <v>-2250</v>
      </c>
      <c r="G5" s="14">
        <f t="shared" si="0"/>
        <v>-2250</v>
      </c>
      <c r="H5" s="159"/>
      <c r="I5" s="121">
        <f>SUMIFS('HCLS Adjustment'!$M:$M,'HCLS Adjustment'!$B:$B,$B5)</f>
        <v>0</v>
      </c>
      <c r="J5" s="17">
        <f>VLOOKUP(B5,'SVS Adjustment'!B:L,11,FALSE)</f>
        <v>0</v>
      </c>
      <c r="K5" s="17">
        <f>VLOOKUP($B5,'CAF BLS Adjustment'!$B:$S,18,FALSE)</f>
        <v>-2250</v>
      </c>
      <c r="L5" s="39">
        <f t="shared" si="1"/>
        <v>-2250</v>
      </c>
    </row>
    <row r="6" spans="1:12" ht="15" customHeight="1">
      <c r="A6" s="51" t="s">
        <v>5</v>
      </c>
      <c r="B6" s="51">
        <v>100007</v>
      </c>
      <c r="C6" s="51" t="s">
        <v>9</v>
      </c>
      <c r="D6" s="121">
        <f>SUMIFS('HCLS Adjustment'!$F:$F,'HCLS Adjustment'!$B:$B,'SAC by SAC Totals'!$B6)</f>
        <v>0</v>
      </c>
      <c r="E6" s="17">
        <f>VLOOKUP(B6,'SVS Adjustment'!B:L,4,FALSE)</f>
        <v>0</v>
      </c>
      <c r="F6" s="17">
        <f>VLOOKUP(B6,'CAF BLS Adjustment'!B:S,9,FALSE)</f>
        <v>8268</v>
      </c>
      <c r="G6" s="14">
        <f t="shared" si="0"/>
        <v>8268</v>
      </c>
      <c r="H6" s="159"/>
      <c r="I6" s="121">
        <f>SUMIFS('HCLS Adjustment'!$M:$M,'HCLS Adjustment'!$B:$B,$B6)</f>
        <v>0</v>
      </c>
      <c r="J6" s="17">
        <f>VLOOKUP(B6,'SVS Adjustment'!B:L,11,FALSE)</f>
        <v>0</v>
      </c>
      <c r="K6" s="17">
        <f>VLOOKUP($B6,'CAF BLS Adjustment'!$B:$S,18,FALSE)</f>
        <v>7578.7354376655167</v>
      </c>
      <c r="L6" s="39">
        <f t="shared" si="1"/>
        <v>7578.7354376655167</v>
      </c>
    </row>
    <row r="7" spans="1:12" ht="15" customHeight="1">
      <c r="A7" s="51" t="s">
        <v>5</v>
      </c>
      <c r="B7" s="51">
        <v>100010</v>
      </c>
      <c r="C7" s="51" t="s">
        <v>10</v>
      </c>
      <c r="D7" s="121">
        <f>SUMIFS('HCLS Adjustment'!$F:$F,'HCLS Adjustment'!$B:$B,'SAC by SAC Totals'!$B7)</f>
        <v>0</v>
      </c>
      <c r="E7" s="17">
        <f>VLOOKUP(B7,'SVS Adjustment'!B:L,4,FALSE)</f>
        <v>0</v>
      </c>
      <c r="F7" s="17">
        <f>VLOOKUP(B7,'CAF BLS Adjustment'!B:S,9,FALSE)</f>
        <v>-19962</v>
      </c>
      <c r="G7" s="14">
        <f t="shared" si="0"/>
        <v>-19962</v>
      </c>
      <c r="H7" s="159"/>
      <c r="I7" s="121">
        <f>SUMIFS('HCLS Adjustment'!$M:$M,'HCLS Adjustment'!$B:$B,$B7)</f>
        <v>0</v>
      </c>
      <c r="J7" s="17">
        <f>VLOOKUP(B7,'SVS Adjustment'!B:L,11,FALSE)</f>
        <v>0</v>
      </c>
      <c r="K7" s="17">
        <f>VLOOKUP($B7,'CAF BLS Adjustment'!$B:$S,18,FALSE)</f>
        <v>-19962</v>
      </c>
      <c r="L7" s="39">
        <f t="shared" si="1"/>
        <v>-19962</v>
      </c>
    </row>
    <row r="8" spans="1:12" ht="15" customHeight="1">
      <c r="A8" s="51" t="s">
        <v>5</v>
      </c>
      <c r="B8" s="51">
        <v>100011</v>
      </c>
      <c r="C8" s="51" t="s">
        <v>11</v>
      </c>
      <c r="D8" s="121">
        <f>SUMIFS('HCLS Adjustment'!$F:$F,'HCLS Adjustment'!$B:$B,'SAC by SAC Totals'!$B8)</f>
        <v>0</v>
      </c>
      <c r="E8" s="17">
        <f>VLOOKUP(B8,'SVS Adjustment'!B:L,4,FALSE)</f>
        <v>0</v>
      </c>
      <c r="F8" s="17">
        <f>VLOOKUP(B8,'CAF BLS Adjustment'!B:S,9,FALSE)</f>
        <v>13374</v>
      </c>
      <c r="G8" s="14">
        <f t="shared" si="0"/>
        <v>13374</v>
      </c>
      <c r="H8" s="159"/>
      <c r="I8" s="121">
        <f>SUMIFS('HCLS Adjustment'!$M:$M,'HCLS Adjustment'!$B:$B,$B8)</f>
        <v>0</v>
      </c>
      <c r="J8" s="17">
        <f>VLOOKUP(B8,'SVS Adjustment'!B:L,11,FALSE)</f>
        <v>0</v>
      </c>
      <c r="K8" s="17">
        <f>VLOOKUP($B8,'CAF BLS Adjustment'!$B:$S,18,FALSE)</f>
        <v>12259.072054104816</v>
      </c>
      <c r="L8" s="39">
        <f t="shared" si="1"/>
        <v>12259.072054104816</v>
      </c>
    </row>
    <row r="9" spans="1:12" ht="15" customHeight="1">
      <c r="A9" s="51" t="s">
        <v>5</v>
      </c>
      <c r="B9" s="51">
        <v>100019</v>
      </c>
      <c r="C9" s="51" t="s">
        <v>12</v>
      </c>
      <c r="D9" s="121">
        <f>SUMIFS('HCLS Adjustment'!$F:$F,'HCLS Adjustment'!$B:$B,'SAC by SAC Totals'!$B9)</f>
        <v>193608</v>
      </c>
      <c r="E9" s="17">
        <f>VLOOKUP(B9,'SVS Adjustment'!B:L,4,FALSE)</f>
        <v>0</v>
      </c>
      <c r="F9" s="17">
        <f>VLOOKUP(B9,'CAF BLS Adjustment'!B:S,9,FALSE)</f>
        <v>1085621</v>
      </c>
      <c r="G9" s="14">
        <f t="shared" si="0"/>
        <v>1279229</v>
      </c>
      <c r="H9" s="159"/>
      <c r="I9" s="121">
        <f>SUMIFS('HCLS Adjustment'!$M:$M,'HCLS Adjustment'!$B:$B,$B9)</f>
        <v>124750.18419869371</v>
      </c>
      <c r="J9" s="17">
        <f>VLOOKUP(B9,'SVS Adjustment'!B:L,11,FALSE)</f>
        <v>0</v>
      </c>
      <c r="K9" s="17">
        <f>VLOOKUP($B9,'CAF BLS Adjustment'!$B:$S,18,FALSE)</f>
        <v>908896.79911972745</v>
      </c>
      <c r="L9" s="39">
        <f t="shared" si="1"/>
        <v>1033646.9833184212</v>
      </c>
    </row>
    <row r="10" spans="1:12" ht="15" customHeight="1">
      <c r="A10" s="51" t="s">
        <v>5</v>
      </c>
      <c r="B10" s="51">
        <v>100020</v>
      </c>
      <c r="C10" s="51" t="s">
        <v>13</v>
      </c>
      <c r="D10" s="121">
        <f>SUMIFS('HCLS Adjustment'!$F:$F,'HCLS Adjustment'!$B:$B,'SAC by SAC Totals'!$B10)</f>
        <v>0</v>
      </c>
      <c r="E10" s="17">
        <f>VLOOKUP(B10,'SVS Adjustment'!B:L,4,FALSE)</f>
        <v>0</v>
      </c>
      <c r="F10" s="17">
        <f>VLOOKUP(B10,'CAF BLS Adjustment'!B:S,9,FALSE)</f>
        <v>-6414</v>
      </c>
      <c r="G10" s="14">
        <f t="shared" si="0"/>
        <v>-6414</v>
      </c>
      <c r="H10" s="159"/>
      <c r="I10" s="121">
        <f>SUMIFS('HCLS Adjustment'!$M:$M,'HCLS Adjustment'!$B:$B,$B10)</f>
        <v>0</v>
      </c>
      <c r="J10" s="17">
        <f>VLOOKUP(B10,'SVS Adjustment'!B:L,11,FALSE)</f>
        <v>0</v>
      </c>
      <c r="K10" s="17">
        <f>VLOOKUP($B10,'CAF BLS Adjustment'!$B:$S,18,FALSE)</f>
        <v>-6414</v>
      </c>
      <c r="L10" s="39">
        <f t="shared" si="1"/>
        <v>-6414</v>
      </c>
    </row>
    <row r="11" spans="1:12" ht="15" customHeight="1">
      <c r="A11" s="51" t="s">
        <v>5</v>
      </c>
      <c r="B11" s="51">
        <v>100022</v>
      </c>
      <c r="C11" s="51" t="s">
        <v>14</v>
      </c>
      <c r="D11" s="121">
        <f>SUMIFS('HCLS Adjustment'!$F:$F,'HCLS Adjustment'!$B:$B,'SAC by SAC Totals'!$B11)</f>
        <v>0</v>
      </c>
      <c r="E11" s="17">
        <f>VLOOKUP(B11,'SVS Adjustment'!B:L,4,FALSE)</f>
        <v>0</v>
      </c>
      <c r="F11" s="17">
        <f>VLOOKUP(B11,'CAF BLS Adjustment'!B:S,9,FALSE)</f>
        <v>462</v>
      </c>
      <c r="G11" s="14">
        <f t="shared" si="0"/>
        <v>462</v>
      </c>
      <c r="H11" s="159"/>
      <c r="I11" s="121">
        <f>SUMIFS('HCLS Adjustment'!$M:$M,'HCLS Adjustment'!$B:$B,$B11)</f>
        <v>0</v>
      </c>
      <c r="J11" s="17">
        <f>VLOOKUP(B11,'SVS Adjustment'!B:L,11,FALSE)</f>
        <v>0</v>
      </c>
      <c r="K11" s="17">
        <f>VLOOKUP($B11,'CAF BLS Adjustment'!$B:$S,18,FALSE)</f>
        <v>423.48521676360292</v>
      </c>
      <c r="L11" s="39">
        <f t="shared" si="1"/>
        <v>423.48521676360292</v>
      </c>
    </row>
    <row r="12" spans="1:12" ht="15" customHeight="1">
      <c r="A12" s="51" t="s">
        <v>5</v>
      </c>
      <c r="B12" s="51">
        <v>100024</v>
      </c>
      <c r="C12" s="51" t="s">
        <v>15</v>
      </c>
      <c r="D12" s="121">
        <f>SUMIFS('HCLS Adjustment'!$F:$F,'HCLS Adjustment'!$B:$B,'SAC by SAC Totals'!$B12)</f>
        <v>0</v>
      </c>
      <c r="E12" s="17">
        <f>VLOOKUP(B12,'SVS Adjustment'!B:L,4,FALSE)</f>
        <v>0</v>
      </c>
      <c r="F12" s="17">
        <f>VLOOKUP(B12,'CAF BLS Adjustment'!B:S,9,FALSE)</f>
        <v>-61128</v>
      </c>
      <c r="G12" s="14">
        <f t="shared" si="0"/>
        <v>-61128</v>
      </c>
      <c r="H12" s="159"/>
      <c r="I12" s="121">
        <f>SUMIFS('HCLS Adjustment'!$M:$M,'HCLS Adjustment'!$B:$B,$B12)</f>
        <v>0</v>
      </c>
      <c r="J12" s="17">
        <f>VLOOKUP(B12,'SVS Adjustment'!B:L,11,FALSE)</f>
        <v>0</v>
      </c>
      <c r="K12" s="17">
        <f>VLOOKUP($B12,'CAF BLS Adjustment'!$B:$S,18,FALSE)</f>
        <v>-61128</v>
      </c>
      <c r="L12" s="39">
        <f t="shared" si="1"/>
        <v>-61128</v>
      </c>
    </row>
    <row r="13" spans="1:12" ht="15" customHeight="1">
      <c r="A13" s="51" t="s">
        <v>5</v>
      </c>
      <c r="B13" s="51">
        <v>100027</v>
      </c>
      <c r="C13" s="51" t="s">
        <v>16</v>
      </c>
      <c r="D13" s="121">
        <f>SUMIFS('HCLS Adjustment'!$F:$F,'HCLS Adjustment'!$B:$B,'SAC by SAC Totals'!$B13)</f>
        <v>256572</v>
      </c>
      <c r="E13" s="17">
        <f>VLOOKUP(B13,'SVS Adjustment'!B:L,4,FALSE)</f>
        <v>0</v>
      </c>
      <c r="F13" s="17">
        <f>VLOOKUP(B13,'CAF BLS Adjustment'!B:S,9,FALSE)</f>
        <v>421068</v>
      </c>
      <c r="G13" s="14">
        <f t="shared" si="0"/>
        <v>677640</v>
      </c>
      <c r="H13" s="159"/>
      <c r="I13" s="121">
        <f>SUMIFS('HCLS Adjustment'!$M:$M,'HCLS Adjustment'!$B:$B,$B13)</f>
        <v>209789.8283324501</v>
      </c>
      <c r="J13" s="17">
        <f>VLOOKUP(B13,'SVS Adjustment'!B:L,11,FALSE)</f>
        <v>0</v>
      </c>
      <c r="K13" s="17">
        <f>VLOOKUP($B13,'CAF BLS Adjustment'!$B:$S,18,FALSE)</f>
        <v>358828.93508773408</v>
      </c>
      <c r="L13" s="39">
        <f t="shared" si="1"/>
        <v>568618.76342018414</v>
      </c>
    </row>
    <row r="14" spans="1:12" ht="15" customHeight="1">
      <c r="A14" s="51" t="s">
        <v>5</v>
      </c>
      <c r="B14" s="51">
        <v>100029</v>
      </c>
      <c r="C14" s="51" t="s">
        <v>17</v>
      </c>
      <c r="D14" s="121">
        <f>SUMIFS('HCLS Adjustment'!$F:$F,'HCLS Adjustment'!$B:$B,'SAC by SAC Totals'!$B14)</f>
        <v>224088</v>
      </c>
      <c r="E14" s="17">
        <f>VLOOKUP(B14,'SVS Adjustment'!B:L,4,FALSE)</f>
        <v>0</v>
      </c>
      <c r="F14" s="17">
        <f>VLOOKUP(B14,'CAF BLS Adjustment'!B:S,9,FALSE)</f>
        <v>871070</v>
      </c>
      <c r="G14" s="14">
        <f t="shared" si="0"/>
        <v>1095158</v>
      </c>
      <c r="H14" s="159"/>
      <c r="I14" s="121">
        <f>SUMIFS('HCLS Adjustment'!$M:$M,'HCLS Adjustment'!$B:$B,$B14)</f>
        <v>145877.64709353485</v>
      </c>
      <c r="J14" s="17">
        <f>VLOOKUP(B14,'SVS Adjustment'!B:L,11,FALSE)</f>
        <v>0</v>
      </c>
      <c r="K14" s="17">
        <f>VLOOKUP($B14,'CAF BLS Adjustment'!$B:$S,18,FALSE)</f>
        <v>716763.1651240685</v>
      </c>
      <c r="L14" s="39">
        <f t="shared" si="1"/>
        <v>862640.81221760332</v>
      </c>
    </row>
    <row r="15" spans="1:12" ht="15" customHeight="1">
      <c r="A15" s="51" t="s">
        <v>5</v>
      </c>
      <c r="B15" s="51">
        <v>100031</v>
      </c>
      <c r="C15" s="51" t="s">
        <v>18</v>
      </c>
      <c r="D15" s="121">
        <f>SUMIFS('HCLS Adjustment'!$F:$F,'HCLS Adjustment'!$B:$B,'SAC by SAC Totals'!$B15)</f>
        <v>0</v>
      </c>
      <c r="E15" s="17">
        <f>VLOOKUP(B15,'SVS Adjustment'!B:L,4,FALSE)</f>
        <v>0</v>
      </c>
      <c r="F15" s="17">
        <f>VLOOKUP(B15,'CAF BLS Adjustment'!B:S,9,FALSE)</f>
        <v>-30228</v>
      </c>
      <c r="G15" s="14">
        <f t="shared" si="0"/>
        <v>-30228</v>
      </c>
      <c r="H15" s="159"/>
      <c r="I15" s="121">
        <f>SUMIFS('HCLS Adjustment'!$M:$M,'HCLS Adjustment'!$B:$B,$B15)</f>
        <v>0</v>
      </c>
      <c r="J15" s="17">
        <f>VLOOKUP(B15,'SVS Adjustment'!B:L,11,FALSE)</f>
        <v>0</v>
      </c>
      <c r="K15" s="17">
        <f>VLOOKUP($B15,'CAF BLS Adjustment'!$B:$S,18,FALSE)</f>
        <v>-30228</v>
      </c>
      <c r="L15" s="39">
        <f t="shared" si="1"/>
        <v>-30228</v>
      </c>
    </row>
    <row r="16" spans="1:12" ht="15" customHeight="1">
      <c r="A16" s="51" t="s">
        <v>5</v>
      </c>
      <c r="B16" s="51">
        <v>100034</v>
      </c>
      <c r="C16" s="51" t="s">
        <v>19</v>
      </c>
      <c r="D16" s="121">
        <f>SUMIFS('HCLS Adjustment'!$F:$F,'HCLS Adjustment'!$B:$B,'SAC by SAC Totals'!$B16)</f>
        <v>0</v>
      </c>
      <c r="E16" s="17">
        <f>VLOOKUP(B16,'SVS Adjustment'!B:L,4,FALSE)</f>
        <v>0</v>
      </c>
      <c r="F16" s="17">
        <f>VLOOKUP(B16,'CAF BLS Adjustment'!B:S,9,FALSE)</f>
        <v>-16926</v>
      </c>
      <c r="G16" s="14">
        <f t="shared" si="0"/>
        <v>-16926</v>
      </c>
      <c r="H16" s="159"/>
      <c r="I16" s="121">
        <f>SUMIFS('HCLS Adjustment'!$M:$M,'HCLS Adjustment'!$B:$B,$B16)</f>
        <v>0</v>
      </c>
      <c r="J16" s="17">
        <f>VLOOKUP(B16,'SVS Adjustment'!B:L,11,FALSE)</f>
        <v>0</v>
      </c>
      <c r="K16" s="17">
        <f>VLOOKUP($B16,'CAF BLS Adjustment'!$B:$S,18,FALSE)</f>
        <v>-16926</v>
      </c>
      <c r="L16" s="39">
        <f t="shared" si="1"/>
        <v>-16926</v>
      </c>
    </row>
    <row r="17" spans="1:12" ht="15" customHeight="1">
      <c r="A17" s="51" t="s">
        <v>5</v>
      </c>
      <c r="B17" s="51">
        <v>103315</v>
      </c>
      <c r="C17" s="51" t="s">
        <v>20</v>
      </c>
      <c r="D17" s="121">
        <f>SUMIFS('HCLS Adjustment'!$F:$F,'HCLS Adjustment'!$B:$B,'SAC by SAC Totals'!$B17)</f>
        <v>0</v>
      </c>
      <c r="E17" s="17">
        <f>VLOOKUP(B17,'SVS Adjustment'!B:L,4,FALSE)</f>
        <v>0</v>
      </c>
      <c r="F17" s="17">
        <f>VLOOKUP(B17,'CAF BLS Adjustment'!B:S,9,FALSE)</f>
        <v>29532</v>
      </c>
      <c r="G17" s="14">
        <f t="shared" si="0"/>
        <v>29532</v>
      </c>
      <c r="H17" s="159"/>
      <c r="I17" s="121">
        <f>SUMIFS('HCLS Adjustment'!$M:$M,'HCLS Adjustment'!$B:$B,$B17)</f>
        <v>0</v>
      </c>
      <c r="J17" s="17">
        <f>VLOOKUP(B17,'SVS Adjustment'!B:L,11,FALSE)</f>
        <v>0</v>
      </c>
      <c r="K17" s="17">
        <f>VLOOKUP($B17,'CAF BLS Adjustment'!$B:$S,18,FALSE)</f>
        <v>27070.055024811085</v>
      </c>
      <c r="L17" s="39">
        <f t="shared" si="1"/>
        <v>27070.055024811085</v>
      </c>
    </row>
    <row r="18" spans="1:12" ht="15" customHeight="1">
      <c r="A18" s="51" t="s">
        <v>21</v>
      </c>
      <c r="B18" s="51">
        <v>110036</v>
      </c>
      <c r="C18" s="51" t="s">
        <v>22</v>
      </c>
      <c r="D18" s="121">
        <f>SUMIFS('HCLS Adjustment'!$F:$F,'HCLS Adjustment'!$B:$B,'SAC by SAC Totals'!$B18)</f>
        <v>0</v>
      </c>
      <c r="E18" s="17">
        <f>VLOOKUP(B18,'SVS Adjustment'!B:L,4,FALSE)</f>
        <v>0</v>
      </c>
      <c r="F18" s="17">
        <f>VLOOKUP(B18,'CAF BLS Adjustment'!B:S,9,FALSE)</f>
        <v>2556</v>
      </c>
      <c r="G18" s="14">
        <f t="shared" si="0"/>
        <v>2556</v>
      </c>
      <c r="H18" s="159"/>
      <c r="I18" s="121">
        <f>SUMIFS('HCLS Adjustment'!$M:$M,'HCLS Adjustment'!$B:$B,$B18)</f>
        <v>0</v>
      </c>
      <c r="J18" s="17">
        <f>VLOOKUP(B18,'SVS Adjustment'!B:L,11,FALSE)</f>
        <v>0</v>
      </c>
      <c r="K18" s="17">
        <f>VLOOKUP($B18,'CAF BLS Adjustment'!$B:$S,18,FALSE)</f>
        <v>2342.9182122246084</v>
      </c>
      <c r="L18" s="39">
        <f t="shared" si="1"/>
        <v>2342.9182122246084</v>
      </c>
    </row>
    <row r="19" spans="1:12" s="78" customFormat="1" ht="15" customHeight="1">
      <c r="A19" s="51" t="s">
        <v>21</v>
      </c>
      <c r="B19" s="51">
        <v>110037</v>
      </c>
      <c r="C19" s="51" t="s">
        <v>1196</v>
      </c>
      <c r="D19" s="121">
        <f>SUMIFS('HCLS Adjustment'!$F:$F,'HCLS Adjustment'!$B:$B,'SAC by SAC Totals'!$B19)</f>
        <v>0</v>
      </c>
      <c r="E19" s="17">
        <f>VLOOKUP(B19,'SVS Adjustment'!B:L,4,FALSE)</f>
        <v>0</v>
      </c>
      <c r="F19" s="17">
        <f>VLOOKUP(B19,'CAF BLS Adjustment'!B:S,9,FALSE)</f>
        <v>-11109</v>
      </c>
      <c r="G19" s="14">
        <f t="shared" si="0"/>
        <v>-11109</v>
      </c>
      <c r="H19" s="159"/>
      <c r="I19" s="121">
        <f>SUMIFS('HCLS Adjustment'!$M:$M,'HCLS Adjustment'!$B:$B,$B19)</f>
        <v>0</v>
      </c>
      <c r="J19" s="17">
        <f>VLOOKUP(B19,'SVS Adjustment'!B:L,11,FALSE)</f>
        <v>0</v>
      </c>
      <c r="K19" s="17">
        <f>VLOOKUP($B19,'CAF BLS Adjustment'!$B:$S,18,FALSE)</f>
        <v>-11109</v>
      </c>
      <c r="L19" s="39">
        <f t="shared" si="1"/>
        <v>-11109</v>
      </c>
    </row>
    <row r="20" spans="1:12" ht="15" customHeight="1">
      <c r="A20" s="51" t="s">
        <v>21</v>
      </c>
      <c r="B20" s="51">
        <v>110737</v>
      </c>
      <c r="C20" s="51" t="s">
        <v>1156</v>
      </c>
      <c r="D20" s="121">
        <f>SUMIFS('HCLS Adjustment'!$F:$F,'HCLS Adjustment'!$B:$B,'SAC by SAC Totals'!$B20)</f>
        <v>0</v>
      </c>
      <c r="E20" s="17">
        <f>VLOOKUP(B20,'SVS Adjustment'!B:L,4,FALSE)</f>
        <v>0</v>
      </c>
      <c r="F20" s="17">
        <f>VLOOKUP(B20,'CAF BLS Adjustment'!B:S,9,FALSE)</f>
        <v>1485</v>
      </c>
      <c r="G20" s="14">
        <f t="shared" si="0"/>
        <v>1485</v>
      </c>
      <c r="H20" s="159"/>
      <c r="I20" s="121">
        <f>SUMIFS('HCLS Adjustment'!$M:$M,'HCLS Adjustment'!$B:$B,$B20)</f>
        <v>0</v>
      </c>
      <c r="J20" s="17">
        <f>VLOOKUP(B20,'SVS Adjustment'!B:L,11,FALSE)</f>
        <v>0</v>
      </c>
      <c r="K20" s="17">
        <f>VLOOKUP($B20,'CAF BLS Adjustment'!$B:$S,18,FALSE)</f>
        <v>1361.2024824544378</v>
      </c>
      <c r="L20" s="39">
        <f t="shared" si="1"/>
        <v>1361.2024824544378</v>
      </c>
    </row>
    <row r="21" spans="1:12" ht="15" customHeight="1">
      <c r="A21" s="51" t="s">
        <v>23</v>
      </c>
      <c r="B21" s="51">
        <v>120038</v>
      </c>
      <c r="C21" s="51" t="s">
        <v>24</v>
      </c>
      <c r="D21" s="121">
        <f>SUMIFS('HCLS Adjustment'!$F:$F,'HCLS Adjustment'!$B:$B,'SAC by SAC Totals'!$B21)</f>
        <v>0</v>
      </c>
      <c r="E21" s="17">
        <f>VLOOKUP(B21,'SVS Adjustment'!B:L,4,FALSE)</f>
        <v>0</v>
      </c>
      <c r="F21" s="17">
        <f>VLOOKUP(B21,'CAF BLS Adjustment'!B:S,9,FALSE)</f>
        <v>227745</v>
      </c>
      <c r="G21" s="14">
        <f t="shared" si="0"/>
        <v>227745</v>
      </c>
      <c r="H21" s="159"/>
      <c r="I21" s="121">
        <f>SUMIFS('HCLS Adjustment'!$M:$M,'HCLS Adjustment'!$B:$B,$B21)</f>
        <v>0</v>
      </c>
      <c r="J21" s="17">
        <f>VLOOKUP(B21,'SVS Adjustment'!B:L,11,FALSE)</f>
        <v>0</v>
      </c>
      <c r="K21" s="17">
        <f>VLOOKUP($B21,'CAF BLS Adjustment'!$B:$S,18,FALSE)</f>
        <v>194783.36338418289</v>
      </c>
      <c r="L21" s="39">
        <f t="shared" si="1"/>
        <v>194783.36338418289</v>
      </c>
    </row>
    <row r="22" spans="1:12" ht="15" customHeight="1">
      <c r="A22" s="51" t="s">
        <v>23</v>
      </c>
      <c r="B22" s="51">
        <v>120039</v>
      </c>
      <c r="C22" s="51" t="s">
        <v>25</v>
      </c>
      <c r="D22" s="121">
        <f>SUMIFS('HCLS Adjustment'!$F:$F,'HCLS Adjustment'!$B:$B,'SAC by SAC Totals'!$B22)</f>
        <v>0</v>
      </c>
      <c r="E22" s="17">
        <f>VLOOKUP(B22,'SVS Adjustment'!B:L,4,FALSE)</f>
        <v>0</v>
      </c>
      <c r="F22" s="17">
        <f>VLOOKUP(B22,'CAF BLS Adjustment'!B:S,9,FALSE)</f>
        <v>1197952</v>
      </c>
      <c r="G22" s="14">
        <f t="shared" si="0"/>
        <v>1197952</v>
      </c>
      <c r="H22" s="159"/>
      <c r="I22" s="121">
        <f>SUMIFS('HCLS Adjustment'!$M:$M,'HCLS Adjustment'!$B:$B,$B22)</f>
        <v>0</v>
      </c>
      <c r="J22" s="17">
        <f>VLOOKUP(B22,'SVS Adjustment'!B:L,11,FALSE)</f>
        <v>0</v>
      </c>
      <c r="K22" s="17">
        <f>VLOOKUP($B22,'CAF BLS Adjustment'!$B:$S,18,FALSE)</f>
        <v>955451.76214260561</v>
      </c>
      <c r="L22" s="39">
        <f t="shared" si="1"/>
        <v>955451.76214260561</v>
      </c>
    </row>
    <row r="23" spans="1:12" ht="15" customHeight="1">
      <c r="A23" s="51" t="s">
        <v>23</v>
      </c>
      <c r="B23" s="51">
        <v>120042</v>
      </c>
      <c r="C23" s="51" t="s">
        <v>26</v>
      </c>
      <c r="D23" s="121">
        <f>SUMIFS('HCLS Adjustment'!$F:$F,'HCLS Adjustment'!$B:$B,'SAC by SAC Totals'!$B23)</f>
        <v>5052</v>
      </c>
      <c r="E23" s="17">
        <f>VLOOKUP(B23,'SVS Adjustment'!B:L,4,FALSE)</f>
        <v>0</v>
      </c>
      <c r="F23" s="17">
        <f>VLOOKUP(B23,'CAF BLS Adjustment'!B:S,9,FALSE)</f>
        <v>19170</v>
      </c>
      <c r="G23" s="14">
        <f t="shared" si="0"/>
        <v>24222</v>
      </c>
      <c r="H23" s="159"/>
      <c r="I23" s="121">
        <f>SUMIFS('HCLS Adjustment'!$M:$M,'HCLS Adjustment'!$B:$B,$B23)</f>
        <v>4071.4586763101806</v>
      </c>
      <c r="J23" s="17">
        <f>VLOOKUP(B23,'SVS Adjustment'!B:L,11,FALSE)</f>
        <v>0</v>
      </c>
      <c r="K23" s="17">
        <f>VLOOKUP($B23,'CAF BLS Adjustment'!$B:$S,18,FALSE)</f>
        <v>16960.931437488336</v>
      </c>
      <c r="L23" s="39">
        <f t="shared" si="1"/>
        <v>21032.390113798516</v>
      </c>
    </row>
    <row r="24" spans="1:12" ht="15" customHeight="1">
      <c r="A24" s="51" t="s">
        <v>23</v>
      </c>
      <c r="B24" s="51">
        <v>120043</v>
      </c>
      <c r="C24" s="51" t="s">
        <v>27</v>
      </c>
      <c r="D24" s="121">
        <f>SUMIFS('HCLS Adjustment'!$F:$F,'HCLS Adjustment'!$B:$B,'SAC by SAC Totals'!$B24)</f>
        <v>0</v>
      </c>
      <c r="E24" s="17">
        <f>VLOOKUP(B24,'SVS Adjustment'!B:L,4,FALSE)</f>
        <v>0</v>
      </c>
      <c r="F24" s="17">
        <f>VLOOKUP(B24,'CAF BLS Adjustment'!B:S,9,FALSE)</f>
        <v>312812</v>
      </c>
      <c r="G24" s="14">
        <f t="shared" si="0"/>
        <v>312812</v>
      </c>
      <c r="H24" s="159"/>
      <c r="I24" s="121">
        <f>SUMIFS('HCLS Adjustment'!$M:$M,'HCLS Adjustment'!$B:$B,$B24)</f>
        <v>0</v>
      </c>
      <c r="J24" s="17">
        <f>VLOOKUP(B24,'SVS Adjustment'!B:L,11,FALSE)</f>
        <v>0</v>
      </c>
      <c r="K24" s="17">
        <f>VLOOKUP($B24,'CAF BLS Adjustment'!$B:$S,18,FALSE)</f>
        <v>251706.22835910509</v>
      </c>
      <c r="L24" s="39">
        <f t="shared" si="1"/>
        <v>251706.22835910509</v>
      </c>
    </row>
    <row r="25" spans="1:12" ht="15" customHeight="1">
      <c r="A25" s="51" t="s">
        <v>23</v>
      </c>
      <c r="B25" s="51">
        <v>120045</v>
      </c>
      <c r="C25" s="51" t="s">
        <v>28</v>
      </c>
      <c r="D25" s="121">
        <f>SUMIFS('HCLS Adjustment'!$F:$F,'HCLS Adjustment'!$B:$B,'SAC by SAC Totals'!$B25)</f>
        <v>0</v>
      </c>
      <c r="E25" s="17">
        <f>VLOOKUP(B25,'SVS Adjustment'!B:L,4,FALSE)</f>
        <v>0</v>
      </c>
      <c r="F25" s="17">
        <f>VLOOKUP(B25,'CAF BLS Adjustment'!B:S,9,FALSE)</f>
        <v>-6150</v>
      </c>
      <c r="G25" s="14">
        <f t="shared" si="0"/>
        <v>-6150</v>
      </c>
      <c r="H25" s="159"/>
      <c r="I25" s="121">
        <f>SUMIFS('HCLS Adjustment'!$M:$M,'HCLS Adjustment'!$B:$B,$B25)</f>
        <v>0</v>
      </c>
      <c r="J25" s="17">
        <f>VLOOKUP(B25,'SVS Adjustment'!B:L,11,FALSE)</f>
        <v>0</v>
      </c>
      <c r="K25" s="17">
        <f>VLOOKUP($B25,'CAF BLS Adjustment'!$B:$S,18,FALSE)</f>
        <v>-6150</v>
      </c>
      <c r="L25" s="39">
        <f t="shared" si="1"/>
        <v>-6150</v>
      </c>
    </row>
    <row r="26" spans="1:12" ht="15" customHeight="1">
      <c r="A26" s="51" t="s">
        <v>23</v>
      </c>
      <c r="B26" s="51">
        <v>120047</v>
      </c>
      <c r="C26" s="51" t="s">
        <v>29</v>
      </c>
      <c r="D26" s="121">
        <f>SUMIFS('HCLS Adjustment'!$F:$F,'HCLS Adjustment'!$B:$B,'SAC by SAC Totals'!$B26)</f>
        <v>0</v>
      </c>
      <c r="E26" s="17">
        <f>VLOOKUP(B26,'SVS Adjustment'!B:L,4,FALSE)</f>
        <v>0</v>
      </c>
      <c r="F26" s="17">
        <f>VLOOKUP(B26,'CAF BLS Adjustment'!B:S,9,FALSE)</f>
        <v>345924</v>
      </c>
      <c r="G26" s="14">
        <f t="shared" si="0"/>
        <v>345924</v>
      </c>
      <c r="H26" s="159"/>
      <c r="I26" s="121">
        <f>SUMIFS('HCLS Adjustment'!$M:$M,'HCLS Adjustment'!$B:$B,$B26)</f>
        <v>0</v>
      </c>
      <c r="J26" s="17">
        <f>VLOOKUP(B26,'SVS Adjustment'!B:L,11,FALSE)</f>
        <v>0</v>
      </c>
      <c r="K26" s="17">
        <f>VLOOKUP($B26,'CAF BLS Adjustment'!$B:$S,18,FALSE)</f>
        <v>317085.93100375013</v>
      </c>
      <c r="L26" s="39">
        <f t="shared" si="1"/>
        <v>317085.93100375013</v>
      </c>
    </row>
    <row r="27" spans="1:12" ht="15" customHeight="1">
      <c r="A27" s="51" t="s">
        <v>23</v>
      </c>
      <c r="B27" s="51">
        <v>120049</v>
      </c>
      <c r="C27" s="51" t="s">
        <v>30</v>
      </c>
      <c r="D27" s="121">
        <f>SUMIFS('HCLS Adjustment'!$F:$F,'HCLS Adjustment'!$B:$B,'SAC by SAC Totals'!$B27)</f>
        <v>0</v>
      </c>
      <c r="E27" s="17">
        <f>VLOOKUP(B27,'SVS Adjustment'!B:L,4,FALSE)</f>
        <v>0</v>
      </c>
      <c r="F27" s="17">
        <f>VLOOKUP(B27,'CAF BLS Adjustment'!B:S,9,FALSE)</f>
        <v>189678</v>
      </c>
      <c r="G27" s="14">
        <f t="shared" si="0"/>
        <v>189678</v>
      </c>
      <c r="H27" s="159"/>
      <c r="I27" s="121">
        <f>SUMIFS('HCLS Adjustment'!$M:$M,'HCLS Adjustment'!$B:$B,$B27)</f>
        <v>0</v>
      </c>
      <c r="J27" s="17">
        <f>VLOOKUP(B27,'SVS Adjustment'!B:L,11,FALSE)</f>
        <v>0</v>
      </c>
      <c r="K27" s="17">
        <f>VLOOKUP($B27,'CAF BLS Adjustment'!$B:$S,18,FALSE)</f>
        <v>173865.43061750362</v>
      </c>
      <c r="L27" s="39">
        <f t="shared" si="1"/>
        <v>173865.43061750362</v>
      </c>
    </row>
    <row r="28" spans="1:12" ht="15" customHeight="1">
      <c r="A28" s="51" t="s">
        <v>23</v>
      </c>
      <c r="B28" s="51">
        <v>120050</v>
      </c>
      <c r="C28" s="51" t="s">
        <v>31</v>
      </c>
      <c r="D28" s="121">
        <f>SUMIFS('HCLS Adjustment'!$F:$F,'HCLS Adjustment'!$B:$B,'SAC by SAC Totals'!$B28)</f>
        <v>0</v>
      </c>
      <c r="E28" s="17">
        <f>VLOOKUP(B28,'SVS Adjustment'!B:L,4,FALSE)</f>
        <v>0</v>
      </c>
      <c r="F28" s="17">
        <f>VLOOKUP(B28,'CAF BLS Adjustment'!B:S,9,FALSE)</f>
        <v>68688</v>
      </c>
      <c r="G28" s="14">
        <f t="shared" si="0"/>
        <v>68688</v>
      </c>
      <c r="H28" s="159"/>
      <c r="I28" s="121">
        <f>SUMIFS('HCLS Adjustment'!$M:$M,'HCLS Adjustment'!$B:$B,$B28)</f>
        <v>0</v>
      </c>
      <c r="J28" s="17">
        <f>VLOOKUP(B28,'SVS Adjustment'!B:L,11,FALSE)</f>
        <v>0</v>
      </c>
      <c r="K28" s="17">
        <f>VLOOKUP($B28,'CAF BLS Adjustment'!$B:$S,18,FALSE)</f>
        <v>62961.802097528911</v>
      </c>
      <c r="L28" s="39">
        <f t="shared" si="1"/>
        <v>62961.802097528911</v>
      </c>
    </row>
    <row r="29" spans="1:12" ht="15" customHeight="1">
      <c r="A29" s="51" t="s">
        <v>23</v>
      </c>
      <c r="B29" s="51">
        <v>123321</v>
      </c>
      <c r="C29" s="51" t="s">
        <v>32</v>
      </c>
      <c r="D29" s="121">
        <f>SUMIFS('HCLS Adjustment'!$F:$F,'HCLS Adjustment'!$B:$B,'SAC by SAC Totals'!$B29)</f>
        <v>0</v>
      </c>
      <c r="E29" s="17">
        <f>VLOOKUP(B29,'SVS Adjustment'!B:L,4,FALSE)</f>
        <v>0</v>
      </c>
      <c r="F29" s="17">
        <f>VLOOKUP(B29,'CAF BLS Adjustment'!B:S,9,FALSE)</f>
        <v>190668</v>
      </c>
      <c r="G29" s="14">
        <f t="shared" si="0"/>
        <v>190668</v>
      </c>
      <c r="H29" s="159"/>
      <c r="I29" s="121">
        <f>SUMIFS('HCLS Adjustment'!$M:$M,'HCLS Adjustment'!$B:$B,$B29)</f>
        <v>0</v>
      </c>
      <c r="J29" s="17">
        <f>VLOOKUP(B29,'SVS Adjustment'!B:L,11,FALSE)</f>
        <v>0</v>
      </c>
      <c r="K29" s="17">
        <f>VLOOKUP($B29,'CAF BLS Adjustment'!$B:$S,18,FALSE)</f>
        <v>174772.89893913991</v>
      </c>
      <c r="L29" s="39">
        <f t="shared" si="1"/>
        <v>174772.89893913991</v>
      </c>
    </row>
    <row r="30" spans="1:12" ht="15" customHeight="1">
      <c r="A30" s="51" t="s">
        <v>33</v>
      </c>
      <c r="B30" s="51">
        <v>140053</v>
      </c>
      <c r="C30" s="51" t="s">
        <v>34</v>
      </c>
      <c r="D30" s="121">
        <f>SUMIFS('HCLS Adjustment'!$F:$F,'HCLS Adjustment'!$B:$B,'SAC by SAC Totals'!$B30)</f>
        <v>1644</v>
      </c>
      <c r="E30" s="17">
        <f>VLOOKUP(B30,'SVS Adjustment'!B:L,4,FALSE)</f>
        <v>0</v>
      </c>
      <c r="F30" s="17">
        <f>VLOOKUP(B30,'CAF BLS Adjustment'!B:S,9,FALSE)</f>
        <v>182097</v>
      </c>
      <c r="G30" s="14">
        <f t="shared" si="0"/>
        <v>183741</v>
      </c>
      <c r="H30" s="159"/>
      <c r="I30" s="121">
        <f>SUMIFS('HCLS Adjustment'!$M:$M,'HCLS Adjustment'!$B:$B,$B30)</f>
        <v>0</v>
      </c>
      <c r="J30" s="17">
        <f>VLOOKUP(B30,'SVS Adjustment'!B:L,11,FALSE)</f>
        <v>0</v>
      </c>
      <c r="K30" s="17">
        <f>VLOOKUP($B30,'CAF BLS Adjustment'!$B:$S,18,FALSE)</f>
        <v>146805.81603801454</v>
      </c>
      <c r="L30" s="39">
        <f t="shared" si="1"/>
        <v>146805.81603801454</v>
      </c>
    </row>
    <row r="31" spans="1:12" ht="15" customHeight="1">
      <c r="A31" s="51" t="s">
        <v>33</v>
      </c>
      <c r="B31" s="51">
        <v>140058</v>
      </c>
      <c r="C31" s="51" t="s">
        <v>35</v>
      </c>
      <c r="D31" s="121">
        <f>SUMIFS('HCLS Adjustment'!$F:$F,'HCLS Adjustment'!$B:$B,'SAC by SAC Totals'!$B31)</f>
        <v>0</v>
      </c>
      <c r="E31" s="17">
        <f>VLOOKUP(B31,'SVS Adjustment'!B:L,4,FALSE)</f>
        <v>0</v>
      </c>
      <c r="F31" s="17">
        <f>VLOOKUP(B31,'CAF BLS Adjustment'!B:S,9,FALSE)</f>
        <v>-6156</v>
      </c>
      <c r="G31" s="14">
        <f t="shared" si="0"/>
        <v>-6156</v>
      </c>
      <c r="H31" s="159"/>
      <c r="I31" s="121">
        <f>SUMIFS('HCLS Adjustment'!$M:$M,'HCLS Adjustment'!$B:$B,$B31)</f>
        <v>0</v>
      </c>
      <c r="J31" s="17">
        <f>VLOOKUP(B31,'SVS Adjustment'!B:L,11,FALSE)</f>
        <v>0</v>
      </c>
      <c r="K31" s="17">
        <f>VLOOKUP($B31,'CAF BLS Adjustment'!$B:$S,18,FALSE)</f>
        <v>-6156</v>
      </c>
      <c r="L31" s="39">
        <f t="shared" si="1"/>
        <v>-6156</v>
      </c>
    </row>
    <row r="32" spans="1:12" ht="15" customHeight="1">
      <c r="A32" s="51" t="s">
        <v>33</v>
      </c>
      <c r="B32" s="51">
        <v>140061</v>
      </c>
      <c r="C32" s="51" t="s">
        <v>36</v>
      </c>
      <c r="D32" s="121">
        <f>SUMIFS('HCLS Adjustment'!$F:$F,'HCLS Adjustment'!$B:$B,'SAC by SAC Totals'!$B32)</f>
        <v>0</v>
      </c>
      <c r="E32" s="17">
        <f>VLOOKUP(B32,'SVS Adjustment'!B:L,4,FALSE)</f>
        <v>0</v>
      </c>
      <c r="F32" s="17">
        <f>VLOOKUP(B32,'CAF BLS Adjustment'!B:S,9,FALSE)</f>
        <v>36762</v>
      </c>
      <c r="G32" s="14">
        <f t="shared" si="0"/>
        <v>36762</v>
      </c>
      <c r="H32" s="159"/>
      <c r="I32" s="121">
        <f>SUMIFS('HCLS Adjustment'!$M:$M,'HCLS Adjustment'!$B:$B,$B32)</f>
        <v>0</v>
      </c>
      <c r="J32" s="17">
        <f>VLOOKUP(B32,'SVS Adjustment'!B:L,11,FALSE)</f>
        <v>0</v>
      </c>
      <c r="K32" s="17">
        <f>VLOOKUP($B32,'CAF BLS Adjustment'!$B:$S,18,FALSE)</f>
        <v>33697.323676760971</v>
      </c>
      <c r="L32" s="39">
        <f t="shared" si="1"/>
        <v>33697.323676760971</v>
      </c>
    </row>
    <row r="33" spans="1:12" ht="15" customHeight="1">
      <c r="A33" s="51" t="s">
        <v>33</v>
      </c>
      <c r="B33" s="51">
        <v>140062</v>
      </c>
      <c r="C33" s="51" t="s">
        <v>37</v>
      </c>
      <c r="D33" s="121">
        <f>SUMIFS('HCLS Adjustment'!$F:$F,'HCLS Adjustment'!$B:$B,'SAC by SAC Totals'!$B33)</f>
        <v>0</v>
      </c>
      <c r="E33" s="17">
        <f>VLOOKUP(B33,'SVS Adjustment'!B:L,4,FALSE)</f>
        <v>0</v>
      </c>
      <c r="F33" s="17">
        <f>VLOOKUP(B33,'CAF BLS Adjustment'!B:S,9,FALSE)</f>
        <v>-9360</v>
      </c>
      <c r="G33" s="14">
        <f t="shared" si="0"/>
        <v>-9360</v>
      </c>
      <c r="H33" s="159"/>
      <c r="I33" s="121">
        <f>SUMIFS('HCLS Adjustment'!$M:$M,'HCLS Adjustment'!$B:$B,$B33)</f>
        <v>0</v>
      </c>
      <c r="J33" s="17">
        <f>VLOOKUP(B33,'SVS Adjustment'!B:L,11,FALSE)</f>
        <v>0</v>
      </c>
      <c r="K33" s="17">
        <f>VLOOKUP($B33,'CAF BLS Adjustment'!$B:$S,18,FALSE)</f>
        <v>-9360</v>
      </c>
      <c r="L33" s="39">
        <f t="shared" si="1"/>
        <v>-9360</v>
      </c>
    </row>
    <row r="34" spans="1:12" ht="15" customHeight="1">
      <c r="A34" s="51" t="s">
        <v>33</v>
      </c>
      <c r="B34" s="51">
        <v>140064</v>
      </c>
      <c r="C34" s="51" t="s">
        <v>38</v>
      </c>
      <c r="D34" s="121">
        <f>SUMIFS('HCLS Adjustment'!$F:$F,'HCLS Adjustment'!$B:$B,'SAC by SAC Totals'!$B34)</f>
        <v>241464</v>
      </c>
      <c r="E34" s="17">
        <f>VLOOKUP(B34,'SVS Adjustment'!B:L,4,FALSE)</f>
        <v>0</v>
      </c>
      <c r="F34" s="17">
        <f>VLOOKUP(B34,'CAF BLS Adjustment'!B:S,9,FALSE)</f>
        <v>843130</v>
      </c>
      <c r="G34" s="14">
        <f t="shared" si="0"/>
        <v>1084594</v>
      </c>
      <c r="H34" s="159"/>
      <c r="I34" s="121">
        <f>SUMIFS('HCLS Adjustment'!$M:$M,'HCLS Adjustment'!$B:$B,$B34)</f>
        <v>167126.18898791794</v>
      </c>
      <c r="J34" s="17">
        <f>VLOOKUP(B34,'SVS Adjustment'!B:L,11,FALSE)</f>
        <v>0</v>
      </c>
      <c r="K34" s="17">
        <f>VLOOKUP($B34,'CAF BLS Adjustment'!$B:$S,18,FALSE)</f>
        <v>694410.8199802686</v>
      </c>
      <c r="L34" s="39">
        <f t="shared" si="1"/>
        <v>861537.00896818656</v>
      </c>
    </row>
    <row r="35" spans="1:12" ht="15" customHeight="1">
      <c r="A35" s="51" t="s">
        <v>33</v>
      </c>
      <c r="B35" s="51">
        <v>140068</v>
      </c>
      <c r="C35" s="51" t="s">
        <v>39</v>
      </c>
      <c r="D35" s="121">
        <f>SUMIFS('HCLS Adjustment'!$F:$F,'HCLS Adjustment'!$B:$B,'SAC by SAC Totals'!$B35)</f>
        <v>382200</v>
      </c>
      <c r="E35" s="17">
        <f>VLOOKUP(B35,'SVS Adjustment'!B:L,4,FALSE)</f>
        <v>0</v>
      </c>
      <c r="F35" s="17">
        <f>VLOOKUP(B35,'CAF BLS Adjustment'!B:S,9,FALSE)</f>
        <v>522007</v>
      </c>
      <c r="G35" s="14">
        <f t="shared" si="0"/>
        <v>904207</v>
      </c>
      <c r="H35" s="159"/>
      <c r="I35" s="121">
        <f>SUMIFS('HCLS Adjustment'!$M:$M,'HCLS Adjustment'!$B:$B,$B35)</f>
        <v>314016.53085473244</v>
      </c>
      <c r="J35" s="17">
        <f>VLOOKUP(B35,'SVS Adjustment'!B:L,11,FALSE)</f>
        <v>0</v>
      </c>
      <c r="K35" s="17">
        <f>VLOOKUP($B35,'CAF BLS Adjustment'!$B:$S,18,FALSE)</f>
        <v>441017.79718141526</v>
      </c>
      <c r="L35" s="39">
        <f t="shared" si="1"/>
        <v>755034.32803614764</v>
      </c>
    </row>
    <row r="36" spans="1:12" ht="15" customHeight="1">
      <c r="A36" s="51" t="s">
        <v>33</v>
      </c>
      <c r="B36" s="51">
        <v>140069</v>
      </c>
      <c r="C36" s="51" t="s">
        <v>40</v>
      </c>
      <c r="D36" s="121">
        <f>SUMIFS('HCLS Adjustment'!$F:$F,'HCLS Adjustment'!$B:$B,'SAC by SAC Totals'!$B36)</f>
        <v>0</v>
      </c>
      <c r="E36" s="17">
        <f>VLOOKUP(B36,'SVS Adjustment'!B:L,4,FALSE)</f>
        <v>0</v>
      </c>
      <c r="F36" s="17">
        <f>VLOOKUP(B36,'CAF BLS Adjustment'!B:S,9,FALSE)</f>
        <v>2560706</v>
      </c>
      <c r="G36" s="14">
        <f t="shared" si="0"/>
        <v>2560706</v>
      </c>
      <c r="H36" s="159"/>
      <c r="I36" s="121">
        <f>SUMIFS('HCLS Adjustment'!$M:$M,'HCLS Adjustment'!$B:$B,$B36)</f>
        <v>0</v>
      </c>
      <c r="J36" s="17">
        <f>VLOOKUP(B36,'SVS Adjustment'!B:L,11,FALSE)</f>
        <v>0</v>
      </c>
      <c r="K36" s="17">
        <f>VLOOKUP($B36,'CAF BLS Adjustment'!$B:$S,18,FALSE)</f>
        <v>1946648.9655390622</v>
      </c>
      <c r="L36" s="39">
        <f t="shared" si="1"/>
        <v>1946648.9655390622</v>
      </c>
    </row>
    <row r="37" spans="1:12" ht="15" customHeight="1">
      <c r="A37" s="51" t="s">
        <v>33</v>
      </c>
      <c r="B37" s="51">
        <v>147332</v>
      </c>
      <c r="C37" s="51" t="s">
        <v>41</v>
      </c>
      <c r="D37" s="121">
        <f>SUMIFS('HCLS Adjustment'!$F:$F,'HCLS Adjustment'!$B:$B,'SAC by SAC Totals'!$B37)</f>
        <v>0</v>
      </c>
      <c r="E37" s="17">
        <f>VLOOKUP(B37,'SVS Adjustment'!B:L,4,FALSE)</f>
        <v>0</v>
      </c>
      <c r="F37" s="17">
        <f>VLOOKUP(B37,'CAF BLS Adjustment'!B:S,9,FALSE)</f>
        <v>2742016</v>
      </c>
      <c r="G37" s="14">
        <f t="shared" si="0"/>
        <v>2742016</v>
      </c>
      <c r="H37" s="159"/>
      <c r="I37" s="121">
        <f>SUMIFS('HCLS Adjustment'!$M:$M,'HCLS Adjustment'!$B:$B,$B37)</f>
        <v>0</v>
      </c>
      <c r="J37" s="17">
        <f>VLOOKUP(B37,'SVS Adjustment'!B:L,11,FALSE)</f>
        <v>0</v>
      </c>
      <c r="K37" s="17">
        <f>VLOOKUP($B37,'CAF BLS Adjustment'!$B:$S,18,FALSE)</f>
        <v>2124655.7968998617</v>
      </c>
      <c r="L37" s="39">
        <f t="shared" si="1"/>
        <v>2124655.7968998617</v>
      </c>
    </row>
    <row r="38" spans="1:12" ht="15" customHeight="1">
      <c r="A38" s="51" t="s">
        <v>42</v>
      </c>
      <c r="B38" s="51">
        <v>150071</v>
      </c>
      <c r="C38" s="51" t="s">
        <v>43</v>
      </c>
      <c r="D38" s="121">
        <f>SUMIFS('HCLS Adjustment'!$F:$F,'HCLS Adjustment'!$B:$B,'SAC by SAC Totals'!$B38)</f>
        <v>0</v>
      </c>
      <c r="E38" s="17">
        <f>VLOOKUP(B38,'SVS Adjustment'!B:L,4,FALSE)</f>
        <v>0</v>
      </c>
      <c r="F38" s="17">
        <f>VLOOKUP(B38,'CAF BLS Adjustment'!B:S,9,FALSE)</f>
        <v>30264</v>
      </c>
      <c r="G38" s="14">
        <f t="shared" si="0"/>
        <v>30264</v>
      </c>
      <c r="H38" s="159"/>
      <c r="I38" s="121">
        <f>SUMIFS('HCLS Adjustment'!$M:$M,'HCLS Adjustment'!$B:$B,$B38)</f>
        <v>0</v>
      </c>
      <c r="J38" s="17">
        <f>VLOOKUP(B38,'SVS Adjustment'!B:L,11,FALSE)</f>
        <v>0</v>
      </c>
      <c r="K38" s="17">
        <f>VLOOKUP($B38,'CAF BLS Adjustment'!$B:$S,18,FALSE)</f>
        <v>27741.03160202095</v>
      </c>
      <c r="L38" s="39">
        <f t="shared" si="1"/>
        <v>27741.03160202095</v>
      </c>
    </row>
    <row r="39" spans="1:12" ht="15" customHeight="1">
      <c r="A39" s="51" t="s">
        <v>42</v>
      </c>
      <c r="B39" s="51">
        <v>150076</v>
      </c>
      <c r="C39" s="51" t="s">
        <v>44</v>
      </c>
      <c r="D39" s="121">
        <f>SUMIFS('HCLS Adjustment'!$F:$F,'HCLS Adjustment'!$B:$B,'SAC by SAC Totals'!$B39)</f>
        <v>0</v>
      </c>
      <c r="E39" s="17">
        <f>VLOOKUP(B39,'SVS Adjustment'!B:L,4,FALSE)</f>
        <v>0</v>
      </c>
      <c r="F39" s="17">
        <f>VLOOKUP(B39,'CAF BLS Adjustment'!B:S,9,FALSE)</f>
        <v>162581</v>
      </c>
      <c r="G39" s="14">
        <f t="shared" si="0"/>
        <v>162581</v>
      </c>
      <c r="H39" s="159"/>
      <c r="I39" s="121">
        <f>SUMIFS('HCLS Adjustment'!$M:$M,'HCLS Adjustment'!$B:$B,$B39)</f>
        <v>0</v>
      </c>
      <c r="J39" s="17">
        <f>VLOOKUP(B39,'SVS Adjustment'!B:L,11,FALSE)</f>
        <v>0</v>
      </c>
      <c r="K39" s="17">
        <f>VLOOKUP($B39,'CAF BLS Adjustment'!$B:$S,18,FALSE)</f>
        <v>130469.61820134017</v>
      </c>
      <c r="L39" s="39">
        <f t="shared" si="1"/>
        <v>130469.61820134017</v>
      </c>
    </row>
    <row r="40" spans="1:12" ht="15" customHeight="1">
      <c r="A40" s="51" t="s">
        <v>42</v>
      </c>
      <c r="B40" s="51">
        <v>150077</v>
      </c>
      <c r="C40" s="51" t="s">
        <v>45</v>
      </c>
      <c r="D40" s="121">
        <f>SUMIFS('HCLS Adjustment'!$F:$F,'HCLS Adjustment'!$B:$B,'SAC by SAC Totals'!$B40)</f>
        <v>0</v>
      </c>
      <c r="E40" s="17">
        <f>VLOOKUP(B40,'SVS Adjustment'!B:L,4,FALSE)</f>
        <v>0</v>
      </c>
      <c r="F40" s="17">
        <f>VLOOKUP(B40,'CAF BLS Adjustment'!B:S,9,FALSE)</f>
        <v>558904</v>
      </c>
      <c r="G40" s="14">
        <f t="shared" si="0"/>
        <v>558904</v>
      </c>
      <c r="H40" s="159"/>
      <c r="I40" s="121">
        <f>SUMIFS('HCLS Adjustment'!$M:$M,'HCLS Adjustment'!$B:$B,$B40)</f>
        <v>0</v>
      </c>
      <c r="J40" s="17">
        <f>VLOOKUP(B40,'SVS Adjustment'!B:L,11,FALSE)</f>
        <v>0</v>
      </c>
      <c r="K40" s="17">
        <f>VLOOKUP($B40,'CAF BLS Adjustment'!$B:$S,18,FALSE)</f>
        <v>419496.51215412468</v>
      </c>
      <c r="L40" s="39">
        <f t="shared" si="1"/>
        <v>419496.51215412468</v>
      </c>
    </row>
    <row r="41" spans="1:12" ht="15" customHeight="1">
      <c r="A41" s="51" t="s">
        <v>42</v>
      </c>
      <c r="B41" s="51">
        <v>150079</v>
      </c>
      <c r="C41" s="51" t="s">
        <v>46</v>
      </c>
      <c r="D41" s="121">
        <f>SUMIFS('HCLS Adjustment'!$F:$F,'HCLS Adjustment'!$B:$B,'SAC by SAC Totals'!$B41)</f>
        <v>0</v>
      </c>
      <c r="E41" s="17">
        <f>VLOOKUP(B41,'SVS Adjustment'!B:L,4,FALSE)</f>
        <v>0</v>
      </c>
      <c r="F41" s="17">
        <f>VLOOKUP(B41,'CAF BLS Adjustment'!B:S,9,FALSE)</f>
        <v>10638</v>
      </c>
      <c r="G41" s="14">
        <f t="shared" si="0"/>
        <v>10638</v>
      </c>
      <c r="H41" s="159"/>
      <c r="I41" s="121">
        <f>SUMIFS('HCLS Adjustment'!$M:$M,'HCLS Adjustment'!$B:$B,$B41)</f>
        <v>0</v>
      </c>
      <c r="J41" s="17">
        <f>VLOOKUP(B41,'SVS Adjustment'!B:L,11,FALSE)</f>
        <v>0</v>
      </c>
      <c r="K41" s="17">
        <f>VLOOKUP($B41,'CAF BLS Adjustment'!$B:$S,18,FALSE)</f>
        <v>9751.1596015826999</v>
      </c>
      <c r="L41" s="39">
        <f t="shared" si="1"/>
        <v>9751.1596015826999</v>
      </c>
    </row>
    <row r="42" spans="1:12" ht="15" customHeight="1">
      <c r="A42" s="51" t="s">
        <v>42</v>
      </c>
      <c r="B42" s="51">
        <v>150081</v>
      </c>
      <c r="C42" s="51" t="s">
        <v>47</v>
      </c>
      <c r="D42" s="121">
        <f>SUMIFS('HCLS Adjustment'!$F:$F,'HCLS Adjustment'!$B:$B,'SAC by SAC Totals'!$B42)</f>
        <v>0</v>
      </c>
      <c r="E42" s="17">
        <f>VLOOKUP(B42,'SVS Adjustment'!B:L,4,FALSE)</f>
        <v>0</v>
      </c>
      <c r="F42" s="17">
        <f>VLOOKUP(B42,'CAF BLS Adjustment'!B:S,9,FALSE)</f>
        <v>82242</v>
      </c>
      <c r="G42" s="14">
        <f t="shared" si="0"/>
        <v>82242</v>
      </c>
      <c r="H42" s="159"/>
      <c r="I42" s="121">
        <f>SUMIFS('HCLS Adjustment'!$M:$M,'HCLS Adjustment'!$B:$B,$B42)</f>
        <v>0</v>
      </c>
      <c r="J42" s="17">
        <f>VLOOKUP(B42,'SVS Adjustment'!B:L,11,FALSE)</f>
        <v>0</v>
      </c>
      <c r="K42" s="17">
        <f>VLOOKUP($B42,'CAF BLS Adjustment'!$B:$S,18,FALSE)</f>
        <v>75385.868391931232</v>
      </c>
      <c r="L42" s="39">
        <f t="shared" si="1"/>
        <v>75385.868391931232</v>
      </c>
    </row>
    <row r="43" spans="1:12" ht="15" customHeight="1">
      <c r="A43" s="51" t="s">
        <v>42</v>
      </c>
      <c r="B43" s="51">
        <v>150085</v>
      </c>
      <c r="C43" s="51" t="s">
        <v>48</v>
      </c>
      <c r="D43" s="121">
        <f>SUMIFS('HCLS Adjustment'!$F:$F,'HCLS Adjustment'!$B:$B,'SAC by SAC Totals'!$B43)</f>
        <v>71544</v>
      </c>
      <c r="E43" s="17">
        <f>VLOOKUP(B43,'SVS Adjustment'!B:L,4,FALSE)</f>
        <v>0</v>
      </c>
      <c r="F43" s="17">
        <f>VLOOKUP(B43,'CAF BLS Adjustment'!B:S,9,FALSE)</f>
        <v>166806</v>
      </c>
      <c r="G43" s="14">
        <f t="shared" si="0"/>
        <v>238350</v>
      </c>
      <c r="H43" s="159"/>
      <c r="I43" s="121">
        <f>SUMIFS('HCLS Adjustment'!$M:$M,'HCLS Adjustment'!$B:$B,$B43)</f>
        <v>52370.665361565887</v>
      </c>
      <c r="J43" s="17">
        <f>VLOOKUP(B43,'SVS Adjustment'!B:L,11,FALSE)</f>
        <v>0</v>
      </c>
      <c r="K43" s="17">
        <f>VLOOKUP($B43,'CAF BLS Adjustment'!$B:$S,18,FALSE)</f>
        <v>136964.41554508213</v>
      </c>
      <c r="L43" s="39">
        <f t="shared" si="1"/>
        <v>189335.08090664801</v>
      </c>
    </row>
    <row r="44" spans="1:12" ht="15" customHeight="1">
      <c r="A44" s="51" t="s">
        <v>42</v>
      </c>
      <c r="B44" s="51">
        <v>150088</v>
      </c>
      <c r="C44" s="51" t="s">
        <v>49</v>
      </c>
      <c r="D44" s="121">
        <f>SUMIFS('HCLS Adjustment'!$F:$F,'HCLS Adjustment'!$B:$B,'SAC by SAC Totals'!$B44)</f>
        <v>0</v>
      </c>
      <c r="E44" s="17">
        <f>VLOOKUP(B44,'SVS Adjustment'!B:L,4,FALSE)</f>
        <v>0</v>
      </c>
      <c r="F44" s="17">
        <f>VLOOKUP(B44,'CAF BLS Adjustment'!B:S,9,FALSE)</f>
        <v>73746</v>
      </c>
      <c r="G44" s="14">
        <f t="shared" si="0"/>
        <v>73746</v>
      </c>
      <c r="H44" s="159"/>
      <c r="I44" s="121">
        <f>SUMIFS('HCLS Adjustment'!$M:$M,'HCLS Adjustment'!$B:$B,$B44)</f>
        <v>0</v>
      </c>
      <c r="J44" s="17">
        <f>VLOOKUP(B44,'SVS Adjustment'!B:L,11,FALSE)</f>
        <v>0</v>
      </c>
      <c r="K44" s="17">
        <f>VLOOKUP($B44,'CAF BLS Adjustment'!$B:$S,18,FALSE)</f>
        <v>67598.140249888878</v>
      </c>
      <c r="L44" s="39">
        <f t="shared" si="1"/>
        <v>67598.140249888878</v>
      </c>
    </row>
    <row r="45" spans="1:12" ht="15" customHeight="1">
      <c r="A45" s="51" t="s">
        <v>42</v>
      </c>
      <c r="B45" s="51">
        <v>150089</v>
      </c>
      <c r="C45" s="51" t="s">
        <v>50</v>
      </c>
      <c r="D45" s="121">
        <f>SUMIFS('HCLS Adjustment'!$F:$F,'HCLS Adjustment'!$B:$B,'SAC by SAC Totals'!$B45)</f>
        <v>0</v>
      </c>
      <c r="E45" s="17">
        <f>VLOOKUP(B45,'SVS Adjustment'!B:L,4,FALSE)</f>
        <v>0</v>
      </c>
      <c r="F45" s="17">
        <f>VLOOKUP(B45,'CAF BLS Adjustment'!B:S,9,FALSE)</f>
        <v>32190</v>
      </c>
      <c r="G45" s="14">
        <f t="shared" si="0"/>
        <v>32190</v>
      </c>
      <c r="H45" s="159"/>
      <c r="I45" s="121">
        <f>SUMIFS('HCLS Adjustment'!$M:$M,'HCLS Adjustment'!$B:$B,$B45)</f>
        <v>0</v>
      </c>
      <c r="J45" s="17">
        <f>VLOOKUP(B45,'SVS Adjustment'!B:L,11,FALSE)</f>
        <v>0</v>
      </c>
      <c r="K45" s="17">
        <f>VLOOKUP($B45,'CAF BLS Adjustment'!$B:$S,18,FALSE)</f>
        <v>29506.469973204279</v>
      </c>
      <c r="L45" s="39">
        <f t="shared" si="1"/>
        <v>29506.469973204279</v>
      </c>
    </row>
    <row r="46" spans="1:12" ht="15" customHeight="1">
      <c r="A46" s="51" t="s">
        <v>42</v>
      </c>
      <c r="B46" s="51">
        <v>150091</v>
      </c>
      <c r="C46" s="51" t="s">
        <v>51</v>
      </c>
      <c r="D46" s="121">
        <f>SUMIFS('HCLS Adjustment'!$F:$F,'HCLS Adjustment'!$B:$B,'SAC by SAC Totals'!$B46)</f>
        <v>0</v>
      </c>
      <c r="E46" s="17">
        <f>VLOOKUP(B46,'SVS Adjustment'!B:L,4,FALSE)</f>
        <v>0</v>
      </c>
      <c r="F46" s="17">
        <f>VLOOKUP(B46,'CAF BLS Adjustment'!B:S,9,FALSE)</f>
        <v>479623</v>
      </c>
      <c r="G46" s="14">
        <f t="shared" si="0"/>
        <v>479623</v>
      </c>
      <c r="H46" s="159"/>
      <c r="I46" s="121">
        <f>SUMIFS('HCLS Adjustment'!$M:$M,'HCLS Adjustment'!$B:$B,$B46)</f>
        <v>0</v>
      </c>
      <c r="J46" s="17">
        <f>VLOOKUP(B46,'SVS Adjustment'!B:L,11,FALSE)</f>
        <v>0</v>
      </c>
      <c r="K46" s="17">
        <f>VLOOKUP($B46,'CAF BLS Adjustment'!$B:$S,18,FALSE)</f>
        <v>331194.52965356741</v>
      </c>
      <c r="L46" s="39">
        <f t="shared" si="1"/>
        <v>331194.52965356741</v>
      </c>
    </row>
    <row r="47" spans="1:12" ht="15" customHeight="1">
      <c r="A47" s="51" t="s">
        <v>42</v>
      </c>
      <c r="B47" s="51">
        <v>150092</v>
      </c>
      <c r="C47" s="51" t="s">
        <v>52</v>
      </c>
      <c r="D47" s="121">
        <f>SUMIFS('HCLS Adjustment'!$F:$F,'HCLS Adjustment'!$B:$B,'SAC by SAC Totals'!$B47)</f>
        <v>0</v>
      </c>
      <c r="E47" s="17">
        <f>VLOOKUP(B47,'SVS Adjustment'!B:L,4,FALSE)</f>
        <v>0</v>
      </c>
      <c r="F47" s="17">
        <f>VLOOKUP(B47,'CAF BLS Adjustment'!B:S,9,FALSE)</f>
        <v>-56514</v>
      </c>
      <c r="G47" s="14">
        <f t="shared" si="0"/>
        <v>-56514</v>
      </c>
      <c r="H47" s="159"/>
      <c r="I47" s="121">
        <f>SUMIFS('HCLS Adjustment'!$M:$M,'HCLS Adjustment'!$B:$B,$B47)</f>
        <v>0</v>
      </c>
      <c r="J47" s="17">
        <f>VLOOKUP(B47,'SVS Adjustment'!B:L,11,FALSE)</f>
        <v>0</v>
      </c>
      <c r="K47" s="17">
        <f>VLOOKUP($B47,'CAF BLS Adjustment'!$B:$S,18,FALSE)</f>
        <v>-56514</v>
      </c>
      <c r="L47" s="39">
        <f t="shared" si="1"/>
        <v>-56514</v>
      </c>
    </row>
    <row r="48" spans="1:12" ht="15" customHeight="1">
      <c r="A48" s="51" t="s">
        <v>42</v>
      </c>
      <c r="B48" s="51">
        <v>150093</v>
      </c>
      <c r="C48" s="51" t="s">
        <v>53</v>
      </c>
      <c r="D48" s="121">
        <f>SUMIFS('HCLS Adjustment'!$F:$F,'HCLS Adjustment'!$B:$B,'SAC by SAC Totals'!$B48)</f>
        <v>0</v>
      </c>
      <c r="E48" s="17">
        <f>VLOOKUP(B48,'SVS Adjustment'!B:L,4,FALSE)</f>
        <v>0</v>
      </c>
      <c r="F48" s="17">
        <f>VLOOKUP(B48,'CAF BLS Adjustment'!B:S,9,FALSE)</f>
        <v>-83880</v>
      </c>
      <c r="G48" s="14">
        <f t="shared" si="0"/>
        <v>-83880</v>
      </c>
      <c r="H48" s="159"/>
      <c r="I48" s="121">
        <f>SUMIFS('HCLS Adjustment'!$M:$M,'HCLS Adjustment'!$B:$B,$B48)</f>
        <v>0</v>
      </c>
      <c r="J48" s="17">
        <f>VLOOKUP(B48,'SVS Adjustment'!B:L,11,FALSE)</f>
        <v>0</v>
      </c>
      <c r="K48" s="17">
        <f>VLOOKUP($B48,'CAF BLS Adjustment'!$B:$S,18,FALSE)</f>
        <v>-83880</v>
      </c>
      <c r="L48" s="39">
        <f t="shared" si="1"/>
        <v>-83880</v>
      </c>
    </row>
    <row r="49" spans="1:12" ht="15" customHeight="1">
      <c r="A49" s="51" t="s">
        <v>42</v>
      </c>
      <c r="B49" s="51">
        <v>150095</v>
      </c>
      <c r="C49" s="51" t="s">
        <v>54</v>
      </c>
      <c r="D49" s="121">
        <f>SUMIFS('HCLS Adjustment'!$F:$F,'HCLS Adjustment'!$B:$B,'SAC by SAC Totals'!$B49)</f>
        <v>0</v>
      </c>
      <c r="E49" s="17">
        <f>VLOOKUP(B49,'SVS Adjustment'!B:L,4,FALSE)</f>
        <v>0</v>
      </c>
      <c r="F49" s="17">
        <f>VLOOKUP(B49,'CAF BLS Adjustment'!B:S,9,FALSE)</f>
        <v>67704</v>
      </c>
      <c r="G49" s="14">
        <f t="shared" si="0"/>
        <v>67704</v>
      </c>
      <c r="H49" s="159"/>
      <c r="I49" s="121">
        <f>SUMIFS('HCLS Adjustment'!$M:$M,'HCLS Adjustment'!$B:$B,$B49)</f>
        <v>0</v>
      </c>
      <c r="J49" s="17">
        <f>VLOOKUP(B49,'SVS Adjustment'!B:L,11,FALSE)</f>
        <v>0</v>
      </c>
      <c r="K49" s="17">
        <f>VLOOKUP($B49,'CAF BLS Adjustment'!$B:$S,18,FALSE)</f>
        <v>62059.833583902539</v>
      </c>
      <c r="L49" s="39">
        <f t="shared" si="1"/>
        <v>62059.833583902539</v>
      </c>
    </row>
    <row r="50" spans="1:12" ht="15" customHeight="1">
      <c r="A50" s="51" t="s">
        <v>42</v>
      </c>
      <c r="B50" s="51">
        <v>150097</v>
      </c>
      <c r="C50" s="51" t="s">
        <v>55</v>
      </c>
      <c r="D50" s="121">
        <f>SUMIFS('HCLS Adjustment'!$F:$F,'HCLS Adjustment'!$B:$B,'SAC by SAC Totals'!$B50)</f>
        <v>11496</v>
      </c>
      <c r="E50" s="17">
        <f>VLOOKUP(B50,'SVS Adjustment'!B:L,4,FALSE)</f>
        <v>0</v>
      </c>
      <c r="F50" s="17">
        <f>VLOOKUP(B50,'CAF BLS Adjustment'!B:S,9,FALSE)</f>
        <v>551477</v>
      </c>
      <c r="G50" s="14">
        <f t="shared" si="0"/>
        <v>562973</v>
      </c>
      <c r="H50" s="159"/>
      <c r="I50" s="121">
        <f>SUMIFS('HCLS Adjustment'!$M:$M,'HCLS Adjustment'!$B:$B,$B50)</f>
        <v>0</v>
      </c>
      <c r="J50" s="17">
        <f>VLOOKUP(B50,'SVS Adjustment'!B:L,11,FALSE)</f>
        <v>0</v>
      </c>
      <c r="K50" s="17">
        <f>VLOOKUP($B50,'CAF BLS Adjustment'!$B:$S,18,FALSE)</f>
        <v>452782.59846664313</v>
      </c>
      <c r="L50" s="39">
        <f t="shared" si="1"/>
        <v>452782.59846664313</v>
      </c>
    </row>
    <row r="51" spans="1:12" ht="15" customHeight="1">
      <c r="A51" s="51" t="s">
        <v>42</v>
      </c>
      <c r="B51" s="51">
        <v>150099</v>
      </c>
      <c r="C51" s="51" t="s">
        <v>56</v>
      </c>
      <c r="D51" s="121">
        <f>SUMIFS('HCLS Adjustment'!$F:$F,'HCLS Adjustment'!$B:$B,'SAC by SAC Totals'!$B51)</f>
        <v>0</v>
      </c>
      <c r="E51" s="17">
        <f>VLOOKUP(B51,'SVS Adjustment'!B:L,4,FALSE)</f>
        <v>0</v>
      </c>
      <c r="F51" s="17">
        <f>VLOOKUP(B51,'CAF BLS Adjustment'!B:S,9,FALSE)</f>
        <v>249255</v>
      </c>
      <c r="G51" s="14">
        <f t="shared" si="0"/>
        <v>249255</v>
      </c>
      <c r="H51" s="159"/>
      <c r="I51" s="121">
        <f>SUMIFS('HCLS Adjustment'!$M:$M,'HCLS Adjustment'!$B:$B,$B51)</f>
        <v>0</v>
      </c>
      <c r="J51" s="17">
        <f>VLOOKUP(B51,'SVS Adjustment'!B:L,11,FALSE)</f>
        <v>0</v>
      </c>
      <c r="K51" s="17">
        <f>VLOOKUP($B51,'CAF BLS Adjustment'!$B:$S,18,FALSE)</f>
        <v>192505.78954867096</v>
      </c>
      <c r="L51" s="39">
        <f t="shared" si="1"/>
        <v>192505.78954867096</v>
      </c>
    </row>
    <row r="52" spans="1:12" ht="15" customHeight="1">
      <c r="A52" s="51" t="s">
        <v>42</v>
      </c>
      <c r="B52" s="51">
        <v>150104</v>
      </c>
      <c r="C52" s="51" t="s">
        <v>57</v>
      </c>
      <c r="D52" s="121">
        <f>SUMIFS('HCLS Adjustment'!$F:$F,'HCLS Adjustment'!$B:$B,'SAC by SAC Totals'!$B52)</f>
        <v>0</v>
      </c>
      <c r="E52" s="17">
        <f>VLOOKUP(B52,'SVS Adjustment'!B:L,4,FALSE)</f>
        <v>0</v>
      </c>
      <c r="F52" s="17">
        <f>VLOOKUP(B52,'CAF BLS Adjustment'!B:S,9,FALSE)</f>
        <v>31032</v>
      </c>
      <c r="G52" s="14">
        <f t="shared" si="0"/>
        <v>31032</v>
      </c>
      <c r="H52" s="159"/>
      <c r="I52" s="121">
        <f>SUMIFS('HCLS Adjustment'!$M:$M,'HCLS Adjustment'!$B:$B,$B52)</f>
        <v>0</v>
      </c>
      <c r="J52" s="17">
        <f>VLOOKUP(B52,'SVS Adjustment'!B:L,11,FALSE)</f>
        <v>0</v>
      </c>
      <c r="K52" s="17">
        <f>VLOOKUP($B52,'CAF BLS Adjustment'!$B:$S,18,FALSE)</f>
        <v>28445.007027290314</v>
      </c>
      <c r="L52" s="39">
        <f t="shared" si="1"/>
        <v>28445.007027290314</v>
      </c>
    </row>
    <row r="53" spans="1:12" ht="15" customHeight="1">
      <c r="A53" s="51" t="s">
        <v>42</v>
      </c>
      <c r="B53" s="51">
        <v>150105</v>
      </c>
      <c r="C53" s="51" t="s">
        <v>58</v>
      </c>
      <c r="D53" s="121">
        <f>SUMIFS('HCLS Adjustment'!$F:$F,'HCLS Adjustment'!$B:$B,'SAC by SAC Totals'!$B53)</f>
        <v>0</v>
      </c>
      <c r="E53" s="17">
        <f>VLOOKUP(B53,'SVS Adjustment'!B:L,4,FALSE)</f>
        <v>0</v>
      </c>
      <c r="F53" s="17">
        <f>VLOOKUP(B53,'CAF BLS Adjustment'!B:S,9,FALSE)</f>
        <v>-11904</v>
      </c>
      <c r="G53" s="14">
        <f t="shared" si="0"/>
        <v>-11904</v>
      </c>
      <c r="H53" s="159"/>
      <c r="I53" s="121">
        <f>SUMIFS('HCLS Adjustment'!$M:$M,'HCLS Adjustment'!$B:$B,$B53)</f>
        <v>0</v>
      </c>
      <c r="J53" s="17">
        <f>VLOOKUP(B53,'SVS Adjustment'!B:L,11,FALSE)</f>
        <v>0</v>
      </c>
      <c r="K53" s="17">
        <f>VLOOKUP($B53,'CAF BLS Adjustment'!$B:$S,18,FALSE)</f>
        <v>-11904</v>
      </c>
      <c r="L53" s="39">
        <f t="shared" si="1"/>
        <v>-11904</v>
      </c>
    </row>
    <row r="54" spans="1:12" ht="15" customHeight="1">
      <c r="A54" s="51" t="s">
        <v>42</v>
      </c>
      <c r="B54" s="51">
        <v>150107</v>
      </c>
      <c r="C54" s="51" t="s">
        <v>59</v>
      </c>
      <c r="D54" s="121">
        <f>SUMIFS('HCLS Adjustment'!$F:$F,'HCLS Adjustment'!$B:$B,'SAC by SAC Totals'!$B54)</f>
        <v>0</v>
      </c>
      <c r="E54" s="17">
        <f>VLOOKUP(B54,'SVS Adjustment'!B:L,4,FALSE)</f>
        <v>0</v>
      </c>
      <c r="F54" s="17">
        <f>VLOOKUP(B54,'CAF BLS Adjustment'!B:S,9,FALSE)</f>
        <v>25434</v>
      </c>
      <c r="G54" s="14">
        <f t="shared" si="0"/>
        <v>25434</v>
      </c>
      <c r="H54" s="159"/>
      <c r="I54" s="121">
        <f>SUMIFS('HCLS Adjustment'!$M:$M,'HCLS Adjustment'!$B:$B,$B54)</f>
        <v>0</v>
      </c>
      <c r="J54" s="17">
        <f>VLOOKUP(B54,'SVS Adjustment'!B:L,11,FALSE)</f>
        <v>0</v>
      </c>
      <c r="K54" s="17">
        <f>VLOOKUP($B54,'CAF BLS Adjustment'!$B:$S,18,FALSE)</f>
        <v>23313.686154037827</v>
      </c>
      <c r="L54" s="39">
        <f t="shared" si="1"/>
        <v>23313.686154037827</v>
      </c>
    </row>
    <row r="55" spans="1:12" ht="15" customHeight="1">
      <c r="A55" s="51" t="s">
        <v>42</v>
      </c>
      <c r="B55" s="51">
        <v>150108</v>
      </c>
      <c r="C55" s="51" t="s">
        <v>60</v>
      </c>
      <c r="D55" s="121">
        <f>SUMIFS('HCLS Adjustment'!$F:$F,'HCLS Adjustment'!$B:$B,'SAC by SAC Totals'!$B55)</f>
        <v>0</v>
      </c>
      <c r="E55" s="17">
        <f>VLOOKUP(B55,'SVS Adjustment'!B:L,4,FALSE)</f>
        <v>0</v>
      </c>
      <c r="F55" s="17">
        <f>VLOOKUP(B55,'CAF BLS Adjustment'!B:S,9,FALSE)</f>
        <v>-27210</v>
      </c>
      <c r="G55" s="14">
        <f t="shared" si="0"/>
        <v>-27210</v>
      </c>
      <c r="H55" s="159"/>
      <c r="I55" s="121">
        <f>SUMIFS('HCLS Adjustment'!$M:$M,'HCLS Adjustment'!$B:$B,$B55)</f>
        <v>0</v>
      </c>
      <c r="J55" s="17">
        <f>VLOOKUP(B55,'SVS Adjustment'!B:L,11,FALSE)</f>
        <v>0</v>
      </c>
      <c r="K55" s="17">
        <f>VLOOKUP($B55,'CAF BLS Adjustment'!$B:$S,18,FALSE)</f>
        <v>-27210</v>
      </c>
      <c r="L55" s="39">
        <f t="shared" si="1"/>
        <v>-27210</v>
      </c>
    </row>
    <row r="56" spans="1:12" ht="15" customHeight="1">
      <c r="A56" s="51" t="s">
        <v>42</v>
      </c>
      <c r="B56" s="51">
        <v>150111</v>
      </c>
      <c r="C56" s="51" t="s">
        <v>61</v>
      </c>
      <c r="D56" s="121">
        <f>SUMIFS('HCLS Adjustment'!$F:$F,'HCLS Adjustment'!$B:$B,'SAC by SAC Totals'!$B56)</f>
        <v>0</v>
      </c>
      <c r="E56" s="17">
        <f>VLOOKUP(B56,'SVS Adjustment'!B:L,4,FALSE)</f>
        <v>0</v>
      </c>
      <c r="F56" s="17">
        <f>VLOOKUP(B56,'CAF BLS Adjustment'!B:S,9,FALSE)</f>
        <v>596841</v>
      </c>
      <c r="G56" s="14">
        <f t="shared" si="0"/>
        <v>596841</v>
      </c>
      <c r="H56" s="159"/>
      <c r="I56" s="121">
        <f>SUMIFS('HCLS Adjustment'!$M:$M,'HCLS Adjustment'!$B:$B,$B56)</f>
        <v>0</v>
      </c>
      <c r="J56" s="17">
        <f>VLOOKUP(B56,'SVS Adjustment'!B:L,11,FALSE)</f>
        <v>0</v>
      </c>
      <c r="K56" s="17">
        <f>VLOOKUP($B56,'CAF BLS Adjustment'!$B:$S,18,FALSE)</f>
        <v>502612.70814193733</v>
      </c>
      <c r="L56" s="39">
        <f t="shared" si="1"/>
        <v>502612.70814193733</v>
      </c>
    </row>
    <row r="57" spans="1:12" ht="15" customHeight="1">
      <c r="A57" s="51" t="s">
        <v>42</v>
      </c>
      <c r="B57" s="51">
        <v>150112</v>
      </c>
      <c r="C57" s="51" t="s">
        <v>62</v>
      </c>
      <c r="D57" s="121">
        <f>SUMIFS('HCLS Adjustment'!$F:$F,'HCLS Adjustment'!$B:$B,'SAC by SAC Totals'!$B57)</f>
        <v>497484</v>
      </c>
      <c r="E57" s="17">
        <f>VLOOKUP(B57,'SVS Adjustment'!B:L,4,FALSE)</f>
        <v>0</v>
      </c>
      <c r="F57" s="17">
        <f>VLOOKUP(B57,'CAF BLS Adjustment'!B:S,9,FALSE)</f>
        <v>767432</v>
      </c>
      <c r="G57" s="14">
        <f t="shared" si="0"/>
        <v>1264916</v>
      </c>
      <c r="H57" s="159"/>
      <c r="I57" s="121">
        <f>SUMIFS('HCLS Adjustment'!$M:$M,'HCLS Adjustment'!$B:$B,$B57)</f>
        <v>421647.22605896194</v>
      </c>
      <c r="J57" s="17">
        <f>VLOOKUP(B57,'SVS Adjustment'!B:L,11,FALSE)</f>
        <v>0</v>
      </c>
      <c r="K57" s="17">
        <f>VLOOKUP($B57,'CAF BLS Adjustment'!$B:$S,18,FALSE)</f>
        <v>667281.14035639225</v>
      </c>
      <c r="L57" s="39">
        <f t="shared" si="1"/>
        <v>1088928.3664153542</v>
      </c>
    </row>
    <row r="58" spans="1:12" ht="15" customHeight="1">
      <c r="A58" s="51" t="s">
        <v>42</v>
      </c>
      <c r="B58" s="51">
        <v>150114</v>
      </c>
      <c r="C58" s="51" t="s">
        <v>63</v>
      </c>
      <c r="D58" s="121">
        <f>SUMIFS('HCLS Adjustment'!$F:$F,'HCLS Adjustment'!$B:$B,'SAC by SAC Totals'!$B58)</f>
        <v>0</v>
      </c>
      <c r="E58" s="17">
        <f>VLOOKUP(B58,'SVS Adjustment'!B:L,4,FALSE)</f>
        <v>0</v>
      </c>
      <c r="F58" s="17">
        <f>VLOOKUP(B58,'CAF BLS Adjustment'!B:S,9,FALSE)</f>
        <v>9270</v>
      </c>
      <c r="G58" s="14">
        <f t="shared" si="0"/>
        <v>9270</v>
      </c>
      <c r="H58" s="159"/>
      <c r="I58" s="121">
        <f>SUMIFS('HCLS Adjustment'!$M:$M,'HCLS Adjustment'!$B:$B,$B58)</f>
        <v>0</v>
      </c>
      <c r="J58" s="17">
        <f>VLOOKUP(B58,'SVS Adjustment'!B:L,11,FALSE)</f>
        <v>0</v>
      </c>
      <c r="K58" s="17">
        <f>VLOOKUP($B58,'CAF BLS Adjustment'!$B:$S,18,FALSE)</f>
        <v>8497.2033753216419</v>
      </c>
      <c r="L58" s="39">
        <f t="shared" si="1"/>
        <v>8497.2033753216419</v>
      </c>
    </row>
    <row r="59" spans="1:12" ht="15" customHeight="1">
      <c r="A59" s="51" t="s">
        <v>42</v>
      </c>
      <c r="B59" s="51">
        <v>150116</v>
      </c>
      <c r="C59" s="51" t="s">
        <v>64</v>
      </c>
      <c r="D59" s="121">
        <f>SUMIFS('HCLS Adjustment'!$F:$F,'HCLS Adjustment'!$B:$B,'SAC by SAC Totals'!$B59)</f>
        <v>0</v>
      </c>
      <c r="E59" s="17">
        <f>VLOOKUP(B59,'SVS Adjustment'!B:L,4,FALSE)</f>
        <v>0</v>
      </c>
      <c r="F59" s="17">
        <f>VLOOKUP(B59,'CAF BLS Adjustment'!B:S,9,FALSE)</f>
        <v>13410</v>
      </c>
      <c r="G59" s="14">
        <f t="shared" si="0"/>
        <v>13410</v>
      </c>
      <c r="H59" s="159"/>
      <c r="I59" s="121">
        <f>SUMIFS('HCLS Adjustment'!$M:$M,'HCLS Adjustment'!$B:$B,$B59)</f>
        <v>0</v>
      </c>
      <c r="J59" s="17">
        <f>VLOOKUP(B59,'SVS Adjustment'!B:L,11,FALSE)</f>
        <v>0</v>
      </c>
      <c r="K59" s="17">
        <f>VLOOKUP($B59,'CAF BLS Adjustment'!$B:$S,18,FALSE)</f>
        <v>12292.070902164318</v>
      </c>
      <c r="L59" s="39">
        <f t="shared" si="1"/>
        <v>12292.070902164318</v>
      </c>
    </row>
    <row r="60" spans="1:12" ht="15" customHeight="1">
      <c r="A60" s="51" t="s">
        <v>42</v>
      </c>
      <c r="B60" s="51">
        <v>150118</v>
      </c>
      <c r="C60" s="51" t="s">
        <v>65</v>
      </c>
      <c r="D60" s="121">
        <f>SUMIFS('HCLS Adjustment'!$F:$F,'HCLS Adjustment'!$B:$B,'SAC by SAC Totals'!$B60)</f>
        <v>0</v>
      </c>
      <c r="E60" s="17">
        <f>VLOOKUP(B60,'SVS Adjustment'!B:L,4,FALSE)</f>
        <v>0</v>
      </c>
      <c r="F60" s="17">
        <f>VLOOKUP(B60,'CAF BLS Adjustment'!B:S,9,FALSE)</f>
        <v>24126</v>
      </c>
      <c r="G60" s="14">
        <f t="shared" si="0"/>
        <v>24126</v>
      </c>
      <c r="H60" s="159"/>
      <c r="I60" s="121">
        <f>SUMIFS('HCLS Adjustment'!$M:$M,'HCLS Adjustment'!$B:$B,$B60)</f>
        <v>0</v>
      </c>
      <c r="J60" s="17">
        <f>VLOOKUP(B60,'SVS Adjustment'!B:L,11,FALSE)</f>
        <v>0</v>
      </c>
      <c r="K60" s="17">
        <f>VLOOKUP($B60,'CAF BLS Adjustment'!$B:$S,18,FALSE)</f>
        <v>22114.72800787594</v>
      </c>
      <c r="L60" s="39">
        <f t="shared" si="1"/>
        <v>22114.72800787594</v>
      </c>
    </row>
    <row r="61" spans="1:12" ht="15" customHeight="1">
      <c r="A61" s="51" t="s">
        <v>42</v>
      </c>
      <c r="B61" s="51">
        <v>150125</v>
      </c>
      <c r="C61" s="51" t="s">
        <v>66</v>
      </c>
      <c r="D61" s="121">
        <f>SUMIFS('HCLS Adjustment'!$F:$F,'HCLS Adjustment'!$B:$B,'SAC by SAC Totals'!$B61)</f>
        <v>0</v>
      </c>
      <c r="E61" s="17">
        <f>VLOOKUP(B61,'SVS Adjustment'!B:L,4,FALSE)</f>
        <v>0</v>
      </c>
      <c r="F61" s="17">
        <f>VLOOKUP(B61,'CAF BLS Adjustment'!B:S,9,FALSE)</f>
        <v>1216664</v>
      </c>
      <c r="G61" s="14">
        <f t="shared" si="0"/>
        <v>1216664</v>
      </c>
      <c r="H61" s="159"/>
      <c r="I61" s="121">
        <f>SUMIFS('HCLS Adjustment'!$M:$M,'HCLS Adjustment'!$B:$B,$B61)</f>
        <v>0</v>
      </c>
      <c r="J61" s="17">
        <f>VLOOKUP(B61,'SVS Adjustment'!B:L,11,FALSE)</f>
        <v>0</v>
      </c>
      <c r="K61" s="17">
        <f>VLOOKUP($B61,'CAF BLS Adjustment'!$B:$S,18,FALSE)</f>
        <v>965577.8457829433</v>
      </c>
      <c r="L61" s="39">
        <f t="shared" si="1"/>
        <v>965577.8457829433</v>
      </c>
    </row>
    <row r="62" spans="1:12" ht="15" customHeight="1">
      <c r="A62" s="51" t="s">
        <v>42</v>
      </c>
      <c r="B62" s="51">
        <v>150129</v>
      </c>
      <c r="C62" s="51" t="s">
        <v>67</v>
      </c>
      <c r="D62" s="121">
        <f>SUMIFS('HCLS Adjustment'!$F:$F,'HCLS Adjustment'!$B:$B,'SAC by SAC Totals'!$B62)</f>
        <v>0</v>
      </c>
      <c r="E62" s="17">
        <f>VLOOKUP(B62,'SVS Adjustment'!B:L,4,FALSE)</f>
        <v>0</v>
      </c>
      <c r="F62" s="17">
        <f>VLOOKUP(B62,'CAF BLS Adjustment'!B:S,9,FALSE)</f>
        <v>-40116</v>
      </c>
      <c r="G62" s="14">
        <f t="shared" si="0"/>
        <v>-40116</v>
      </c>
      <c r="H62" s="159"/>
      <c r="I62" s="121">
        <f>SUMIFS('HCLS Adjustment'!$M:$M,'HCLS Adjustment'!$B:$B,$B62)</f>
        <v>0</v>
      </c>
      <c r="J62" s="17">
        <f>VLOOKUP(B62,'SVS Adjustment'!B:L,11,FALSE)</f>
        <v>0</v>
      </c>
      <c r="K62" s="17">
        <f>VLOOKUP($B62,'CAF BLS Adjustment'!$B:$S,18,FALSE)</f>
        <v>-40116</v>
      </c>
      <c r="L62" s="39">
        <f t="shared" si="1"/>
        <v>-40116</v>
      </c>
    </row>
    <row r="63" spans="1:12" ht="15" customHeight="1">
      <c r="A63" s="51" t="s">
        <v>42</v>
      </c>
      <c r="B63" s="51">
        <v>150131</v>
      </c>
      <c r="C63" s="51" t="s">
        <v>68</v>
      </c>
      <c r="D63" s="121">
        <f>SUMIFS('HCLS Adjustment'!$F:$F,'HCLS Adjustment'!$B:$B,'SAC by SAC Totals'!$B63)</f>
        <v>312780</v>
      </c>
      <c r="E63" s="17">
        <f>VLOOKUP(B63,'SVS Adjustment'!B:L,4,FALSE)</f>
        <v>0</v>
      </c>
      <c r="F63" s="17">
        <f>VLOOKUP(B63,'CAF BLS Adjustment'!B:S,9,FALSE)</f>
        <v>1049675</v>
      </c>
      <c r="G63" s="14">
        <f t="shared" si="0"/>
        <v>1362455</v>
      </c>
      <c r="H63" s="159"/>
      <c r="I63" s="121">
        <f>SUMIFS('HCLS Adjustment'!$M:$M,'HCLS Adjustment'!$B:$B,$B63)</f>
        <v>229440.57513113678</v>
      </c>
      <c r="J63" s="17">
        <f>VLOOKUP(B63,'SVS Adjustment'!B:L,11,FALSE)</f>
        <v>0</v>
      </c>
      <c r="K63" s="17">
        <f>VLOOKUP($B63,'CAF BLS Adjustment'!$B:$S,18,FALSE)</f>
        <v>873223.60760319035</v>
      </c>
      <c r="L63" s="39">
        <f t="shared" si="1"/>
        <v>1102664.1827343272</v>
      </c>
    </row>
    <row r="64" spans="1:12" ht="15" customHeight="1">
      <c r="A64" s="51" t="s">
        <v>42</v>
      </c>
      <c r="B64" s="51">
        <v>150133</v>
      </c>
      <c r="C64" s="51" t="s">
        <v>69</v>
      </c>
      <c r="D64" s="121">
        <f>SUMIFS('HCLS Adjustment'!$F:$F,'HCLS Adjustment'!$B:$B,'SAC by SAC Totals'!$B64)</f>
        <v>0</v>
      </c>
      <c r="E64" s="17">
        <f>VLOOKUP(B64,'SVS Adjustment'!B:L,4,FALSE)</f>
        <v>0</v>
      </c>
      <c r="F64" s="17">
        <f>VLOOKUP(B64,'CAF BLS Adjustment'!B:S,9,FALSE)</f>
        <v>-4230</v>
      </c>
      <c r="G64" s="14">
        <f t="shared" si="0"/>
        <v>-4230</v>
      </c>
      <c r="H64" s="159"/>
      <c r="I64" s="121">
        <f>SUMIFS('HCLS Adjustment'!$M:$M,'HCLS Adjustment'!$B:$B,$B64)</f>
        <v>0</v>
      </c>
      <c r="J64" s="17">
        <f>VLOOKUP(B64,'SVS Adjustment'!B:L,11,FALSE)</f>
        <v>0</v>
      </c>
      <c r="K64" s="17">
        <f>VLOOKUP($B64,'CAF BLS Adjustment'!$B:$S,18,FALSE)</f>
        <v>-4230</v>
      </c>
      <c r="L64" s="39">
        <f t="shared" si="1"/>
        <v>-4230</v>
      </c>
    </row>
    <row r="65" spans="1:12" ht="15" customHeight="1">
      <c r="A65" s="51" t="s">
        <v>42</v>
      </c>
      <c r="B65" s="51">
        <v>150135</v>
      </c>
      <c r="C65" s="51" t="s">
        <v>70</v>
      </c>
      <c r="D65" s="121">
        <f>SUMIFS('HCLS Adjustment'!$F:$F,'HCLS Adjustment'!$B:$B,'SAC by SAC Totals'!$B65)</f>
        <v>0</v>
      </c>
      <c r="E65" s="17">
        <f>VLOOKUP(B65,'SVS Adjustment'!B:L,4,FALSE)</f>
        <v>0</v>
      </c>
      <c r="F65" s="17">
        <f>VLOOKUP(B65,'CAF BLS Adjustment'!B:S,9,FALSE)</f>
        <v>-59220</v>
      </c>
      <c r="G65" s="14">
        <f t="shared" si="0"/>
        <v>-59220</v>
      </c>
      <c r="H65" s="159"/>
      <c r="I65" s="121">
        <f>SUMIFS('HCLS Adjustment'!$M:$M,'HCLS Adjustment'!$B:$B,$B65)</f>
        <v>0</v>
      </c>
      <c r="J65" s="17">
        <f>VLOOKUP(B65,'SVS Adjustment'!B:L,11,FALSE)</f>
        <v>0</v>
      </c>
      <c r="K65" s="17">
        <f>VLOOKUP($B65,'CAF BLS Adjustment'!$B:$S,18,FALSE)</f>
        <v>-59220</v>
      </c>
      <c r="L65" s="39">
        <f t="shared" si="1"/>
        <v>-59220</v>
      </c>
    </row>
    <row r="66" spans="1:12" ht="15" customHeight="1">
      <c r="A66" s="51" t="s">
        <v>71</v>
      </c>
      <c r="B66" s="51">
        <v>160135</v>
      </c>
      <c r="C66" s="51" t="s">
        <v>72</v>
      </c>
      <c r="D66" s="121">
        <f>SUMIFS('HCLS Adjustment'!$F:$F,'HCLS Adjustment'!$B:$B,'SAC by SAC Totals'!$B66)</f>
        <v>0</v>
      </c>
      <c r="E66" s="17">
        <f>VLOOKUP(B66,'SVS Adjustment'!B:L,4,FALSE)</f>
        <v>0</v>
      </c>
      <c r="F66" s="17">
        <f>VLOOKUP(B66,'CAF BLS Adjustment'!B:S,9,FALSE)</f>
        <v>103883</v>
      </c>
      <c r="G66" s="14">
        <f t="shared" si="0"/>
        <v>103883</v>
      </c>
      <c r="H66" s="159"/>
      <c r="I66" s="121">
        <f>SUMIFS('HCLS Adjustment'!$M:$M,'HCLS Adjustment'!$B:$B,$B66)</f>
        <v>0</v>
      </c>
      <c r="J66" s="17">
        <f>VLOOKUP(B66,'SVS Adjustment'!B:L,11,FALSE)</f>
        <v>0</v>
      </c>
      <c r="K66" s="17">
        <f>VLOOKUP($B66,'CAF BLS Adjustment'!$B:$S,18,FALSE)</f>
        <v>0</v>
      </c>
      <c r="L66" s="39">
        <f t="shared" si="1"/>
        <v>0</v>
      </c>
    </row>
    <row r="67" spans="1:12" ht="15" customHeight="1">
      <c r="A67" s="51" t="s">
        <v>73</v>
      </c>
      <c r="B67" s="51">
        <v>170156</v>
      </c>
      <c r="C67" s="51" t="s">
        <v>74</v>
      </c>
      <c r="D67" s="121">
        <f>SUMIFS('HCLS Adjustment'!$F:$F,'HCLS Adjustment'!$B:$B,'SAC by SAC Totals'!$B67)</f>
        <v>0</v>
      </c>
      <c r="E67" s="17">
        <f>VLOOKUP(B67,'SVS Adjustment'!B:L,4,FALSE)</f>
        <v>0</v>
      </c>
      <c r="F67" s="17">
        <f>VLOOKUP(B67,'CAF BLS Adjustment'!B:S,9,FALSE)</f>
        <v>494512</v>
      </c>
      <c r="G67" s="14">
        <f t="shared" ref="G67:G130" si="2">SUM(D67:F67)</f>
        <v>494512</v>
      </c>
      <c r="H67" s="159"/>
      <c r="I67" s="121">
        <f>SUMIFS('HCLS Adjustment'!$M:$M,'HCLS Adjustment'!$B:$B,$B67)</f>
        <v>0</v>
      </c>
      <c r="J67" s="17">
        <f>VLOOKUP(B67,'SVS Adjustment'!B:L,11,FALSE)</f>
        <v>0</v>
      </c>
      <c r="K67" s="17">
        <f>VLOOKUP($B67,'CAF BLS Adjustment'!$B:$S,18,FALSE)</f>
        <v>376891.99236071983</v>
      </c>
      <c r="L67" s="39">
        <f t="shared" ref="L67:L130" si="3">SUM(I67:K67)</f>
        <v>376891.99236071983</v>
      </c>
    </row>
    <row r="68" spans="1:12" ht="15" customHeight="1">
      <c r="A68" s="51" t="s">
        <v>73</v>
      </c>
      <c r="B68" s="51">
        <v>170171</v>
      </c>
      <c r="C68" s="51" t="s">
        <v>75</v>
      </c>
      <c r="D68" s="121">
        <f>SUMIFS('HCLS Adjustment'!$F:$F,'HCLS Adjustment'!$B:$B,'SAC by SAC Totals'!$B68)</f>
        <v>0</v>
      </c>
      <c r="E68" s="17">
        <f>VLOOKUP(B68,'SVS Adjustment'!B:L,4,FALSE)</f>
        <v>0</v>
      </c>
      <c r="F68" s="17">
        <f>VLOOKUP(B68,'CAF BLS Adjustment'!B:S,9,FALSE)</f>
        <v>194994</v>
      </c>
      <c r="G68" s="14">
        <f t="shared" si="2"/>
        <v>194994</v>
      </c>
      <c r="H68" s="159"/>
      <c r="I68" s="121">
        <f>SUMIFS('HCLS Adjustment'!$M:$M,'HCLS Adjustment'!$B:$B,$B68)</f>
        <v>0</v>
      </c>
      <c r="J68" s="17">
        <f>VLOOKUP(B68,'SVS Adjustment'!B:L,11,FALSE)</f>
        <v>0</v>
      </c>
      <c r="K68" s="17">
        <f>VLOOKUP($B68,'CAF BLS Adjustment'!$B:$S,18,FALSE)</f>
        <v>151550.75615255802</v>
      </c>
      <c r="L68" s="39">
        <f t="shared" si="3"/>
        <v>151550.75615255802</v>
      </c>
    </row>
    <row r="69" spans="1:12" ht="15" customHeight="1">
      <c r="A69" s="51" t="s">
        <v>73</v>
      </c>
      <c r="B69" s="51">
        <v>170175</v>
      </c>
      <c r="C69" s="51" t="s">
        <v>76</v>
      </c>
      <c r="D69" s="121">
        <f>SUMIFS('HCLS Adjustment'!$F:$F,'HCLS Adjustment'!$B:$B,'SAC by SAC Totals'!$B69)</f>
        <v>0</v>
      </c>
      <c r="E69" s="17">
        <f>VLOOKUP(B69,'SVS Adjustment'!B:L,4,FALSE)</f>
        <v>0</v>
      </c>
      <c r="F69" s="17">
        <f>VLOOKUP(B69,'CAF BLS Adjustment'!B:S,9,FALSE)</f>
        <v>530593</v>
      </c>
      <c r="G69" s="14">
        <f t="shared" si="2"/>
        <v>530593</v>
      </c>
      <c r="H69" s="159"/>
      <c r="I69" s="121">
        <f>SUMIFS('HCLS Adjustment'!$M:$M,'HCLS Adjustment'!$B:$B,$B69)</f>
        <v>0</v>
      </c>
      <c r="J69" s="17">
        <f>VLOOKUP(B69,'SVS Adjustment'!B:L,11,FALSE)</f>
        <v>0</v>
      </c>
      <c r="K69" s="17">
        <f>VLOOKUP($B69,'CAF BLS Adjustment'!$B:$S,18,FALSE)</f>
        <v>421191.38878671086</v>
      </c>
      <c r="L69" s="39">
        <f t="shared" si="3"/>
        <v>421191.38878671086</v>
      </c>
    </row>
    <row r="70" spans="1:12" ht="15" customHeight="1">
      <c r="A70" s="51" t="s">
        <v>73</v>
      </c>
      <c r="B70" s="51">
        <v>170177</v>
      </c>
      <c r="C70" s="51" t="s">
        <v>77</v>
      </c>
      <c r="D70" s="121">
        <f>SUMIFS('HCLS Adjustment'!$F:$F,'HCLS Adjustment'!$B:$B,'SAC by SAC Totals'!$B70)</f>
        <v>0</v>
      </c>
      <c r="E70" s="17">
        <f>VLOOKUP(B70,'SVS Adjustment'!B:L,4,FALSE)</f>
        <v>0</v>
      </c>
      <c r="F70" s="17">
        <f>VLOOKUP(B70,'CAF BLS Adjustment'!B:S,9,FALSE)</f>
        <v>294220</v>
      </c>
      <c r="G70" s="14">
        <f t="shared" si="2"/>
        <v>294220</v>
      </c>
      <c r="H70" s="159"/>
      <c r="I70" s="121">
        <f>SUMIFS('HCLS Adjustment'!$M:$M,'HCLS Adjustment'!$B:$B,$B70)</f>
        <v>0</v>
      </c>
      <c r="J70" s="17">
        <f>VLOOKUP(B70,'SVS Adjustment'!B:L,11,FALSE)</f>
        <v>0</v>
      </c>
      <c r="K70" s="17">
        <f>VLOOKUP($B70,'CAF BLS Adjustment'!$B:$S,18,FALSE)</f>
        <v>227892.73698003439</v>
      </c>
      <c r="L70" s="39">
        <f t="shared" si="3"/>
        <v>227892.73698003439</v>
      </c>
    </row>
    <row r="71" spans="1:12" ht="15" customHeight="1">
      <c r="A71" s="51" t="s">
        <v>73</v>
      </c>
      <c r="B71" s="51">
        <v>170179</v>
      </c>
      <c r="C71" s="51" t="s">
        <v>78</v>
      </c>
      <c r="D71" s="121">
        <f>SUMIFS('HCLS Adjustment'!$F:$F,'HCLS Adjustment'!$B:$B,'SAC by SAC Totals'!$B71)</f>
        <v>0</v>
      </c>
      <c r="E71" s="17">
        <f>VLOOKUP(B71,'SVS Adjustment'!B:L,4,FALSE)</f>
        <v>0</v>
      </c>
      <c r="F71" s="17">
        <f>VLOOKUP(B71,'CAF BLS Adjustment'!B:S,9,FALSE)</f>
        <v>671410</v>
      </c>
      <c r="G71" s="14">
        <f t="shared" si="2"/>
        <v>671410</v>
      </c>
      <c r="H71" s="159"/>
      <c r="I71" s="121">
        <f>SUMIFS('HCLS Adjustment'!$M:$M,'HCLS Adjustment'!$B:$B,$B71)</f>
        <v>0</v>
      </c>
      <c r="J71" s="17">
        <f>VLOOKUP(B71,'SVS Adjustment'!B:L,11,FALSE)</f>
        <v>0</v>
      </c>
      <c r="K71" s="17">
        <f>VLOOKUP($B71,'CAF BLS Adjustment'!$B:$S,18,FALSE)</f>
        <v>503301.95539662126</v>
      </c>
      <c r="L71" s="39">
        <f t="shared" si="3"/>
        <v>503301.95539662126</v>
      </c>
    </row>
    <row r="72" spans="1:12" ht="15" customHeight="1">
      <c r="A72" s="51" t="s">
        <v>73</v>
      </c>
      <c r="B72" s="51">
        <v>170183</v>
      </c>
      <c r="C72" s="51" t="s">
        <v>79</v>
      </c>
      <c r="D72" s="121">
        <f>SUMIFS('HCLS Adjustment'!$F:$F,'HCLS Adjustment'!$B:$B,'SAC by SAC Totals'!$B72)</f>
        <v>0</v>
      </c>
      <c r="E72" s="17">
        <f>VLOOKUP(B72,'SVS Adjustment'!B:L,4,FALSE)</f>
        <v>0</v>
      </c>
      <c r="F72" s="17">
        <f>VLOOKUP(B72,'CAF BLS Adjustment'!B:S,9,FALSE)</f>
        <v>-13188</v>
      </c>
      <c r="G72" s="14">
        <f t="shared" si="2"/>
        <v>-13188</v>
      </c>
      <c r="H72" s="159"/>
      <c r="I72" s="121">
        <f>SUMIFS('HCLS Adjustment'!$M:$M,'HCLS Adjustment'!$B:$B,$B72)</f>
        <v>0</v>
      </c>
      <c r="J72" s="17">
        <f>VLOOKUP(B72,'SVS Adjustment'!B:L,11,FALSE)</f>
        <v>0</v>
      </c>
      <c r="K72" s="17">
        <f>VLOOKUP($B72,'CAF BLS Adjustment'!$B:$S,18,FALSE)</f>
        <v>-13188</v>
      </c>
      <c r="L72" s="39">
        <f t="shared" si="3"/>
        <v>-13188</v>
      </c>
    </row>
    <row r="73" spans="1:12" ht="15" customHeight="1">
      <c r="A73" s="51" t="s">
        <v>73</v>
      </c>
      <c r="B73" s="51">
        <v>170189</v>
      </c>
      <c r="C73" s="51" t="s">
        <v>80</v>
      </c>
      <c r="D73" s="121">
        <f>SUMIFS('HCLS Adjustment'!$F:$F,'HCLS Adjustment'!$B:$B,'SAC by SAC Totals'!$B73)</f>
        <v>183972</v>
      </c>
      <c r="E73" s="17">
        <f>VLOOKUP(B73,'SVS Adjustment'!B:L,4,FALSE)</f>
        <v>0</v>
      </c>
      <c r="F73" s="17">
        <f>VLOOKUP(B73,'CAF BLS Adjustment'!B:S,9,FALSE)</f>
        <v>526045</v>
      </c>
      <c r="G73" s="14">
        <f t="shared" si="2"/>
        <v>710017</v>
      </c>
      <c r="H73" s="159"/>
      <c r="I73" s="121">
        <f>SUMIFS('HCLS Adjustment'!$M:$M,'HCLS Adjustment'!$B:$B,$B73)</f>
        <v>141867.64079102295</v>
      </c>
      <c r="J73" s="17">
        <f>VLOOKUP(B73,'SVS Adjustment'!B:L,11,FALSE)</f>
        <v>0</v>
      </c>
      <c r="K73" s="17">
        <f>VLOOKUP($B73,'CAF BLS Adjustment'!$B:$S,18,FALSE)</f>
        <v>447952.1389963777</v>
      </c>
      <c r="L73" s="39">
        <f t="shared" si="3"/>
        <v>589819.77978740062</v>
      </c>
    </row>
    <row r="74" spans="1:12" ht="15" customHeight="1">
      <c r="A74" s="51" t="s">
        <v>73</v>
      </c>
      <c r="B74" s="51">
        <v>170191</v>
      </c>
      <c r="C74" s="51" t="s">
        <v>81</v>
      </c>
      <c r="D74" s="121">
        <f>SUMIFS('HCLS Adjustment'!$F:$F,'HCLS Adjustment'!$B:$B,'SAC by SAC Totals'!$B74)</f>
        <v>0</v>
      </c>
      <c r="E74" s="17">
        <f>VLOOKUP(B74,'SVS Adjustment'!B:L,4,FALSE)</f>
        <v>0</v>
      </c>
      <c r="F74" s="17">
        <f>VLOOKUP(B74,'CAF BLS Adjustment'!B:S,9,FALSE)</f>
        <v>-43704</v>
      </c>
      <c r="G74" s="14">
        <f t="shared" si="2"/>
        <v>-43704</v>
      </c>
      <c r="H74" s="159"/>
      <c r="I74" s="121">
        <f>SUMIFS('HCLS Adjustment'!$M:$M,'HCLS Adjustment'!$B:$B,$B74)</f>
        <v>0</v>
      </c>
      <c r="J74" s="17">
        <f>VLOOKUP(B74,'SVS Adjustment'!B:L,11,FALSE)</f>
        <v>0</v>
      </c>
      <c r="K74" s="17">
        <f>VLOOKUP($B74,'CAF BLS Adjustment'!$B:$S,18,FALSE)</f>
        <v>-43704</v>
      </c>
      <c r="L74" s="39">
        <f t="shared" si="3"/>
        <v>-43704</v>
      </c>
    </row>
    <row r="75" spans="1:12" ht="15" customHeight="1">
      <c r="A75" s="51" t="s">
        <v>73</v>
      </c>
      <c r="B75" s="51">
        <v>170192</v>
      </c>
      <c r="C75" s="51" t="s">
        <v>82</v>
      </c>
      <c r="D75" s="121">
        <f>SUMIFS('HCLS Adjustment'!$F:$F,'HCLS Adjustment'!$B:$B,'SAC by SAC Totals'!$B75)</f>
        <v>0</v>
      </c>
      <c r="E75" s="17">
        <f>VLOOKUP(B75,'SVS Adjustment'!B:L,4,FALSE)</f>
        <v>0</v>
      </c>
      <c r="F75" s="17">
        <f>VLOOKUP(B75,'CAF BLS Adjustment'!B:S,9,FALSE)</f>
        <v>-43518</v>
      </c>
      <c r="G75" s="14">
        <f t="shared" si="2"/>
        <v>-43518</v>
      </c>
      <c r="H75" s="159"/>
      <c r="I75" s="121">
        <f>SUMIFS('HCLS Adjustment'!$M:$M,'HCLS Adjustment'!$B:$B,$B75)</f>
        <v>0</v>
      </c>
      <c r="J75" s="17">
        <f>VLOOKUP(B75,'SVS Adjustment'!B:L,11,FALSE)</f>
        <v>0</v>
      </c>
      <c r="K75" s="17">
        <f>VLOOKUP($B75,'CAF BLS Adjustment'!$B:$S,18,FALSE)</f>
        <v>-43518</v>
      </c>
      <c r="L75" s="39">
        <f t="shared" si="3"/>
        <v>-43518</v>
      </c>
    </row>
    <row r="76" spans="1:12" ht="15" customHeight="1">
      <c r="A76" s="51" t="s">
        <v>73</v>
      </c>
      <c r="B76" s="51">
        <v>170195</v>
      </c>
      <c r="C76" s="51" t="s">
        <v>83</v>
      </c>
      <c r="D76" s="121">
        <f>SUMIFS('HCLS Adjustment'!$F:$F,'HCLS Adjustment'!$B:$B,'SAC by SAC Totals'!$B76)</f>
        <v>22248</v>
      </c>
      <c r="E76" s="17">
        <f>VLOOKUP(B76,'SVS Adjustment'!B:L,4,FALSE)</f>
        <v>0</v>
      </c>
      <c r="F76" s="17">
        <f>VLOOKUP(B76,'CAF BLS Adjustment'!B:S,9,FALSE)</f>
        <v>112047</v>
      </c>
      <c r="G76" s="14">
        <f t="shared" si="2"/>
        <v>134295</v>
      </c>
      <c r="H76" s="159"/>
      <c r="I76" s="121">
        <f>SUMIFS('HCLS Adjustment'!$M:$M,'HCLS Adjustment'!$B:$B,$B76)</f>
        <v>13004.039113159628</v>
      </c>
      <c r="J76" s="17">
        <f>VLOOKUP(B76,'SVS Adjustment'!B:L,11,FALSE)</f>
        <v>0</v>
      </c>
      <c r="K76" s="17">
        <f>VLOOKUP($B76,'CAF BLS Adjustment'!$B:$S,18,FALSE)</f>
        <v>93338.185650184765</v>
      </c>
      <c r="L76" s="39">
        <f t="shared" si="3"/>
        <v>106342.22476334439</v>
      </c>
    </row>
    <row r="77" spans="1:12" ht="15" customHeight="1">
      <c r="A77" s="51" t="s">
        <v>73</v>
      </c>
      <c r="B77" s="51">
        <v>170196</v>
      </c>
      <c r="C77" s="51" t="s">
        <v>84</v>
      </c>
      <c r="D77" s="121">
        <f>SUMIFS('HCLS Adjustment'!$F:$F,'HCLS Adjustment'!$B:$B,'SAC by SAC Totals'!$B77)</f>
        <v>0</v>
      </c>
      <c r="E77" s="17">
        <f>VLOOKUP(B77,'SVS Adjustment'!B:L,4,FALSE)</f>
        <v>0</v>
      </c>
      <c r="F77" s="17">
        <f>VLOOKUP(B77,'CAF BLS Adjustment'!B:S,9,FALSE)</f>
        <v>853384</v>
      </c>
      <c r="G77" s="14">
        <f t="shared" si="2"/>
        <v>853384</v>
      </c>
      <c r="H77" s="159"/>
      <c r="I77" s="121">
        <f>SUMIFS('HCLS Adjustment'!$M:$M,'HCLS Adjustment'!$B:$B,$B77)</f>
        <v>0</v>
      </c>
      <c r="J77" s="17">
        <f>VLOOKUP(B77,'SVS Adjustment'!B:L,11,FALSE)</f>
        <v>0</v>
      </c>
      <c r="K77" s="17">
        <f>VLOOKUP($B77,'CAF BLS Adjustment'!$B:$S,18,FALSE)</f>
        <v>673669.53759553621</v>
      </c>
      <c r="L77" s="39">
        <f t="shared" si="3"/>
        <v>673669.53759553621</v>
      </c>
    </row>
    <row r="78" spans="1:12" ht="15" customHeight="1">
      <c r="A78" s="51" t="s">
        <v>73</v>
      </c>
      <c r="B78" s="51">
        <v>170197</v>
      </c>
      <c r="C78" s="51" t="s">
        <v>85</v>
      </c>
      <c r="D78" s="121">
        <f>SUMIFS('HCLS Adjustment'!$F:$F,'HCLS Adjustment'!$B:$B,'SAC by SAC Totals'!$B78)</f>
        <v>0</v>
      </c>
      <c r="E78" s="17">
        <f>VLOOKUP(B78,'SVS Adjustment'!B:L,4,FALSE)</f>
        <v>0</v>
      </c>
      <c r="F78" s="17">
        <f>VLOOKUP(B78,'CAF BLS Adjustment'!B:S,9,FALSE)</f>
        <v>200035</v>
      </c>
      <c r="G78" s="14">
        <f t="shared" si="2"/>
        <v>200035</v>
      </c>
      <c r="H78" s="159"/>
      <c r="I78" s="121">
        <f>SUMIFS('HCLS Adjustment'!$M:$M,'HCLS Adjustment'!$B:$B,$B78)</f>
        <v>0</v>
      </c>
      <c r="J78" s="17">
        <f>VLOOKUP(B78,'SVS Adjustment'!B:L,11,FALSE)</f>
        <v>0</v>
      </c>
      <c r="K78" s="17">
        <f>VLOOKUP($B78,'CAF BLS Adjustment'!$B:$S,18,FALSE)</f>
        <v>161084.60921388451</v>
      </c>
      <c r="L78" s="39">
        <f t="shared" si="3"/>
        <v>161084.60921388451</v>
      </c>
    </row>
    <row r="79" spans="1:12" ht="15" customHeight="1">
      <c r="A79" s="51" t="s">
        <v>73</v>
      </c>
      <c r="B79" s="51">
        <v>170200</v>
      </c>
      <c r="C79" s="51" t="s">
        <v>86</v>
      </c>
      <c r="D79" s="121">
        <f>SUMIFS('HCLS Adjustment'!$F:$F,'HCLS Adjustment'!$B:$B,'SAC by SAC Totals'!$B79)</f>
        <v>0</v>
      </c>
      <c r="E79" s="17">
        <f>VLOOKUP(B79,'SVS Adjustment'!B:L,4,FALSE)</f>
        <v>0</v>
      </c>
      <c r="F79" s="17">
        <f>VLOOKUP(B79,'CAF BLS Adjustment'!B:S,9,FALSE)</f>
        <v>-11364</v>
      </c>
      <c r="G79" s="14">
        <f t="shared" si="2"/>
        <v>-11364</v>
      </c>
      <c r="H79" s="159"/>
      <c r="I79" s="121">
        <f>SUMIFS('HCLS Adjustment'!$M:$M,'HCLS Adjustment'!$B:$B,$B79)</f>
        <v>0</v>
      </c>
      <c r="J79" s="17">
        <f>VLOOKUP(B79,'SVS Adjustment'!B:L,11,FALSE)</f>
        <v>0</v>
      </c>
      <c r="K79" s="17">
        <f>VLOOKUP($B79,'CAF BLS Adjustment'!$B:$S,18,FALSE)</f>
        <v>-11364</v>
      </c>
      <c r="L79" s="39">
        <f t="shared" si="3"/>
        <v>-11364</v>
      </c>
    </row>
    <row r="80" spans="1:12" ht="15" customHeight="1">
      <c r="A80" s="51" t="s">
        <v>73</v>
      </c>
      <c r="B80" s="51">
        <v>170205</v>
      </c>
      <c r="C80" s="51" t="s">
        <v>87</v>
      </c>
      <c r="D80" s="121">
        <f>SUMIFS('HCLS Adjustment'!$F:$F,'HCLS Adjustment'!$B:$B,'SAC by SAC Totals'!$B80)</f>
        <v>2436</v>
      </c>
      <c r="E80" s="17">
        <f>VLOOKUP(B80,'SVS Adjustment'!B:L,4,FALSE)</f>
        <v>0</v>
      </c>
      <c r="F80" s="17">
        <f>VLOOKUP(B80,'CAF BLS Adjustment'!B:S,9,FALSE)</f>
        <v>390690</v>
      </c>
      <c r="G80" s="14">
        <f t="shared" si="2"/>
        <v>393126</v>
      </c>
      <c r="H80" s="159"/>
      <c r="I80" s="121">
        <f>SUMIFS('HCLS Adjustment'!$M:$M,'HCLS Adjustment'!$B:$B,$B80)</f>
        <v>0</v>
      </c>
      <c r="J80" s="17">
        <f>VLOOKUP(B80,'SVS Adjustment'!B:L,11,FALSE)</f>
        <v>0</v>
      </c>
      <c r="K80" s="17">
        <f>VLOOKUP($B80,'CAF BLS Adjustment'!$B:$S,18,FALSE)</f>
        <v>309676.34613093134</v>
      </c>
      <c r="L80" s="39">
        <f t="shared" si="3"/>
        <v>309676.34613093134</v>
      </c>
    </row>
    <row r="81" spans="1:12" ht="15" customHeight="1">
      <c r="A81" s="51" t="s">
        <v>73</v>
      </c>
      <c r="B81" s="51">
        <v>170206</v>
      </c>
      <c r="C81" s="51" t="s">
        <v>88</v>
      </c>
      <c r="D81" s="121">
        <f>SUMIFS('HCLS Adjustment'!$F:$F,'HCLS Adjustment'!$B:$B,'SAC by SAC Totals'!$B81)</f>
        <v>0</v>
      </c>
      <c r="E81" s="17">
        <f>VLOOKUP(B81,'SVS Adjustment'!B:L,4,FALSE)</f>
        <v>0</v>
      </c>
      <c r="F81" s="17">
        <f>VLOOKUP(B81,'CAF BLS Adjustment'!B:S,9,FALSE)</f>
        <v>4236</v>
      </c>
      <c r="G81" s="14">
        <f t="shared" si="2"/>
        <v>4236</v>
      </c>
      <c r="H81" s="159"/>
      <c r="I81" s="121">
        <f>SUMIFS('HCLS Adjustment'!$M:$M,'HCLS Adjustment'!$B:$B,$B81)</f>
        <v>0</v>
      </c>
      <c r="J81" s="17">
        <f>VLOOKUP(B81,'SVS Adjustment'!B:L,11,FALSE)</f>
        <v>0</v>
      </c>
      <c r="K81" s="17">
        <f>VLOOKUP($B81,'CAF BLS Adjustment'!$B:$S,18,FALSE)</f>
        <v>3882.864455001346</v>
      </c>
      <c r="L81" s="39">
        <f t="shared" si="3"/>
        <v>3882.864455001346</v>
      </c>
    </row>
    <row r="82" spans="1:12" ht="15" customHeight="1">
      <c r="A82" s="51" t="s">
        <v>73</v>
      </c>
      <c r="B82" s="51">
        <v>170210</v>
      </c>
      <c r="C82" s="51" t="s">
        <v>89</v>
      </c>
      <c r="D82" s="121">
        <f>SUMIFS('HCLS Adjustment'!$F:$F,'HCLS Adjustment'!$B:$B,'SAC by SAC Totals'!$B82)</f>
        <v>0</v>
      </c>
      <c r="E82" s="17">
        <f>VLOOKUP(B82,'SVS Adjustment'!B:L,4,FALSE)</f>
        <v>0</v>
      </c>
      <c r="F82" s="17">
        <f>VLOOKUP(B82,'CAF BLS Adjustment'!B:S,9,FALSE)</f>
        <v>270161</v>
      </c>
      <c r="G82" s="14">
        <f t="shared" si="2"/>
        <v>270161</v>
      </c>
      <c r="H82" s="159"/>
      <c r="I82" s="121">
        <f>SUMIFS('HCLS Adjustment'!$M:$M,'HCLS Adjustment'!$B:$B,$B82)</f>
        <v>0</v>
      </c>
      <c r="J82" s="17">
        <f>VLOOKUP(B82,'SVS Adjustment'!B:L,11,FALSE)</f>
        <v>0</v>
      </c>
      <c r="K82" s="17">
        <f>VLOOKUP($B82,'CAF BLS Adjustment'!$B:$S,18,FALSE)</f>
        <v>221393.3234621814</v>
      </c>
      <c r="L82" s="39">
        <f t="shared" si="3"/>
        <v>221393.3234621814</v>
      </c>
    </row>
    <row r="83" spans="1:12" ht="15" customHeight="1">
      <c r="A83" s="51" t="s">
        <v>73</v>
      </c>
      <c r="B83" s="51">
        <v>170215</v>
      </c>
      <c r="C83" s="51" t="s">
        <v>90</v>
      </c>
      <c r="D83" s="121">
        <f>SUMIFS('HCLS Adjustment'!$F:$F,'HCLS Adjustment'!$B:$B,'SAC by SAC Totals'!$B83)</f>
        <v>0</v>
      </c>
      <c r="E83" s="17">
        <f>VLOOKUP(B83,'SVS Adjustment'!B:L,4,FALSE)</f>
        <v>0</v>
      </c>
      <c r="F83" s="17">
        <f>VLOOKUP(B83,'CAF BLS Adjustment'!B:S,9,FALSE)</f>
        <v>160359</v>
      </c>
      <c r="G83" s="14">
        <f t="shared" si="2"/>
        <v>160359</v>
      </c>
      <c r="H83" s="159"/>
      <c r="I83" s="121">
        <f>SUMIFS('HCLS Adjustment'!$M:$M,'HCLS Adjustment'!$B:$B,$B83)</f>
        <v>0</v>
      </c>
      <c r="J83" s="17">
        <f>VLOOKUP(B83,'SVS Adjustment'!B:L,11,FALSE)</f>
        <v>0</v>
      </c>
      <c r="K83" s="17">
        <f>VLOOKUP($B83,'CAF BLS Adjustment'!$B:$S,18,FALSE)</f>
        <v>130825.76365560283</v>
      </c>
      <c r="L83" s="39">
        <f t="shared" si="3"/>
        <v>130825.76365560283</v>
      </c>
    </row>
    <row r="84" spans="1:12" ht="15" customHeight="1">
      <c r="A84" s="51" t="s">
        <v>73</v>
      </c>
      <c r="B84" s="51">
        <v>170277</v>
      </c>
      <c r="C84" s="51" t="s">
        <v>91</v>
      </c>
      <c r="D84" s="121">
        <f>SUMIFS('HCLS Adjustment'!$F:$F,'HCLS Adjustment'!$B:$B,'SAC by SAC Totals'!$B84)</f>
        <v>0</v>
      </c>
      <c r="E84" s="17">
        <f>VLOOKUP(B84,'SVS Adjustment'!B:L,4,FALSE)</f>
        <v>0</v>
      </c>
      <c r="F84" s="17">
        <f>VLOOKUP(B84,'CAF BLS Adjustment'!B:S,9,FALSE)</f>
        <v>-162</v>
      </c>
      <c r="G84" s="14">
        <f t="shared" si="2"/>
        <v>-162</v>
      </c>
      <c r="H84" s="159"/>
      <c r="I84" s="121">
        <f>SUMIFS('HCLS Adjustment'!$M:$M,'HCLS Adjustment'!$B:$B,$B84)</f>
        <v>0</v>
      </c>
      <c r="J84" s="17">
        <f>VLOOKUP(B84,'SVS Adjustment'!B:L,11,FALSE)</f>
        <v>0</v>
      </c>
      <c r="K84" s="17">
        <f>VLOOKUP($B84,'CAF BLS Adjustment'!$B:$S,18,FALSE)</f>
        <v>-162</v>
      </c>
      <c r="L84" s="39">
        <f t="shared" si="3"/>
        <v>-162</v>
      </c>
    </row>
    <row r="85" spans="1:12" ht="15" customHeight="1">
      <c r="A85" s="51" t="s">
        <v>92</v>
      </c>
      <c r="B85" s="51">
        <v>180216</v>
      </c>
      <c r="C85" s="51" t="s">
        <v>93</v>
      </c>
      <c r="D85" s="121">
        <f>SUMIFS('HCLS Adjustment'!$F:$F,'HCLS Adjustment'!$B:$B,'SAC by SAC Totals'!$B85)</f>
        <v>0</v>
      </c>
      <c r="E85" s="17">
        <f>VLOOKUP(B85,'SVS Adjustment'!B:L,4,FALSE)</f>
        <v>0</v>
      </c>
      <c r="F85" s="17">
        <f>VLOOKUP(B85,'CAF BLS Adjustment'!B:S,9,FALSE)</f>
        <v>969190</v>
      </c>
      <c r="G85" s="14">
        <f t="shared" si="2"/>
        <v>969190</v>
      </c>
      <c r="H85" s="159"/>
      <c r="I85" s="121">
        <f>SUMIFS('HCLS Adjustment'!$M:$M,'HCLS Adjustment'!$B:$B,$B85)</f>
        <v>0</v>
      </c>
      <c r="J85" s="17">
        <f>VLOOKUP(B85,'SVS Adjustment'!B:L,11,FALSE)</f>
        <v>0</v>
      </c>
      <c r="K85" s="17">
        <f>VLOOKUP($B85,'CAF BLS Adjustment'!$B:$S,18,FALSE)</f>
        <v>782774.28190689115</v>
      </c>
      <c r="L85" s="39">
        <f t="shared" si="3"/>
        <v>782774.28190689115</v>
      </c>
    </row>
    <row r="86" spans="1:12" ht="15" customHeight="1">
      <c r="A86" s="51" t="s">
        <v>94</v>
      </c>
      <c r="B86" s="51">
        <v>190217</v>
      </c>
      <c r="C86" s="51" t="s">
        <v>95</v>
      </c>
      <c r="D86" s="121">
        <f>SUMIFS('HCLS Adjustment'!$F:$F,'HCLS Adjustment'!$B:$B,'SAC by SAC Totals'!$B86)</f>
        <v>0</v>
      </c>
      <c r="E86" s="17">
        <f>VLOOKUP(B86,'SVS Adjustment'!B:L,4,FALSE)</f>
        <v>0</v>
      </c>
      <c r="F86" s="17">
        <f>VLOOKUP(B86,'CAF BLS Adjustment'!B:S,9,FALSE)</f>
        <v>22074</v>
      </c>
      <c r="G86" s="14">
        <f t="shared" si="2"/>
        <v>22074</v>
      </c>
      <c r="H86" s="159"/>
      <c r="I86" s="121">
        <f>SUMIFS('HCLS Adjustment'!$M:$M,'HCLS Adjustment'!$B:$B,$B86)</f>
        <v>0</v>
      </c>
      <c r="J86" s="17">
        <f>VLOOKUP(B86,'SVS Adjustment'!B:L,11,FALSE)</f>
        <v>0</v>
      </c>
      <c r="K86" s="17">
        <f>VLOOKUP($B86,'CAF BLS Adjustment'!$B:$S,18,FALSE)</f>
        <v>20233.793668484352</v>
      </c>
      <c r="L86" s="39">
        <f t="shared" si="3"/>
        <v>20233.793668484352</v>
      </c>
    </row>
    <row r="87" spans="1:12" ht="15" customHeight="1">
      <c r="A87" s="51" t="s">
        <v>94</v>
      </c>
      <c r="B87" s="51">
        <v>190219</v>
      </c>
      <c r="C87" s="51" t="s">
        <v>96</v>
      </c>
      <c r="D87" s="121">
        <f>SUMIFS('HCLS Adjustment'!$F:$F,'HCLS Adjustment'!$B:$B,'SAC by SAC Totals'!$B87)</f>
        <v>0</v>
      </c>
      <c r="E87" s="17">
        <f>VLOOKUP(B87,'SVS Adjustment'!B:L,4,FALSE)</f>
        <v>0</v>
      </c>
      <c r="F87" s="17">
        <f>VLOOKUP(B87,'CAF BLS Adjustment'!B:S,9,FALSE)</f>
        <v>263692</v>
      </c>
      <c r="G87" s="14">
        <f t="shared" si="2"/>
        <v>263692</v>
      </c>
      <c r="H87" s="159"/>
      <c r="I87" s="121">
        <f>SUMIFS('HCLS Adjustment'!$M:$M,'HCLS Adjustment'!$B:$B,$B87)</f>
        <v>0</v>
      </c>
      <c r="J87" s="17">
        <f>VLOOKUP(B87,'SVS Adjustment'!B:L,11,FALSE)</f>
        <v>0</v>
      </c>
      <c r="K87" s="17">
        <f>VLOOKUP($B87,'CAF BLS Adjustment'!$B:$S,18,FALSE)</f>
        <v>162310.51537775114</v>
      </c>
      <c r="L87" s="39">
        <f t="shared" si="3"/>
        <v>162310.51537775114</v>
      </c>
    </row>
    <row r="88" spans="1:12" ht="15" customHeight="1">
      <c r="A88" s="51" t="s">
        <v>94</v>
      </c>
      <c r="B88" s="51">
        <v>190220</v>
      </c>
      <c r="C88" s="51" t="s">
        <v>97</v>
      </c>
      <c r="D88" s="121">
        <f>SUMIFS('HCLS Adjustment'!$F:$F,'HCLS Adjustment'!$B:$B,'SAC by SAC Totals'!$B88)</f>
        <v>26604</v>
      </c>
      <c r="E88" s="17">
        <f>VLOOKUP(B88,'SVS Adjustment'!B:L,4,FALSE)</f>
        <v>0</v>
      </c>
      <c r="F88" s="17">
        <f>VLOOKUP(B88,'CAF BLS Adjustment'!B:S,9,FALSE)</f>
        <v>63480</v>
      </c>
      <c r="G88" s="14">
        <f t="shared" si="2"/>
        <v>90084</v>
      </c>
      <c r="H88" s="159"/>
      <c r="I88" s="121">
        <f>SUMIFS('HCLS Adjustment'!$M:$M,'HCLS Adjustment'!$B:$B,$B88)</f>
        <v>21005.218602402194</v>
      </c>
      <c r="J88" s="17">
        <f>VLOOKUP(B88,'SVS Adjustment'!B:L,11,FALSE)</f>
        <v>0</v>
      </c>
      <c r="K88" s="17">
        <f>VLOOKUP($B88,'CAF BLS Adjustment'!$B:$S,18,FALSE)</f>
        <v>54267.673172161914</v>
      </c>
      <c r="L88" s="39">
        <f t="shared" si="3"/>
        <v>75272.891774564108</v>
      </c>
    </row>
    <row r="89" spans="1:12" ht="15" customHeight="1">
      <c r="A89" s="51" t="s">
        <v>94</v>
      </c>
      <c r="B89" s="51">
        <v>190225</v>
      </c>
      <c r="C89" s="51" t="s">
        <v>98</v>
      </c>
      <c r="D89" s="121">
        <f>SUMIFS('HCLS Adjustment'!$F:$F,'HCLS Adjustment'!$B:$B,'SAC by SAC Totals'!$B89)</f>
        <v>0</v>
      </c>
      <c r="E89" s="17">
        <f>VLOOKUP(B89,'SVS Adjustment'!B:L,4,FALSE)</f>
        <v>0</v>
      </c>
      <c r="F89" s="17">
        <f>VLOOKUP(B89,'CAF BLS Adjustment'!B:S,9,FALSE)</f>
        <v>28020</v>
      </c>
      <c r="G89" s="14">
        <f t="shared" si="2"/>
        <v>28020</v>
      </c>
      <c r="H89" s="159"/>
      <c r="I89" s="121">
        <f>SUMIFS('HCLS Adjustment'!$M:$M,'HCLS Adjustment'!$B:$B,$B89)</f>
        <v>0</v>
      </c>
      <c r="J89" s="17">
        <f>VLOOKUP(B89,'SVS Adjustment'!B:L,11,FALSE)</f>
        <v>0</v>
      </c>
      <c r="K89" s="17">
        <f>VLOOKUP($B89,'CAF BLS Adjustment'!$B:$S,18,FALSE)</f>
        <v>25684.103406312021</v>
      </c>
      <c r="L89" s="39">
        <f t="shared" si="3"/>
        <v>25684.103406312021</v>
      </c>
    </row>
    <row r="90" spans="1:12" ht="15" customHeight="1">
      <c r="A90" s="51" t="s">
        <v>94</v>
      </c>
      <c r="B90" s="51">
        <v>190226</v>
      </c>
      <c r="C90" s="51" t="s">
        <v>99</v>
      </c>
      <c r="D90" s="121">
        <f>SUMIFS('HCLS Adjustment'!$F:$F,'HCLS Adjustment'!$B:$B,'SAC by SAC Totals'!$B90)</f>
        <v>0</v>
      </c>
      <c r="E90" s="17">
        <f>VLOOKUP(B90,'SVS Adjustment'!B:L,4,FALSE)</f>
        <v>0</v>
      </c>
      <c r="F90" s="17">
        <f>VLOOKUP(B90,'CAF BLS Adjustment'!B:S,9,FALSE)</f>
        <v>4614</v>
      </c>
      <c r="G90" s="14">
        <f t="shared" si="2"/>
        <v>4614</v>
      </c>
      <c r="H90" s="159"/>
      <c r="I90" s="121">
        <f>SUMIFS('HCLS Adjustment'!$M:$M,'HCLS Adjustment'!$B:$B,$B90)</f>
        <v>0</v>
      </c>
      <c r="J90" s="17">
        <f>VLOOKUP(B90,'SVS Adjustment'!B:L,11,FALSE)</f>
        <v>0</v>
      </c>
      <c r="K90" s="17">
        <f>VLOOKUP($B90,'CAF BLS Adjustment'!$B:$S,18,FALSE)</f>
        <v>4229.352359626112</v>
      </c>
      <c r="L90" s="39">
        <f t="shared" si="3"/>
        <v>4229.352359626112</v>
      </c>
    </row>
    <row r="91" spans="1:12" ht="15" customHeight="1">
      <c r="A91" s="51" t="s">
        <v>94</v>
      </c>
      <c r="B91" s="51">
        <v>190237</v>
      </c>
      <c r="C91" s="51" t="s">
        <v>100</v>
      </c>
      <c r="D91" s="121">
        <f>SUMIFS('HCLS Adjustment'!$F:$F,'HCLS Adjustment'!$B:$B,'SAC by SAC Totals'!$B91)</f>
        <v>0</v>
      </c>
      <c r="E91" s="17">
        <f>VLOOKUP(B91,'SVS Adjustment'!B:L,4,FALSE)</f>
        <v>0</v>
      </c>
      <c r="F91" s="17">
        <f>VLOOKUP(B91,'CAF BLS Adjustment'!B:S,9,FALSE)</f>
        <v>8220</v>
      </c>
      <c r="G91" s="14">
        <f t="shared" si="2"/>
        <v>8220</v>
      </c>
      <c r="H91" s="159"/>
      <c r="I91" s="121">
        <f>SUMIFS('HCLS Adjustment'!$M:$M,'HCLS Adjustment'!$B:$B,$B91)</f>
        <v>0</v>
      </c>
      <c r="J91" s="17">
        <f>VLOOKUP(B91,'SVS Adjustment'!B:L,11,FALSE)</f>
        <v>0</v>
      </c>
      <c r="K91" s="17">
        <f>VLOOKUP($B91,'CAF BLS Adjustment'!$B:$S,18,FALSE)</f>
        <v>7534.7369735861812</v>
      </c>
      <c r="L91" s="39">
        <f t="shared" si="3"/>
        <v>7534.7369735861812</v>
      </c>
    </row>
    <row r="92" spans="1:12" ht="15" customHeight="1">
      <c r="A92" s="51" t="s">
        <v>94</v>
      </c>
      <c r="B92" s="51">
        <v>190238</v>
      </c>
      <c r="C92" s="51" t="s">
        <v>101</v>
      </c>
      <c r="D92" s="121">
        <f>SUMIFS('HCLS Adjustment'!$F:$F,'HCLS Adjustment'!$B:$B,'SAC by SAC Totals'!$B92)</f>
        <v>0</v>
      </c>
      <c r="E92" s="17">
        <f>VLOOKUP(B92,'SVS Adjustment'!B:L,4,FALSE)</f>
        <v>0</v>
      </c>
      <c r="F92" s="17">
        <f>VLOOKUP(B92,'CAF BLS Adjustment'!B:S,9,FALSE)</f>
        <v>-1266</v>
      </c>
      <c r="G92" s="14">
        <f t="shared" si="2"/>
        <v>-1266</v>
      </c>
      <c r="H92" s="159"/>
      <c r="I92" s="121">
        <f>SUMIFS('HCLS Adjustment'!$M:$M,'HCLS Adjustment'!$B:$B,$B92)</f>
        <v>0</v>
      </c>
      <c r="J92" s="17">
        <f>VLOOKUP(B92,'SVS Adjustment'!B:L,11,FALSE)</f>
        <v>0</v>
      </c>
      <c r="K92" s="17">
        <f>VLOOKUP($B92,'CAF BLS Adjustment'!$B:$S,18,FALSE)</f>
        <v>-1266</v>
      </c>
      <c r="L92" s="39">
        <f t="shared" si="3"/>
        <v>-1266</v>
      </c>
    </row>
    <row r="93" spans="1:12" ht="15" customHeight="1">
      <c r="A93" s="51" t="s">
        <v>94</v>
      </c>
      <c r="B93" s="51">
        <v>190239</v>
      </c>
      <c r="C93" s="51" t="s">
        <v>102</v>
      </c>
      <c r="D93" s="121">
        <f>SUMIFS('HCLS Adjustment'!$F:$F,'HCLS Adjustment'!$B:$B,'SAC by SAC Totals'!$B93)</f>
        <v>26304</v>
      </c>
      <c r="E93" s="17">
        <f>VLOOKUP(B93,'SVS Adjustment'!B:L,4,FALSE)</f>
        <v>0</v>
      </c>
      <c r="F93" s="17">
        <f>VLOOKUP(B93,'CAF BLS Adjustment'!B:S,9,FALSE)</f>
        <v>151180</v>
      </c>
      <c r="G93" s="14">
        <f t="shared" si="2"/>
        <v>177484</v>
      </c>
      <c r="H93" s="159"/>
      <c r="I93" s="121">
        <f>SUMIFS('HCLS Adjustment'!$M:$M,'HCLS Adjustment'!$B:$B,$B93)</f>
        <v>12273.67319518604</v>
      </c>
      <c r="J93" s="17">
        <f>VLOOKUP(B93,'SVS Adjustment'!B:L,11,FALSE)</f>
        <v>0</v>
      </c>
      <c r="K93" s="17">
        <f>VLOOKUP($B93,'CAF BLS Adjustment'!$B:$S,18,FALSE)</f>
        <v>122106.49645800013</v>
      </c>
      <c r="L93" s="39">
        <f t="shared" si="3"/>
        <v>134380.16965318617</v>
      </c>
    </row>
    <row r="94" spans="1:12" ht="15" customHeight="1">
      <c r="A94" s="51" t="s">
        <v>94</v>
      </c>
      <c r="B94" s="51">
        <v>190243</v>
      </c>
      <c r="C94" s="51" t="s">
        <v>103</v>
      </c>
      <c r="D94" s="121">
        <f>SUMIFS('HCLS Adjustment'!$F:$F,'HCLS Adjustment'!$B:$B,'SAC by SAC Totals'!$B94)</f>
        <v>0</v>
      </c>
      <c r="E94" s="17">
        <f>VLOOKUP(B94,'SVS Adjustment'!B:L,4,FALSE)</f>
        <v>0</v>
      </c>
      <c r="F94" s="17">
        <f>VLOOKUP(B94,'CAF BLS Adjustment'!B:S,9,FALSE)</f>
        <v>461720</v>
      </c>
      <c r="G94" s="14">
        <f t="shared" si="2"/>
        <v>461720</v>
      </c>
      <c r="H94" s="159"/>
      <c r="I94" s="121">
        <f>SUMIFS('HCLS Adjustment'!$M:$M,'HCLS Adjustment'!$B:$B,$B94)</f>
        <v>0</v>
      </c>
      <c r="J94" s="17">
        <f>VLOOKUP(B94,'SVS Adjustment'!B:L,11,FALSE)</f>
        <v>0</v>
      </c>
      <c r="K94" s="17">
        <f>VLOOKUP($B94,'CAF BLS Adjustment'!$B:$S,18,FALSE)</f>
        <v>367784.37881316605</v>
      </c>
      <c r="L94" s="39">
        <f t="shared" si="3"/>
        <v>367784.37881316605</v>
      </c>
    </row>
    <row r="95" spans="1:12" ht="15" customHeight="1">
      <c r="A95" s="51" t="s">
        <v>94</v>
      </c>
      <c r="B95" s="51">
        <v>190248</v>
      </c>
      <c r="C95" s="51" t="s">
        <v>104</v>
      </c>
      <c r="D95" s="121">
        <f>SUMIFS('HCLS Adjustment'!$F:$F,'HCLS Adjustment'!$B:$B,'SAC by SAC Totals'!$B95)</f>
        <v>379320</v>
      </c>
      <c r="E95" s="17">
        <f>VLOOKUP(B95,'SVS Adjustment'!B:L,4,FALSE)</f>
        <v>0</v>
      </c>
      <c r="F95" s="17">
        <f>VLOOKUP(B95,'CAF BLS Adjustment'!B:S,9,FALSE)</f>
        <v>1250765</v>
      </c>
      <c r="G95" s="14">
        <f t="shared" si="2"/>
        <v>1630085</v>
      </c>
      <c r="H95" s="159"/>
      <c r="I95" s="121">
        <f>SUMIFS('HCLS Adjustment'!$M:$M,'HCLS Adjustment'!$B:$B,$B95)</f>
        <v>249470.97300122003</v>
      </c>
      <c r="J95" s="17">
        <f>VLOOKUP(B95,'SVS Adjustment'!B:L,11,FALSE)</f>
        <v>0</v>
      </c>
      <c r="K95" s="17">
        <f>VLOOKUP($B95,'CAF BLS Adjustment'!$B:$S,18,FALSE)</f>
        <v>1018754.0207640956</v>
      </c>
      <c r="L95" s="39">
        <f t="shared" si="3"/>
        <v>1268224.9937653155</v>
      </c>
    </row>
    <row r="96" spans="1:12" ht="15" customHeight="1">
      <c r="A96" s="51" t="s">
        <v>94</v>
      </c>
      <c r="B96" s="51">
        <v>190249</v>
      </c>
      <c r="C96" s="51" t="s">
        <v>105</v>
      </c>
      <c r="D96" s="121">
        <f>SUMIFS('HCLS Adjustment'!$F:$F,'HCLS Adjustment'!$B:$B,'SAC by SAC Totals'!$B96)</f>
        <v>0</v>
      </c>
      <c r="E96" s="17">
        <f>VLOOKUP(B96,'SVS Adjustment'!B:L,4,FALSE)</f>
        <v>0</v>
      </c>
      <c r="F96" s="17">
        <f>VLOOKUP(B96,'CAF BLS Adjustment'!B:S,9,FALSE)</f>
        <v>-155472</v>
      </c>
      <c r="G96" s="14">
        <f t="shared" si="2"/>
        <v>-155472</v>
      </c>
      <c r="H96" s="159"/>
      <c r="I96" s="121">
        <f>SUMIFS('HCLS Adjustment'!$M:$M,'HCLS Adjustment'!$B:$B,$B96)</f>
        <v>0</v>
      </c>
      <c r="J96" s="17">
        <f>VLOOKUP(B96,'SVS Adjustment'!B:L,11,FALSE)</f>
        <v>0</v>
      </c>
      <c r="K96" s="17">
        <f>VLOOKUP($B96,'CAF BLS Adjustment'!$B:$S,18,FALSE)</f>
        <v>-155472</v>
      </c>
      <c r="L96" s="39">
        <f t="shared" si="3"/>
        <v>-155472</v>
      </c>
    </row>
    <row r="97" spans="1:12" ht="15" customHeight="1">
      <c r="A97" s="51" t="s">
        <v>94</v>
      </c>
      <c r="B97" s="51">
        <v>190250</v>
      </c>
      <c r="C97" s="51" t="s">
        <v>106</v>
      </c>
      <c r="D97" s="121">
        <f>SUMIFS('HCLS Adjustment'!$F:$F,'HCLS Adjustment'!$B:$B,'SAC by SAC Totals'!$B97)</f>
        <v>0</v>
      </c>
      <c r="E97" s="17">
        <f>VLOOKUP(B97,'SVS Adjustment'!B:L,4,FALSE)</f>
        <v>0</v>
      </c>
      <c r="F97" s="17">
        <f>VLOOKUP(B97,'CAF BLS Adjustment'!B:S,9,FALSE)</f>
        <v>4671521</v>
      </c>
      <c r="G97" s="14">
        <f t="shared" si="2"/>
        <v>4671521</v>
      </c>
      <c r="H97" s="159"/>
      <c r="I97" s="121">
        <f>SUMIFS('HCLS Adjustment'!$M:$M,'HCLS Adjustment'!$B:$B,$B97)</f>
        <v>0</v>
      </c>
      <c r="J97" s="17">
        <f>VLOOKUP(B97,'SVS Adjustment'!B:L,11,FALSE)</f>
        <v>0</v>
      </c>
      <c r="K97" s="17">
        <f>VLOOKUP($B97,'CAF BLS Adjustment'!$B:$S,18,FALSE)</f>
        <v>3764344.5221307338</v>
      </c>
      <c r="L97" s="39">
        <f t="shared" si="3"/>
        <v>3764344.5221307338</v>
      </c>
    </row>
    <row r="98" spans="1:12" ht="15" customHeight="1">
      <c r="A98" s="51" t="s">
        <v>94</v>
      </c>
      <c r="B98" s="51">
        <v>190253</v>
      </c>
      <c r="C98" s="51" t="s">
        <v>107</v>
      </c>
      <c r="D98" s="121">
        <f>SUMIFS('HCLS Adjustment'!$F:$F,'HCLS Adjustment'!$B:$B,'SAC by SAC Totals'!$B98)</f>
        <v>0</v>
      </c>
      <c r="E98" s="17">
        <f>VLOOKUP(B98,'SVS Adjustment'!B:L,4,FALSE)</f>
        <v>0</v>
      </c>
      <c r="F98" s="17">
        <f>VLOOKUP(B98,'CAF BLS Adjustment'!B:S,9,FALSE)</f>
        <v>-1584</v>
      </c>
      <c r="G98" s="14">
        <f t="shared" si="2"/>
        <v>-1584</v>
      </c>
      <c r="H98" s="159"/>
      <c r="I98" s="121">
        <f>SUMIFS('HCLS Adjustment'!$M:$M,'HCLS Adjustment'!$B:$B,$B98)</f>
        <v>0</v>
      </c>
      <c r="J98" s="17">
        <f>VLOOKUP(B98,'SVS Adjustment'!B:L,11,FALSE)</f>
        <v>0</v>
      </c>
      <c r="K98" s="17">
        <f>VLOOKUP($B98,'CAF BLS Adjustment'!$B:$S,18,FALSE)</f>
        <v>-1584</v>
      </c>
      <c r="L98" s="39">
        <f t="shared" si="3"/>
        <v>-1584</v>
      </c>
    </row>
    <row r="99" spans="1:12" ht="15" customHeight="1">
      <c r="A99" s="51" t="s">
        <v>94</v>
      </c>
      <c r="B99" s="51">
        <v>193029</v>
      </c>
      <c r="C99" s="51" t="s">
        <v>108</v>
      </c>
      <c r="D99" s="121">
        <f>SUMIFS('HCLS Adjustment'!$F:$F,'HCLS Adjustment'!$B:$B,'SAC by SAC Totals'!$B99)</f>
        <v>0</v>
      </c>
      <c r="E99" s="17">
        <f>VLOOKUP(B99,'SVS Adjustment'!B:L,4,FALSE)</f>
        <v>0</v>
      </c>
      <c r="F99" s="17">
        <f>VLOOKUP(B99,'CAF BLS Adjustment'!B:S,9,FALSE)</f>
        <v>-17538</v>
      </c>
      <c r="G99" s="14">
        <f t="shared" si="2"/>
        <v>-17538</v>
      </c>
      <c r="H99" s="159"/>
      <c r="I99" s="121">
        <f>SUMIFS('HCLS Adjustment'!$M:$M,'HCLS Adjustment'!$B:$B,$B99)</f>
        <v>0</v>
      </c>
      <c r="J99" s="17">
        <f>VLOOKUP(B99,'SVS Adjustment'!B:L,11,FALSE)</f>
        <v>0</v>
      </c>
      <c r="K99" s="17">
        <f>VLOOKUP($B99,'CAF BLS Adjustment'!$B:$S,18,FALSE)</f>
        <v>-17538</v>
      </c>
      <c r="L99" s="39">
        <f t="shared" si="3"/>
        <v>-17538</v>
      </c>
    </row>
    <row r="100" spans="1:12" ht="15" customHeight="1">
      <c r="A100" s="51" t="s">
        <v>94</v>
      </c>
      <c r="B100" s="51">
        <v>197251</v>
      </c>
      <c r="C100" s="51" t="s">
        <v>109</v>
      </c>
      <c r="D100" s="121">
        <f>SUMIFS('HCLS Adjustment'!$F:$F,'HCLS Adjustment'!$B:$B,'SAC by SAC Totals'!$B100)</f>
        <v>14244</v>
      </c>
      <c r="E100" s="17">
        <f>VLOOKUP(B100,'SVS Adjustment'!B:L,4,FALSE)</f>
        <v>0</v>
      </c>
      <c r="F100" s="17">
        <f>VLOOKUP(B100,'CAF BLS Adjustment'!B:S,9,FALSE)</f>
        <v>208757</v>
      </c>
      <c r="G100" s="14">
        <f t="shared" si="2"/>
        <v>223001</v>
      </c>
      <c r="H100" s="159"/>
      <c r="I100" s="121">
        <f>SUMIFS('HCLS Adjustment'!$M:$M,'HCLS Adjustment'!$B:$B,$B100)</f>
        <v>2439.7183032703424</v>
      </c>
      <c r="J100" s="17">
        <f>VLOOKUP(B100,'SVS Adjustment'!B:L,11,FALSE)</f>
        <v>0</v>
      </c>
      <c r="K100" s="17">
        <f>VLOOKUP($B100,'CAF BLS Adjustment'!$B:$S,18,FALSE)</f>
        <v>173330.72640558248</v>
      </c>
      <c r="L100" s="39">
        <f t="shared" si="3"/>
        <v>175770.44470885282</v>
      </c>
    </row>
    <row r="101" spans="1:12" ht="15" customHeight="1">
      <c r="A101" s="51" t="s">
        <v>110</v>
      </c>
      <c r="B101" s="51">
        <v>200256</v>
      </c>
      <c r="C101" s="51" t="s">
        <v>111</v>
      </c>
      <c r="D101" s="121">
        <f>SUMIFS('HCLS Adjustment'!$F:$F,'HCLS Adjustment'!$B:$B,'SAC by SAC Totals'!$B101)</f>
        <v>0</v>
      </c>
      <c r="E101" s="17">
        <f>VLOOKUP(B101,'SVS Adjustment'!B:L,4,FALSE)</f>
        <v>0</v>
      </c>
      <c r="F101" s="17">
        <f>VLOOKUP(B101,'CAF BLS Adjustment'!B:S,9,FALSE)</f>
        <v>-32886</v>
      </c>
      <c r="G101" s="14">
        <f t="shared" si="2"/>
        <v>-32886</v>
      </c>
      <c r="H101" s="159"/>
      <c r="I101" s="121">
        <f>SUMIFS('HCLS Adjustment'!$M:$M,'HCLS Adjustment'!$B:$B,$B101)</f>
        <v>0</v>
      </c>
      <c r="J101" s="17">
        <f>VLOOKUP(B101,'SVS Adjustment'!B:L,11,FALSE)</f>
        <v>0</v>
      </c>
      <c r="K101" s="17">
        <f>VLOOKUP($B101,'CAF BLS Adjustment'!$B:$S,18,FALSE)</f>
        <v>-32886</v>
      </c>
      <c r="L101" s="39">
        <f t="shared" si="3"/>
        <v>-32886</v>
      </c>
    </row>
    <row r="102" spans="1:12" ht="15" customHeight="1">
      <c r="A102" s="51" t="s">
        <v>110</v>
      </c>
      <c r="B102" s="51">
        <v>200257</v>
      </c>
      <c r="C102" s="51" t="s">
        <v>112</v>
      </c>
      <c r="D102" s="121">
        <f>SUMIFS('HCLS Adjustment'!$F:$F,'HCLS Adjustment'!$B:$B,'SAC by SAC Totals'!$B102)</f>
        <v>543732</v>
      </c>
      <c r="E102" s="17">
        <f>VLOOKUP(B102,'SVS Adjustment'!B:L,4,FALSE)</f>
        <v>0</v>
      </c>
      <c r="F102" s="17">
        <f>VLOOKUP(B102,'CAF BLS Adjustment'!B:S,9,FALSE)</f>
        <v>461915</v>
      </c>
      <c r="G102" s="14">
        <f t="shared" si="2"/>
        <v>1005647</v>
      </c>
      <c r="H102" s="159"/>
      <c r="I102" s="121">
        <f>SUMIFS('HCLS Adjustment'!$M:$M,'HCLS Adjustment'!$B:$B,$B102)</f>
        <v>464238.927310667</v>
      </c>
      <c r="J102" s="17">
        <f>VLOOKUP(B102,'SVS Adjustment'!B:L,11,FALSE)</f>
        <v>0</v>
      </c>
      <c r="K102" s="17">
        <f>VLOOKUP($B102,'CAF BLS Adjustment'!$B:$S,18,FALSE)</f>
        <v>394641.49764005683</v>
      </c>
      <c r="L102" s="39">
        <f t="shared" si="3"/>
        <v>858880.42495072377</v>
      </c>
    </row>
    <row r="103" spans="1:12" ht="15" customHeight="1">
      <c r="A103" s="51" t="s">
        <v>110</v>
      </c>
      <c r="B103" s="51">
        <v>200258</v>
      </c>
      <c r="C103" s="51" t="s">
        <v>113</v>
      </c>
      <c r="D103" s="121">
        <f>SUMIFS('HCLS Adjustment'!$F:$F,'HCLS Adjustment'!$B:$B,'SAC by SAC Totals'!$B103)</f>
        <v>0</v>
      </c>
      <c r="E103" s="17">
        <f>VLOOKUP(B103,'SVS Adjustment'!B:L,4,FALSE)</f>
        <v>0</v>
      </c>
      <c r="F103" s="17">
        <f>VLOOKUP(B103,'CAF BLS Adjustment'!B:S,9,FALSE)</f>
        <v>3966</v>
      </c>
      <c r="G103" s="14">
        <f t="shared" si="2"/>
        <v>3966</v>
      </c>
      <c r="H103" s="159"/>
      <c r="I103" s="121">
        <f>SUMIFS('HCLS Adjustment'!$M:$M,'HCLS Adjustment'!$B:$B,$B103)</f>
        <v>0</v>
      </c>
      <c r="J103" s="17">
        <f>VLOOKUP(B103,'SVS Adjustment'!B:L,11,FALSE)</f>
        <v>0</v>
      </c>
      <c r="K103" s="17">
        <f>VLOOKUP($B103,'CAF BLS Adjustment'!$B:$S,18,FALSE)</f>
        <v>3635.3730945550847</v>
      </c>
      <c r="L103" s="39">
        <f t="shared" si="3"/>
        <v>3635.3730945550847</v>
      </c>
    </row>
    <row r="104" spans="1:12" ht="15" customHeight="1">
      <c r="A104" s="51" t="s">
        <v>110</v>
      </c>
      <c r="B104" s="51">
        <v>200259</v>
      </c>
      <c r="C104" s="51" t="s">
        <v>114</v>
      </c>
      <c r="D104" s="121">
        <f>SUMIFS('HCLS Adjustment'!$F:$F,'HCLS Adjustment'!$B:$B,'SAC by SAC Totals'!$B104)</f>
        <v>1270236</v>
      </c>
      <c r="E104" s="17">
        <f>VLOOKUP(B104,'SVS Adjustment'!B:L,4,FALSE)</f>
        <v>0</v>
      </c>
      <c r="F104" s="17">
        <f>VLOOKUP(B104,'CAF BLS Adjustment'!B:S,9,FALSE)</f>
        <v>1807539</v>
      </c>
      <c r="G104" s="14">
        <f t="shared" si="2"/>
        <v>3077775</v>
      </c>
      <c r="H104" s="159"/>
      <c r="I104" s="121">
        <f>SUMIFS('HCLS Adjustment'!$M:$M,'HCLS Adjustment'!$B:$B,$B104)</f>
        <v>1073139.4597476092</v>
      </c>
      <c r="J104" s="17">
        <f>VLOOKUP(B104,'SVS Adjustment'!B:L,11,FALSE)</f>
        <v>0</v>
      </c>
      <c r="K104" s="17">
        <f>VLOOKUP($B104,'CAF BLS Adjustment'!$B:$S,18,FALSE)</f>
        <v>1571191.9078282746</v>
      </c>
      <c r="L104" s="39">
        <f t="shared" si="3"/>
        <v>2644331.3675758839</v>
      </c>
    </row>
    <row r="105" spans="1:12" ht="15" customHeight="1">
      <c r="A105" s="51" t="s">
        <v>110</v>
      </c>
      <c r="B105" s="51">
        <v>200267</v>
      </c>
      <c r="C105" s="51" t="s">
        <v>115</v>
      </c>
      <c r="D105" s="121">
        <f>SUMIFS('HCLS Adjustment'!$F:$F,'HCLS Adjustment'!$B:$B,'SAC by SAC Totals'!$B105)</f>
        <v>0</v>
      </c>
      <c r="E105" s="17">
        <f>VLOOKUP(B105,'SVS Adjustment'!B:L,4,FALSE)</f>
        <v>0</v>
      </c>
      <c r="F105" s="17">
        <f>VLOOKUP(B105,'CAF BLS Adjustment'!B:S,9,FALSE)</f>
        <v>25092</v>
      </c>
      <c r="G105" s="14">
        <f t="shared" si="2"/>
        <v>25092</v>
      </c>
      <c r="H105" s="159"/>
      <c r="I105" s="121">
        <f>SUMIFS('HCLS Adjustment'!$M:$M,'HCLS Adjustment'!$B:$B,$B105)</f>
        <v>0</v>
      </c>
      <c r="J105" s="17">
        <f>VLOOKUP(B105,'SVS Adjustment'!B:L,11,FALSE)</f>
        <v>0</v>
      </c>
      <c r="K105" s="17">
        <f>VLOOKUP($B105,'CAF BLS Adjustment'!$B:$S,18,FALSE)</f>
        <v>23000.197097472563</v>
      </c>
      <c r="L105" s="39">
        <f t="shared" si="3"/>
        <v>23000.197097472563</v>
      </c>
    </row>
    <row r="106" spans="1:12" ht="15" customHeight="1">
      <c r="A106" s="51" t="s">
        <v>110</v>
      </c>
      <c r="B106" s="51">
        <v>200277</v>
      </c>
      <c r="C106" s="51" t="s">
        <v>116</v>
      </c>
      <c r="D106" s="121">
        <f>SUMIFS('HCLS Adjustment'!$F:$F,'HCLS Adjustment'!$B:$B,'SAC by SAC Totals'!$B106)</f>
        <v>0</v>
      </c>
      <c r="E106" s="17">
        <f>VLOOKUP(B106,'SVS Adjustment'!B:L,4,FALSE)</f>
        <v>0</v>
      </c>
      <c r="F106" s="17">
        <f>VLOOKUP(B106,'CAF BLS Adjustment'!B:S,9,FALSE)</f>
        <v>18222</v>
      </c>
      <c r="G106" s="14">
        <f t="shared" si="2"/>
        <v>18222</v>
      </c>
      <c r="H106" s="159"/>
      <c r="I106" s="121">
        <f>SUMIFS('HCLS Adjustment'!$M:$M,'HCLS Adjustment'!$B:$B,$B106)</f>
        <v>0</v>
      </c>
      <c r="J106" s="17">
        <f>VLOOKUP(B106,'SVS Adjustment'!B:L,11,FALSE)</f>
        <v>0</v>
      </c>
      <c r="K106" s="17">
        <f>VLOOKUP($B106,'CAF BLS Adjustment'!$B:$S,18,FALSE)</f>
        <v>16702.91692611769</v>
      </c>
      <c r="L106" s="39">
        <f t="shared" si="3"/>
        <v>16702.91692611769</v>
      </c>
    </row>
    <row r="107" spans="1:12" ht="15" customHeight="1">
      <c r="A107" s="51" t="s">
        <v>117</v>
      </c>
      <c r="B107" s="51">
        <v>210330</v>
      </c>
      <c r="C107" s="51" t="s">
        <v>118</v>
      </c>
      <c r="D107" s="121">
        <f>SUMIFS('HCLS Adjustment'!$F:$F,'HCLS Adjustment'!$B:$B,'SAC by SAC Totals'!$B107)</f>
        <v>0</v>
      </c>
      <c r="E107" s="17">
        <f>VLOOKUP(B107,'SVS Adjustment'!B:L,4,FALSE)</f>
        <v>0</v>
      </c>
      <c r="F107" s="17">
        <f>VLOOKUP(B107,'CAF BLS Adjustment'!B:S,9,FALSE)</f>
        <v>-19590</v>
      </c>
      <c r="G107" s="14">
        <f t="shared" si="2"/>
        <v>-19590</v>
      </c>
      <c r="H107" s="159"/>
      <c r="I107" s="121">
        <f>SUMIFS('HCLS Adjustment'!$M:$M,'HCLS Adjustment'!$B:$B,$B107)</f>
        <v>0</v>
      </c>
      <c r="J107" s="17">
        <f>VLOOKUP(B107,'SVS Adjustment'!B:L,11,FALSE)</f>
        <v>0</v>
      </c>
      <c r="K107" s="17">
        <f>VLOOKUP($B107,'CAF BLS Adjustment'!$B:$S,18,FALSE)</f>
        <v>-19590</v>
      </c>
      <c r="L107" s="39">
        <f t="shared" si="3"/>
        <v>-19590</v>
      </c>
    </row>
    <row r="108" spans="1:12" ht="15" customHeight="1">
      <c r="A108" s="51" t="s">
        <v>117</v>
      </c>
      <c r="B108" s="51">
        <v>210331</v>
      </c>
      <c r="C108" s="51" t="s">
        <v>119</v>
      </c>
      <c r="D108" s="121">
        <f>SUMIFS('HCLS Adjustment'!$F:$F,'HCLS Adjustment'!$B:$B,'SAC by SAC Totals'!$B108)</f>
        <v>979944</v>
      </c>
      <c r="E108" s="17">
        <f>VLOOKUP(B108,'SVS Adjustment'!B:L,4,FALSE)</f>
        <v>0</v>
      </c>
      <c r="F108" s="17">
        <f>VLOOKUP(B108,'CAF BLS Adjustment'!B:S,9,FALSE)</f>
        <v>807674</v>
      </c>
      <c r="G108" s="14">
        <f t="shared" si="2"/>
        <v>1787618</v>
      </c>
      <c r="H108" s="159"/>
      <c r="I108" s="121">
        <f>SUMIFS('HCLS Adjustment'!$M:$M,'HCLS Adjustment'!$B:$B,$B108)</f>
        <v>838580.31232762872</v>
      </c>
      <c r="J108" s="17">
        <f>VLOOKUP(B108,'SVS Adjustment'!B:L,11,FALSE)</f>
        <v>0</v>
      </c>
      <c r="K108" s="17">
        <f>VLOOKUP($B108,'CAF BLS Adjustment'!$B:$S,18,FALSE)</f>
        <v>689530.88544295379</v>
      </c>
      <c r="L108" s="39">
        <f t="shared" si="3"/>
        <v>1528111.1977705825</v>
      </c>
    </row>
    <row r="109" spans="1:12" ht="15" customHeight="1">
      <c r="A109" s="51" t="s">
        <v>117</v>
      </c>
      <c r="B109" s="51">
        <v>210335</v>
      </c>
      <c r="C109" s="51" t="s">
        <v>120</v>
      </c>
      <c r="D109" s="121">
        <f>SUMIFS('HCLS Adjustment'!$F:$F,'HCLS Adjustment'!$B:$B,'SAC by SAC Totals'!$B109)</f>
        <v>0</v>
      </c>
      <c r="E109" s="17">
        <f>VLOOKUP(B109,'SVS Adjustment'!B:L,4,FALSE)</f>
        <v>0</v>
      </c>
      <c r="F109" s="17">
        <f>VLOOKUP(B109,'CAF BLS Adjustment'!B:S,9,FALSE)</f>
        <v>732117</v>
      </c>
      <c r="G109" s="14">
        <f t="shared" si="2"/>
        <v>732117</v>
      </c>
      <c r="H109" s="159"/>
      <c r="I109" s="121">
        <f>SUMIFS('HCLS Adjustment'!$M:$M,'HCLS Adjustment'!$B:$B,$B109)</f>
        <v>0</v>
      </c>
      <c r="J109" s="17">
        <f>VLOOKUP(B109,'SVS Adjustment'!B:L,11,FALSE)</f>
        <v>0</v>
      </c>
      <c r="K109" s="17">
        <f>VLOOKUP($B109,'CAF BLS Adjustment'!$B:$S,18,FALSE)</f>
        <v>525625.58383783989</v>
      </c>
      <c r="L109" s="39">
        <f t="shared" si="3"/>
        <v>525625.58383783989</v>
      </c>
    </row>
    <row r="110" spans="1:12" ht="15" customHeight="1">
      <c r="A110" s="51" t="s">
        <v>117</v>
      </c>
      <c r="B110" s="51">
        <v>210338</v>
      </c>
      <c r="C110" s="51" t="s">
        <v>121</v>
      </c>
      <c r="D110" s="121">
        <f>SUMIFS('HCLS Adjustment'!$F:$F,'HCLS Adjustment'!$B:$B,'SAC by SAC Totals'!$B110)</f>
        <v>0</v>
      </c>
      <c r="E110" s="17">
        <f>VLOOKUP(B110,'SVS Adjustment'!B:L,4,FALSE)</f>
        <v>0</v>
      </c>
      <c r="F110" s="17">
        <f>VLOOKUP(B110,'CAF BLS Adjustment'!B:S,9,FALSE)</f>
        <v>-108798</v>
      </c>
      <c r="G110" s="14">
        <f t="shared" si="2"/>
        <v>-108798</v>
      </c>
      <c r="H110" s="159"/>
      <c r="I110" s="121">
        <f>SUMIFS('HCLS Adjustment'!$M:$M,'HCLS Adjustment'!$B:$B,$B110)</f>
        <v>0</v>
      </c>
      <c r="J110" s="17">
        <f>VLOOKUP(B110,'SVS Adjustment'!B:L,11,FALSE)</f>
        <v>0</v>
      </c>
      <c r="K110" s="17">
        <f>VLOOKUP($B110,'CAF BLS Adjustment'!$B:$S,18,FALSE)</f>
        <v>-108798</v>
      </c>
      <c r="L110" s="39">
        <f t="shared" si="3"/>
        <v>-108798</v>
      </c>
    </row>
    <row r="111" spans="1:12" ht="15" customHeight="1">
      <c r="A111" s="51" t="s">
        <v>122</v>
      </c>
      <c r="B111" s="51">
        <v>220324</v>
      </c>
      <c r="C111" s="51" t="s">
        <v>123</v>
      </c>
      <c r="D111" s="121">
        <f>SUMIFS('HCLS Adjustment'!$F:$F,'HCLS Adjustment'!$B:$B,'SAC by SAC Totals'!$B111)</f>
        <v>0</v>
      </c>
      <c r="E111" s="17">
        <f>VLOOKUP(B111,'SVS Adjustment'!B:L,4,FALSE)</f>
        <v>0</v>
      </c>
      <c r="F111" s="17">
        <f>VLOOKUP(B111,'CAF BLS Adjustment'!B:S,9,FALSE)</f>
        <v>227076</v>
      </c>
      <c r="G111" s="14">
        <f t="shared" si="2"/>
        <v>227076</v>
      </c>
      <c r="H111" s="159"/>
      <c r="I111" s="121">
        <f>SUMIFS('HCLS Adjustment'!$M:$M,'HCLS Adjustment'!$B:$B,$B111)</f>
        <v>0</v>
      </c>
      <c r="J111" s="17">
        <f>VLOOKUP(B111,'SVS Adjustment'!B:L,11,FALSE)</f>
        <v>0</v>
      </c>
      <c r="K111" s="17">
        <f>VLOOKUP($B111,'CAF BLS Adjustment'!$B:$S,18,FALSE)</f>
        <v>178285.3007819753</v>
      </c>
      <c r="L111" s="39">
        <f t="shared" si="3"/>
        <v>178285.3007819753</v>
      </c>
    </row>
    <row r="112" spans="1:12" ht="15" customHeight="1">
      <c r="A112" s="51" t="s">
        <v>122</v>
      </c>
      <c r="B112" s="51">
        <v>220338</v>
      </c>
      <c r="C112" s="51" t="s">
        <v>124</v>
      </c>
      <c r="D112" s="121">
        <f>SUMIFS('HCLS Adjustment'!$F:$F,'HCLS Adjustment'!$B:$B,'SAC by SAC Totals'!$B112)</f>
        <v>0</v>
      </c>
      <c r="E112" s="17">
        <f>VLOOKUP(B112,'SVS Adjustment'!B:L,4,FALSE)</f>
        <v>0</v>
      </c>
      <c r="F112" s="17">
        <f>VLOOKUP(B112,'CAF BLS Adjustment'!B:S,9,FALSE)</f>
        <v>-5298</v>
      </c>
      <c r="G112" s="14">
        <f t="shared" si="2"/>
        <v>-5298</v>
      </c>
      <c r="H112" s="159"/>
      <c r="I112" s="121">
        <f>SUMIFS('HCLS Adjustment'!$M:$M,'HCLS Adjustment'!$B:$B,$B112)</f>
        <v>0</v>
      </c>
      <c r="J112" s="17">
        <f>VLOOKUP(B112,'SVS Adjustment'!B:L,11,FALSE)</f>
        <v>0</v>
      </c>
      <c r="K112" s="17">
        <f>VLOOKUP($B112,'CAF BLS Adjustment'!$B:$S,18,FALSE)</f>
        <v>-5298</v>
      </c>
      <c r="L112" s="39">
        <f t="shared" si="3"/>
        <v>-5298</v>
      </c>
    </row>
    <row r="113" spans="1:12" ht="15" customHeight="1">
      <c r="A113" s="51" t="s">
        <v>122</v>
      </c>
      <c r="B113" s="51">
        <v>220344</v>
      </c>
      <c r="C113" s="51" t="s">
        <v>125</v>
      </c>
      <c r="D113" s="121">
        <f>SUMIFS('HCLS Adjustment'!$F:$F,'HCLS Adjustment'!$B:$B,'SAC by SAC Totals'!$B113)</f>
        <v>0</v>
      </c>
      <c r="E113" s="17">
        <f>VLOOKUP(B113,'SVS Adjustment'!B:L,4,FALSE)</f>
        <v>0</v>
      </c>
      <c r="F113" s="17">
        <f>VLOOKUP(B113,'CAF BLS Adjustment'!B:S,9,FALSE)</f>
        <v>4842</v>
      </c>
      <c r="G113" s="14">
        <f t="shared" si="2"/>
        <v>4842</v>
      </c>
      <c r="H113" s="159"/>
      <c r="I113" s="121">
        <f>SUMIFS('HCLS Adjustment'!$M:$M,'HCLS Adjustment'!$B:$B,$B113)</f>
        <v>0</v>
      </c>
      <c r="J113" s="17">
        <f>VLOOKUP(B113,'SVS Adjustment'!B:L,11,FALSE)</f>
        <v>0</v>
      </c>
      <c r="K113" s="17">
        <f>VLOOKUP($B113,'CAF BLS Adjustment'!$B:$S,18,FALSE)</f>
        <v>4438.345064002955</v>
      </c>
      <c r="L113" s="39">
        <f t="shared" si="3"/>
        <v>4438.345064002955</v>
      </c>
    </row>
    <row r="114" spans="1:12" ht="15" customHeight="1">
      <c r="A114" s="51" t="s">
        <v>122</v>
      </c>
      <c r="B114" s="51">
        <v>220346</v>
      </c>
      <c r="C114" s="51" t="s">
        <v>126</v>
      </c>
      <c r="D114" s="121">
        <f>SUMIFS('HCLS Adjustment'!$F:$F,'HCLS Adjustment'!$B:$B,'SAC by SAC Totals'!$B114)</f>
        <v>0</v>
      </c>
      <c r="E114" s="17">
        <f>VLOOKUP(B114,'SVS Adjustment'!B:L,4,FALSE)</f>
        <v>0</v>
      </c>
      <c r="F114" s="17">
        <f>VLOOKUP(B114,'CAF BLS Adjustment'!B:S,9,FALSE)</f>
        <v>67200</v>
      </c>
      <c r="G114" s="14">
        <f t="shared" si="2"/>
        <v>67200</v>
      </c>
      <c r="H114" s="159"/>
      <c r="I114" s="121">
        <f>SUMIFS('HCLS Adjustment'!$M:$M,'HCLS Adjustment'!$B:$B,$B114)</f>
        <v>0</v>
      </c>
      <c r="J114" s="17">
        <f>VLOOKUP(B114,'SVS Adjustment'!B:L,11,FALSE)</f>
        <v>0</v>
      </c>
      <c r="K114" s="17">
        <f>VLOOKUP($B114,'CAF BLS Adjustment'!$B:$S,18,FALSE)</f>
        <v>61597.849711069517</v>
      </c>
      <c r="L114" s="39">
        <f t="shared" si="3"/>
        <v>61597.849711069517</v>
      </c>
    </row>
    <row r="115" spans="1:12" ht="15" customHeight="1">
      <c r="A115" s="51" t="s">
        <v>122</v>
      </c>
      <c r="B115" s="51">
        <v>220347</v>
      </c>
      <c r="C115" s="51" t="s">
        <v>127</v>
      </c>
      <c r="D115" s="121">
        <f>SUMIFS('HCLS Adjustment'!$F:$F,'HCLS Adjustment'!$B:$B,'SAC by SAC Totals'!$B115)</f>
        <v>1620396</v>
      </c>
      <c r="E115" s="17">
        <f>VLOOKUP(B115,'SVS Adjustment'!B:L,4,FALSE)</f>
        <v>0</v>
      </c>
      <c r="F115" s="17">
        <f>VLOOKUP(B115,'CAF BLS Adjustment'!B:S,9,FALSE)</f>
        <v>1700646</v>
      </c>
      <c r="G115" s="14">
        <f t="shared" si="2"/>
        <v>3321042</v>
      </c>
      <c r="H115" s="159"/>
      <c r="I115" s="121">
        <f>SUMIFS('HCLS Adjustment'!$M:$M,'HCLS Adjustment'!$B:$B,$B115)</f>
        <v>1369377.3939476036</v>
      </c>
      <c r="J115" s="17">
        <f>VLOOKUP(B115,'SVS Adjustment'!B:L,11,FALSE)</f>
        <v>0</v>
      </c>
      <c r="K115" s="17">
        <f>VLOOKUP($B115,'CAF BLS Adjustment'!$B:$S,18,FALSE)</f>
        <v>1452208.4948021045</v>
      </c>
      <c r="L115" s="39">
        <f t="shared" si="3"/>
        <v>2821585.8887497084</v>
      </c>
    </row>
    <row r="116" spans="1:12" ht="15" customHeight="1">
      <c r="A116" s="51" t="s">
        <v>122</v>
      </c>
      <c r="B116" s="51">
        <v>220348</v>
      </c>
      <c r="C116" s="51" t="s">
        <v>128</v>
      </c>
      <c r="D116" s="121">
        <f>SUMIFS('HCLS Adjustment'!$F:$F,'HCLS Adjustment'!$B:$B,'SAC by SAC Totals'!$B116)</f>
        <v>638964</v>
      </c>
      <c r="E116" s="17">
        <f>VLOOKUP(B116,'SVS Adjustment'!B:L,4,FALSE)</f>
        <v>0</v>
      </c>
      <c r="F116" s="17">
        <f>VLOOKUP(B116,'CAF BLS Adjustment'!B:S,9,FALSE)</f>
        <v>2289691</v>
      </c>
      <c r="G116" s="14">
        <f t="shared" si="2"/>
        <v>2928655</v>
      </c>
      <c r="H116" s="159"/>
      <c r="I116" s="121">
        <f>SUMIFS('HCLS Adjustment'!$M:$M,'HCLS Adjustment'!$B:$B,$B116)</f>
        <v>422526.18094849924</v>
      </c>
      <c r="J116" s="17">
        <f>VLOOKUP(B116,'SVS Adjustment'!B:L,11,FALSE)</f>
        <v>0</v>
      </c>
      <c r="K116" s="17">
        <f>VLOOKUP($B116,'CAF BLS Adjustment'!$B:$S,18,FALSE)</f>
        <v>1888208.8173947239</v>
      </c>
      <c r="L116" s="39">
        <f t="shared" si="3"/>
        <v>2310734.9983432232</v>
      </c>
    </row>
    <row r="117" spans="1:12" ht="15" customHeight="1">
      <c r="A117" s="51" t="s">
        <v>122</v>
      </c>
      <c r="B117" s="51">
        <v>220351</v>
      </c>
      <c r="C117" s="51" t="s">
        <v>129</v>
      </c>
      <c r="D117" s="121">
        <f>SUMIFS('HCLS Adjustment'!$F:$F,'HCLS Adjustment'!$B:$B,'SAC by SAC Totals'!$B117)</f>
        <v>0</v>
      </c>
      <c r="E117" s="17">
        <f>VLOOKUP(B117,'SVS Adjustment'!B:L,4,FALSE)</f>
        <v>0</v>
      </c>
      <c r="F117" s="17">
        <f>VLOOKUP(B117,'CAF BLS Adjustment'!B:S,9,FALSE)</f>
        <v>-178098</v>
      </c>
      <c r="G117" s="14">
        <f t="shared" si="2"/>
        <v>-178098</v>
      </c>
      <c r="H117" s="159"/>
      <c r="I117" s="121">
        <f>SUMIFS('HCLS Adjustment'!$M:$M,'HCLS Adjustment'!$B:$B,$B117)</f>
        <v>0</v>
      </c>
      <c r="J117" s="17">
        <f>VLOOKUP(B117,'SVS Adjustment'!B:L,11,FALSE)</f>
        <v>0</v>
      </c>
      <c r="K117" s="17">
        <f>VLOOKUP($B117,'CAF BLS Adjustment'!$B:$S,18,FALSE)</f>
        <v>-178098</v>
      </c>
      <c r="L117" s="39">
        <f t="shared" si="3"/>
        <v>-178098</v>
      </c>
    </row>
    <row r="118" spans="1:12" ht="15" customHeight="1">
      <c r="A118" s="51" t="s">
        <v>122</v>
      </c>
      <c r="B118" s="51">
        <v>220354</v>
      </c>
      <c r="C118" s="51" t="s">
        <v>130</v>
      </c>
      <c r="D118" s="121">
        <f>SUMIFS('HCLS Adjustment'!$F:$F,'HCLS Adjustment'!$B:$B,'SAC by SAC Totals'!$B118)</f>
        <v>0</v>
      </c>
      <c r="E118" s="17">
        <f>VLOOKUP(B118,'SVS Adjustment'!B:L,4,FALSE)</f>
        <v>0</v>
      </c>
      <c r="F118" s="17">
        <f>VLOOKUP(B118,'CAF BLS Adjustment'!B:S,9,FALSE)</f>
        <v>-24180</v>
      </c>
      <c r="G118" s="14">
        <f t="shared" si="2"/>
        <v>-24180</v>
      </c>
      <c r="H118" s="159"/>
      <c r="I118" s="121">
        <f>SUMIFS('HCLS Adjustment'!$M:$M,'HCLS Adjustment'!$B:$B,$B118)</f>
        <v>0</v>
      </c>
      <c r="J118" s="17">
        <f>VLOOKUP(B118,'SVS Adjustment'!B:L,11,FALSE)</f>
        <v>0</v>
      </c>
      <c r="K118" s="17">
        <f>VLOOKUP($B118,'CAF BLS Adjustment'!$B:$S,18,FALSE)</f>
        <v>-24180</v>
      </c>
      <c r="L118" s="39">
        <f t="shared" si="3"/>
        <v>-24180</v>
      </c>
    </row>
    <row r="119" spans="1:12" ht="15" customHeight="1">
      <c r="A119" s="51" t="s">
        <v>122</v>
      </c>
      <c r="B119" s="51">
        <v>220355</v>
      </c>
      <c r="C119" s="51" t="s">
        <v>131</v>
      </c>
      <c r="D119" s="121">
        <f>SUMIFS('HCLS Adjustment'!$F:$F,'HCLS Adjustment'!$B:$B,'SAC by SAC Totals'!$B119)</f>
        <v>0</v>
      </c>
      <c r="E119" s="17">
        <f>VLOOKUP(B119,'SVS Adjustment'!B:L,4,FALSE)</f>
        <v>0</v>
      </c>
      <c r="F119" s="17">
        <f>VLOOKUP(B119,'CAF BLS Adjustment'!B:S,9,FALSE)</f>
        <v>-94446</v>
      </c>
      <c r="G119" s="14">
        <f t="shared" si="2"/>
        <v>-94446</v>
      </c>
      <c r="H119" s="159"/>
      <c r="I119" s="121">
        <f>SUMIFS('HCLS Adjustment'!$M:$M,'HCLS Adjustment'!$B:$B,$B119)</f>
        <v>0</v>
      </c>
      <c r="J119" s="17">
        <f>VLOOKUP(B119,'SVS Adjustment'!B:L,11,FALSE)</f>
        <v>0</v>
      </c>
      <c r="K119" s="17">
        <f>VLOOKUP($B119,'CAF BLS Adjustment'!$B:$S,18,FALSE)</f>
        <v>-94446</v>
      </c>
      <c r="L119" s="39">
        <f t="shared" si="3"/>
        <v>-94446</v>
      </c>
    </row>
    <row r="120" spans="1:12" ht="15" customHeight="1">
      <c r="A120" s="51" t="s">
        <v>122</v>
      </c>
      <c r="B120" s="51">
        <v>220358</v>
      </c>
      <c r="C120" s="51" t="s">
        <v>132</v>
      </c>
      <c r="D120" s="121">
        <f>SUMIFS('HCLS Adjustment'!$F:$F,'HCLS Adjustment'!$B:$B,'SAC by SAC Totals'!$B120)</f>
        <v>1137300</v>
      </c>
      <c r="E120" s="17">
        <f>VLOOKUP(B120,'SVS Adjustment'!B:L,4,FALSE)</f>
        <v>0</v>
      </c>
      <c r="F120" s="17">
        <f>VLOOKUP(B120,'CAF BLS Adjustment'!B:S,9,FALSE)</f>
        <v>1709872</v>
      </c>
      <c r="G120" s="14">
        <f t="shared" si="2"/>
        <v>2847172</v>
      </c>
      <c r="H120" s="159"/>
      <c r="I120" s="121">
        <f>SUMIFS('HCLS Adjustment'!$M:$M,'HCLS Adjustment'!$B:$B,$B120)</f>
        <v>948855.98128644971</v>
      </c>
      <c r="J120" s="17">
        <f>VLOOKUP(B120,'SVS Adjustment'!B:L,11,FALSE)</f>
        <v>0</v>
      </c>
      <c r="K120" s="17">
        <f>VLOOKUP($B120,'CAF BLS Adjustment'!$B:$S,18,FALSE)</f>
        <v>1464865.6829371192</v>
      </c>
      <c r="L120" s="39">
        <f t="shared" si="3"/>
        <v>2413721.664223569</v>
      </c>
    </row>
    <row r="121" spans="1:12" ht="15" customHeight="1">
      <c r="A121" s="51" t="s">
        <v>122</v>
      </c>
      <c r="B121" s="51">
        <v>220360</v>
      </c>
      <c r="C121" s="51" t="s">
        <v>133</v>
      </c>
      <c r="D121" s="121">
        <f>SUMIFS('HCLS Adjustment'!$F:$F,'HCLS Adjustment'!$B:$B,'SAC by SAC Totals'!$B121)</f>
        <v>648756</v>
      </c>
      <c r="E121" s="17">
        <f>VLOOKUP(B121,'SVS Adjustment'!B:L,4,FALSE)</f>
        <v>0</v>
      </c>
      <c r="F121" s="17">
        <f>VLOOKUP(B121,'CAF BLS Adjustment'!B:S,9,FALSE)</f>
        <v>1979932</v>
      </c>
      <c r="G121" s="14">
        <f t="shared" si="2"/>
        <v>2628688</v>
      </c>
      <c r="H121" s="159"/>
      <c r="I121" s="121">
        <f>SUMIFS('HCLS Adjustment'!$M:$M,'HCLS Adjustment'!$B:$B,$B121)</f>
        <v>433790.59519214253</v>
      </c>
      <c r="J121" s="17">
        <f>VLOOKUP(B121,'SVS Adjustment'!B:L,11,FALSE)</f>
        <v>0</v>
      </c>
      <c r="K121" s="17">
        <f>VLOOKUP($B121,'CAF BLS Adjustment'!$B:$S,18,FALSE)</f>
        <v>1595185.0212520792</v>
      </c>
      <c r="L121" s="39">
        <f t="shared" si="3"/>
        <v>2028975.6164442217</v>
      </c>
    </row>
    <row r="122" spans="1:12" ht="15" customHeight="1">
      <c r="A122" s="51" t="s">
        <v>122</v>
      </c>
      <c r="B122" s="51">
        <v>220365</v>
      </c>
      <c r="C122" s="51" t="s">
        <v>134</v>
      </c>
      <c r="D122" s="121">
        <f>SUMIFS('HCLS Adjustment'!$F:$F,'HCLS Adjustment'!$B:$B,'SAC by SAC Totals'!$B122)</f>
        <v>218976</v>
      </c>
      <c r="E122" s="17">
        <f>VLOOKUP(B122,'SVS Adjustment'!B:L,4,FALSE)</f>
        <v>0</v>
      </c>
      <c r="F122" s="17">
        <f>VLOOKUP(B122,'CAF BLS Adjustment'!B:S,9,FALSE)</f>
        <v>155571</v>
      </c>
      <c r="G122" s="14">
        <f t="shared" si="2"/>
        <v>374547</v>
      </c>
      <c r="H122" s="159"/>
      <c r="I122" s="121">
        <f>SUMIFS('HCLS Adjustment'!$M:$M,'HCLS Adjustment'!$B:$B,$B122)</f>
        <v>186220.27279919747</v>
      </c>
      <c r="J122" s="17">
        <f>VLOOKUP(B122,'SVS Adjustment'!B:L,11,FALSE)</f>
        <v>0</v>
      </c>
      <c r="K122" s="17">
        <f>VLOOKUP($B122,'CAF BLS Adjustment'!$B:$S,18,FALSE)</f>
        <v>129720.8008174938</v>
      </c>
      <c r="L122" s="39">
        <f t="shared" si="3"/>
        <v>315941.07361669128</v>
      </c>
    </row>
    <row r="123" spans="1:12" ht="15" customHeight="1">
      <c r="A123" s="51" t="s">
        <v>122</v>
      </c>
      <c r="B123" s="51">
        <v>220368</v>
      </c>
      <c r="C123" s="51" t="s">
        <v>135</v>
      </c>
      <c r="D123" s="121">
        <f>SUMIFS('HCLS Adjustment'!$F:$F,'HCLS Adjustment'!$B:$B,'SAC by SAC Totals'!$B123)</f>
        <v>77256</v>
      </c>
      <c r="E123" s="17">
        <f>VLOOKUP(B123,'SVS Adjustment'!B:L,4,FALSE)</f>
        <v>0</v>
      </c>
      <c r="F123" s="17">
        <f>VLOOKUP(B123,'CAF BLS Adjustment'!B:S,9,FALSE)</f>
        <v>1163936</v>
      </c>
      <c r="G123" s="14">
        <f t="shared" si="2"/>
        <v>1241192</v>
      </c>
      <c r="H123" s="159"/>
      <c r="I123" s="121">
        <f>SUMIFS('HCLS Adjustment'!$M:$M,'HCLS Adjustment'!$B:$B,$B123)</f>
        <v>0</v>
      </c>
      <c r="J123" s="17">
        <f>VLOOKUP(B123,'SVS Adjustment'!B:L,11,FALSE)</f>
        <v>0</v>
      </c>
      <c r="K123" s="17">
        <f>VLOOKUP($B123,'CAF BLS Adjustment'!$B:$S,18,FALSE)</f>
        <v>931959.36962201912</v>
      </c>
      <c r="L123" s="39">
        <f t="shared" si="3"/>
        <v>931959.36962201912</v>
      </c>
    </row>
    <row r="124" spans="1:12" ht="15" customHeight="1">
      <c r="A124" s="51" t="s">
        <v>122</v>
      </c>
      <c r="B124" s="51">
        <v>220369</v>
      </c>
      <c r="C124" s="51" t="s">
        <v>136</v>
      </c>
      <c r="D124" s="121">
        <f>SUMIFS('HCLS Adjustment'!$F:$F,'HCLS Adjustment'!$B:$B,'SAC by SAC Totals'!$B124)</f>
        <v>0</v>
      </c>
      <c r="E124" s="17">
        <f>VLOOKUP(B124,'SVS Adjustment'!B:L,4,FALSE)</f>
        <v>0</v>
      </c>
      <c r="F124" s="17">
        <f>VLOOKUP(B124,'CAF BLS Adjustment'!B:S,9,FALSE)</f>
        <v>76728</v>
      </c>
      <c r="G124" s="14">
        <f t="shared" si="2"/>
        <v>76728</v>
      </c>
      <c r="H124" s="159"/>
      <c r="I124" s="121">
        <f>SUMIFS('HCLS Adjustment'!$M:$M,'HCLS Adjustment'!$B:$B,$B124)</f>
        <v>0</v>
      </c>
      <c r="J124" s="17">
        <f>VLOOKUP(B124,'SVS Adjustment'!B:L,11,FALSE)</f>
        <v>0</v>
      </c>
      <c r="K124" s="17">
        <f>VLOOKUP($B124,'CAF BLS Adjustment'!$B:$S,18,FALSE)</f>
        <v>70331.544830817584</v>
      </c>
      <c r="L124" s="39">
        <f t="shared" si="3"/>
        <v>70331.544830817584</v>
      </c>
    </row>
    <row r="125" spans="1:12" ht="15" customHeight="1">
      <c r="A125" s="51" t="s">
        <v>122</v>
      </c>
      <c r="B125" s="51">
        <v>220371</v>
      </c>
      <c r="C125" s="51" t="s">
        <v>137</v>
      </c>
      <c r="D125" s="121">
        <f>SUMIFS('HCLS Adjustment'!$F:$F,'HCLS Adjustment'!$B:$B,'SAC by SAC Totals'!$B125)</f>
        <v>0</v>
      </c>
      <c r="E125" s="17">
        <f>VLOOKUP(B125,'SVS Adjustment'!B:L,4,FALSE)</f>
        <v>0</v>
      </c>
      <c r="F125" s="17">
        <f>VLOOKUP(B125,'CAF BLS Adjustment'!B:S,9,FALSE)</f>
        <v>339546</v>
      </c>
      <c r="G125" s="14">
        <f t="shared" si="2"/>
        <v>339546</v>
      </c>
      <c r="H125" s="159"/>
      <c r="I125" s="121">
        <f>SUMIFS('HCLS Adjustment'!$M:$M,'HCLS Adjustment'!$B:$B,$B125)</f>
        <v>0</v>
      </c>
      <c r="J125" s="17">
        <f>VLOOKUP(B125,'SVS Adjustment'!B:L,11,FALSE)</f>
        <v>0</v>
      </c>
      <c r="K125" s="17">
        <f>VLOOKUP($B125,'CAF BLS Adjustment'!$B:$S,18,FALSE)</f>
        <v>214963.28537378676</v>
      </c>
      <c r="L125" s="39">
        <f t="shared" si="3"/>
        <v>214963.28537378676</v>
      </c>
    </row>
    <row r="126" spans="1:12" ht="15" customHeight="1">
      <c r="A126" s="51" t="s">
        <v>122</v>
      </c>
      <c r="B126" s="51">
        <v>220375</v>
      </c>
      <c r="C126" s="51" t="s">
        <v>138</v>
      </c>
      <c r="D126" s="121">
        <f>SUMIFS('HCLS Adjustment'!$F:$F,'HCLS Adjustment'!$B:$B,'SAC by SAC Totals'!$B126)</f>
        <v>0</v>
      </c>
      <c r="E126" s="17">
        <f>VLOOKUP(B126,'SVS Adjustment'!B:L,4,FALSE)</f>
        <v>0</v>
      </c>
      <c r="F126" s="17">
        <f>VLOOKUP(B126,'CAF BLS Adjustment'!B:S,9,FALSE)</f>
        <v>55704</v>
      </c>
      <c r="G126" s="14">
        <f t="shared" si="2"/>
        <v>55704</v>
      </c>
      <c r="H126" s="159"/>
      <c r="I126" s="121">
        <f>SUMIFS('HCLS Adjustment'!$M:$M,'HCLS Adjustment'!$B:$B,$B126)</f>
        <v>0</v>
      </c>
      <c r="J126" s="17">
        <f>VLOOKUP(B126,'SVS Adjustment'!B:L,11,FALSE)</f>
        <v>0</v>
      </c>
      <c r="K126" s="17">
        <f>VLOOKUP($B126,'CAF BLS Adjustment'!$B:$S,18,FALSE)</f>
        <v>51060.217564068691</v>
      </c>
      <c r="L126" s="39">
        <f t="shared" si="3"/>
        <v>51060.217564068691</v>
      </c>
    </row>
    <row r="127" spans="1:12" ht="15" customHeight="1">
      <c r="A127" s="51" t="s">
        <v>122</v>
      </c>
      <c r="B127" s="51">
        <v>220376</v>
      </c>
      <c r="C127" s="51" t="s">
        <v>139</v>
      </c>
      <c r="D127" s="121">
        <f>SUMIFS('HCLS Adjustment'!$F:$F,'HCLS Adjustment'!$B:$B,'SAC by SAC Totals'!$B127)</f>
        <v>885600</v>
      </c>
      <c r="E127" s="17">
        <f>VLOOKUP(B127,'SVS Adjustment'!B:L,4,FALSE)</f>
        <v>0</v>
      </c>
      <c r="F127" s="17">
        <f>VLOOKUP(B127,'CAF BLS Adjustment'!B:S,9,FALSE)</f>
        <v>956514</v>
      </c>
      <c r="G127" s="14">
        <f t="shared" si="2"/>
        <v>1842114</v>
      </c>
      <c r="H127" s="159"/>
      <c r="I127" s="121">
        <f>SUMIFS('HCLS Adjustment'!$M:$M,'HCLS Adjustment'!$B:$B,$B127)</f>
        <v>740607.94202509604</v>
      </c>
      <c r="J127" s="17">
        <f>VLOOKUP(B127,'SVS Adjustment'!B:L,11,FALSE)</f>
        <v>0</v>
      </c>
      <c r="K127" s="17">
        <f>VLOOKUP($B127,'CAF BLS Adjustment'!$B:$S,18,FALSE)</f>
        <v>805979.46464045811</v>
      </c>
      <c r="L127" s="39">
        <f t="shared" si="3"/>
        <v>1546587.4066655543</v>
      </c>
    </row>
    <row r="128" spans="1:12" ht="15" customHeight="1">
      <c r="A128" s="51" t="s">
        <v>122</v>
      </c>
      <c r="B128" s="51">
        <v>220377</v>
      </c>
      <c r="C128" s="51" t="s">
        <v>140</v>
      </c>
      <c r="D128" s="121">
        <f>SUMIFS('HCLS Adjustment'!$F:$F,'HCLS Adjustment'!$B:$B,'SAC by SAC Totals'!$B128)</f>
        <v>0</v>
      </c>
      <c r="E128" s="17">
        <f>VLOOKUP(B128,'SVS Adjustment'!B:L,4,FALSE)</f>
        <v>0</v>
      </c>
      <c r="F128" s="17">
        <f>VLOOKUP(B128,'CAF BLS Adjustment'!B:S,9,FALSE)</f>
        <v>-56790</v>
      </c>
      <c r="G128" s="14">
        <f t="shared" si="2"/>
        <v>-56790</v>
      </c>
      <c r="H128" s="159"/>
      <c r="I128" s="121">
        <f>SUMIFS('HCLS Adjustment'!$M:$M,'HCLS Adjustment'!$B:$B,$B128)</f>
        <v>0</v>
      </c>
      <c r="J128" s="17">
        <f>VLOOKUP(B128,'SVS Adjustment'!B:L,11,FALSE)</f>
        <v>0</v>
      </c>
      <c r="K128" s="17">
        <f>VLOOKUP($B128,'CAF BLS Adjustment'!$B:$S,18,FALSE)</f>
        <v>-56790</v>
      </c>
      <c r="L128" s="39">
        <f t="shared" si="3"/>
        <v>-56790</v>
      </c>
    </row>
    <row r="129" spans="1:12" ht="15" customHeight="1">
      <c r="A129" s="51" t="s">
        <v>122</v>
      </c>
      <c r="B129" s="51">
        <v>220378</v>
      </c>
      <c r="C129" s="51" t="s">
        <v>141</v>
      </c>
      <c r="D129" s="121">
        <f>SUMIFS('HCLS Adjustment'!$F:$F,'HCLS Adjustment'!$B:$B,'SAC by SAC Totals'!$B129)</f>
        <v>3120948</v>
      </c>
      <c r="E129" s="17">
        <f>VLOOKUP(B129,'SVS Adjustment'!B:L,4,FALSE)</f>
        <v>0</v>
      </c>
      <c r="F129" s="17">
        <f>VLOOKUP(B129,'CAF BLS Adjustment'!B:S,9,FALSE)</f>
        <v>2553469</v>
      </c>
      <c r="G129" s="14">
        <f t="shared" si="2"/>
        <v>5674417</v>
      </c>
      <c r="H129" s="159"/>
      <c r="I129" s="121">
        <f>SUMIFS('HCLS Adjustment'!$M:$M,'HCLS Adjustment'!$B:$B,$B129)</f>
        <v>2662687.2555155163</v>
      </c>
      <c r="J129" s="17">
        <f>VLOOKUP(B129,'SVS Adjustment'!B:L,11,FALSE)</f>
        <v>0</v>
      </c>
      <c r="K129" s="17">
        <f>VLOOKUP($B129,'CAF BLS Adjustment'!$B:$S,18,FALSE)</f>
        <v>2171796.3920676266</v>
      </c>
      <c r="L129" s="39">
        <f t="shared" si="3"/>
        <v>4834483.6475831429</v>
      </c>
    </row>
    <row r="130" spans="1:12" ht="15" customHeight="1">
      <c r="A130" s="51" t="s">
        <v>122</v>
      </c>
      <c r="B130" s="51">
        <v>220379</v>
      </c>
      <c r="C130" s="51" t="s">
        <v>142</v>
      </c>
      <c r="D130" s="121">
        <f>SUMIFS('HCLS Adjustment'!$F:$F,'HCLS Adjustment'!$B:$B,'SAC by SAC Totals'!$B130)</f>
        <v>0</v>
      </c>
      <c r="E130" s="17">
        <f>VLOOKUP(B130,'SVS Adjustment'!B:L,4,FALSE)</f>
        <v>0</v>
      </c>
      <c r="F130" s="17">
        <f>VLOOKUP(B130,'CAF BLS Adjustment'!B:S,9,FALSE)</f>
        <v>-53598</v>
      </c>
      <c r="G130" s="14">
        <f t="shared" si="2"/>
        <v>-53598</v>
      </c>
      <c r="H130" s="159"/>
      <c r="I130" s="121">
        <f>SUMIFS('HCLS Adjustment'!$M:$M,'HCLS Adjustment'!$B:$B,$B130)</f>
        <v>0</v>
      </c>
      <c r="J130" s="17">
        <f>VLOOKUP(B130,'SVS Adjustment'!B:L,11,FALSE)</f>
        <v>0</v>
      </c>
      <c r="K130" s="17">
        <f>VLOOKUP($B130,'CAF BLS Adjustment'!$B:$S,18,FALSE)</f>
        <v>-53598</v>
      </c>
      <c r="L130" s="39">
        <f t="shared" si="3"/>
        <v>-53598</v>
      </c>
    </row>
    <row r="131" spans="1:12" ht="15" customHeight="1">
      <c r="A131" s="51" t="s">
        <v>122</v>
      </c>
      <c r="B131" s="51">
        <v>220380</v>
      </c>
      <c r="C131" s="51" t="s">
        <v>143</v>
      </c>
      <c r="D131" s="121">
        <f>SUMIFS('HCLS Adjustment'!$F:$F,'HCLS Adjustment'!$B:$B,'SAC by SAC Totals'!$B131)</f>
        <v>164484</v>
      </c>
      <c r="E131" s="17">
        <f>VLOOKUP(B131,'SVS Adjustment'!B:L,4,FALSE)</f>
        <v>0</v>
      </c>
      <c r="F131" s="17">
        <f>VLOOKUP(B131,'CAF BLS Adjustment'!B:S,9,FALSE)</f>
        <v>1046021</v>
      </c>
      <c r="G131" s="14">
        <f t="shared" ref="G131:G194" si="4">SUM(D131:F131)</f>
        <v>1210505</v>
      </c>
      <c r="H131" s="159"/>
      <c r="I131" s="121">
        <f>SUMIFS('HCLS Adjustment'!$M:$M,'HCLS Adjustment'!$B:$B,$B131)</f>
        <v>80983.094799017432</v>
      </c>
      <c r="J131" s="17">
        <f>VLOOKUP(B131,'SVS Adjustment'!B:L,11,FALSE)</f>
        <v>0</v>
      </c>
      <c r="K131" s="17">
        <f>VLOOKUP($B131,'CAF BLS Adjustment'!$B:$S,18,FALSE)</f>
        <v>861219.02650737111</v>
      </c>
      <c r="L131" s="39">
        <f t="shared" ref="L131:L194" si="5">SUM(I131:K131)</f>
        <v>942202.12130638852</v>
      </c>
    </row>
    <row r="132" spans="1:12" ht="15" customHeight="1">
      <c r="A132" s="51" t="s">
        <v>122</v>
      </c>
      <c r="B132" s="51">
        <v>220381</v>
      </c>
      <c r="C132" s="51" t="s">
        <v>144</v>
      </c>
      <c r="D132" s="121">
        <f>SUMIFS('HCLS Adjustment'!$F:$F,'HCLS Adjustment'!$B:$B,'SAC by SAC Totals'!$B132)</f>
        <v>3200580</v>
      </c>
      <c r="E132" s="17">
        <f>VLOOKUP(B132,'SVS Adjustment'!B:L,4,FALSE)</f>
        <v>0</v>
      </c>
      <c r="F132" s="17">
        <f>VLOOKUP(B132,'CAF BLS Adjustment'!B:S,9,FALSE)</f>
        <v>2989123</v>
      </c>
      <c r="G132" s="14">
        <f t="shared" si="4"/>
        <v>6189703</v>
      </c>
      <c r="H132" s="159"/>
      <c r="I132" s="121">
        <f>SUMIFS('HCLS Adjustment'!$M:$M,'HCLS Adjustment'!$B:$B,$B132)</f>
        <v>2746093.7673716266</v>
      </c>
      <c r="J132" s="17">
        <f>VLOOKUP(B132,'SVS Adjustment'!B:L,11,FALSE)</f>
        <v>0</v>
      </c>
      <c r="K132" s="17">
        <f>VLOOKUP($B132,'CAF BLS Adjustment'!$B:$S,18,FALSE)</f>
        <v>2585209.3768709553</v>
      </c>
      <c r="L132" s="39">
        <f t="shared" si="5"/>
        <v>5331303.1442425819</v>
      </c>
    </row>
    <row r="133" spans="1:12" ht="15" customHeight="1">
      <c r="A133" s="51" t="s">
        <v>122</v>
      </c>
      <c r="B133" s="51">
        <v>220382</v>
      </c>
      <c r="C133" s="51" t="s">
        <v>145</v>
      </c>
      <c r="D133" s="121">
        <f>SUMIFS('HCLS Adjustment'!$F:$F,'HCLS Adjustment'!$B:$B,'SAC by SAC Totals'!$B133)</f>
        <v>355260</v>
      </c>
      <c r="E133" s="17">
        <f>VLOOKUP(B133,'SVS Adjustment'!B:L,4,FALSE)</f>
        <v>0</v>
      </c>
      <c r="F133" s="17">
        <f>VLOOKUP(B133,'CAF BLS Adjustment'!B:S,9,FALSE)</f>
        <v>1611852</v>
      </c>
      <c r="G133" s="14">
        <f t="shared" si="4"/>
        <v>1967112</v>
      </c>
      <c r="H133" s="159"/>
      <c r="I133" s="121">
        <f>SUMIFS('HCLS Adjustment'!$M:$M,'HCLS Adjustment'!$B:$B,$B133)</f>
        <v>177336.74922359479</v>
      </c>
      <c r="J133" s="17">
        <f>VLOOKUP(B133,'SVS Adjustment'!B:L,11,FALSE)</f>
        <v>0</v>
      </c>
      <c r="K133" s="17">
        <f>VLOOKUP($B133,'CAF BLS Adjustment'!$B:$S,18,FALSE)</f>
        <v>1271918.4704778299</v>
      </c>
      <c r="L133" s="39">
        <f t="shared" si="5"/>
        <v>1449255.2197014247</v>
      </c>
    </row>
    <row r="134" spans="1:12" ht="15" customHeight="1">
      <c r="A134" s="51" t="s">
        <v>122</v>
      </c>
      <c r="B134" s="51">
        <v>220389</v>
      </c>
      <c r="C134" s="51" t="s">
        <v>146</v>
      </c>
      <c r="D134" s="121">
        <f>SUMIFS('HCLS Adjustment'!$F:$F,'HCLS Adjustment'!$B:$B,'SAC by SAC Totals'!$B134)</f>
        <v>0</v>
      </c>
      <c r="E134" s="17">
        <f>VLOOKUP(B134,'SVS Adjustment'!B:L,4,FALSE)</f>
        <v>0</v>
      </c>
      <c r="F134" s="17">
        <f>VLOOKUP(B134,'CAF BLS Adjustment'!B:S,9,FALSE)</f>
        <v>952875</v>
      </c>
      <c r="G134" s="14">
        <f t="shared" si="4"/>
        <v>952875</v>
      </c>
      <c r="H134" s="159"/>
      <c r="I134" s="121">
        <f>SUMIFS('HCLS Adjustment'!$M:$M,'HCLS Adjustment'!$B:$B,$B134)</f>
        <v>0</v>
      </c>
      <c r="J134" s="17">
        <f>VLOOKUP(B134,'SVS Adjustment'!B:L,11,FALSE)</f>
        <v>0</v>
      </c>
      <c r="K134" s="17">
        <f>VLOOKUP($B134,'CAF BLS Adjustment'!$B:$S,18,FALSE)</f>
        <v>783856.9600909095</v>
      </c>
      <c r="L134" s="39">
        <f t="shared" si="5"/>
        <v>783856.9600909095</v>
      </c>
    </row>
    <row r="135" spans="1:12" ht="15" customHeight="1">
      <c r="A135" s="51" t="s">
        <v>122</v>
      </c>
      <c r="B135" s="51">
        <v>220392</v>
      </c>
      <c r="C135" s="51" t="s">
        <v>147</v>
      </c>
      <c r="D135" s="121">
        <f>SUMIFS('HCLS Adjustment'!$F:$F,'HCLS Adjustment'!$B:$B,'SAC by SAC Totals'!$B135)</f>
        <v>96600</v>
      </c>
      <c r="E135" s="17">
        <f>VLOOKUP(B135,'SVS Adjustment'!B:L,4,FALSE)</f>
        <v>0</v>
      </c>
      <c r="F135" s="17">
        <f>VLOOKUP(B135,'CAF BLS Adjustment'!B:S,9,FALSE)</f>
        <v>254775</v>
      </c>
      <c r="G135" s="14">
        <f t="shared" si="4"/>
        <v>351375</v>
      </c>
      <c r="H135" s="159"/>
      <c r="I135" s="121">
        <f>SUMIFS('HCLS Adjustment'!$M:$M,'HCLS Adjustment'!$B:$B,$B135)</f>
        <v>68065.129457641786</v>
      </c>
      <c r="J135" s="17">
        <f>VLOOKUP(B135,'SVS Adjustment'!B:L,11,FALSE)</f>
        <v>0</v>
      </c>
      <c r="K135" s="17">
        <f>VLOOKUP($B135,'CAF BLS Adjustment'!$B:$S,18,FALSE)</f>
        <v>207239.06952590143</v>
      </c>
      <c r="L135" s="39">
        <f t="shared" si="5"/>
        <v>275304.1989835432</v>
      </c>
    </row>
    <row r="136" spans="1:12" ht="15" customHeight="1">
      <c r="A136" s="51" t="s">
        <v>122</v>
      </c>
      <c r="B136" s="51">
        <v>220394</v>
      </c>
      <c r="C136" s="51" t="s">
        <v>148</v>
      </c>
      <c r="D136" s="121">
        <f>SUMIFS('HCLS Adjustment'!$F:$F,'HCLS Adjustment'!$B:$B,'SAC by SAC Totals'!$B136)</f>
        <v>971268</v>
      </c>
      <c r="E136" s="17">
        <f>VLOOKUP(B136,'SVS Adjustment'!B:L,4,FALSE)</f>
        <v>0</v>
      </c>
      <c r="F136" s="17">
        <f>VLOOKUP(B136,'CAF BLS Adjustment'!B:S,9,FALSE)</f>
        <v>1300761</v>
      </c>
      <c r="G136" s="14">
        <f t="shared" si="4"/>
        <v>2272029</v>
      </c>
      <c r="H136" s="159"/>
      <c r="I136" s="121">
        <f>SUMIFS('HCLS Adjustment'!$M:$M,'HCLS Adjustment'!$B:$B,$B136)</f>
        <v>737486.45453522867</v>
      </c>
      <c r="J136" s="17">
        <f>VLOOKUP(B136,'SVS Adjustment'!B:L,11,FALSE)</f>
        <v>0</v>
      </c>
      <c r="K136" s="17">
        <f>VLOOKUP($B136,'CAF BLS Adjustment'!$B:$S,18,FALSE)</f>
        <v>1005064.8730367812</v>
      </c>
      <c r="L136" s="39">
        <f t="shared" si="5"/>
        <v>1742551.32757201</v>
      </c>
    </row>
    <row r="137" spans="1:12" ht="15" customHeight="1">
      <c r="A137" s="51" t="s">
        <v>149</v>
      </c>
      <c r="B137" s="51">
        <v>230468</v>
      </c>
      <c r="C137" s="51" t="s">
        <v>150</v>
      </c>
      <c r="D137" s="121">
        <f>SUMIFS('HCLS Adjustment'!$F:$F,'HCLS Adjustment'!$B:$B,'SAC by SAC Totals'!$B137)</f>
        <v>0</v>
      </c>
      <c r="E137" s="17">
        <f>VLOOKUP(B137,'SVS Adjustment'!B:L,4,FALSE)</f>
        <v>0</v>
      </c>
      <c r="F137" s="17">
        <f>VLOOKUP(B137,'CAF BLS Adjustment'!B:S,9,FALSE)</f>
        <v>3479147</v>
      </c>
      <c r="G137" s="14">
        <f t="shared" si="4"/>
        <v>3479147</v>
      </c>
      <c r="H137" s="159"/>
      <c r="I137" s="121">
        <f>SUMIFS('HCLS Adjustment'!$M:$M,'HCLS Adjustment'!$B:$B,$B137)</f>
        <v>0</v>
      </c>
      <c r="J137" s="17">
        <f>VLOOKUP(B137,'SVS Adjustment'!B:L,11,FALSE)</f>
        <v>0</v>
      </c>
      <c r="K137" s="17">
        <f>VLOOKUP($B137,'CAF BLS Adjustment'!$B:$S,18,FALSE)</f>
        <v>2517641.5854533287</v>
      </c>
      <c r="L137" s="39">
        <f t="shared" si="5"/>
        <v>2517641.5854533287</v>
      </c>
    </row>
    <row r="138" spans="1:12" ht="15" customHeight="1">
      <c r="A138" s="51" t="s">
        <v>149</v>
      </c>
      <c r="B138" s="51">
        <v>230469</v>
      </c>
      <c r="C138" s="51" t="s">
        <v>151</v>
      </c>
      <c r="D138" s="121">
        <f>SUMIFS('HCLS Adjustment'!$F:$F,'HCLS Adjustment'!$B:$B,'SAC by SAC Totals'!$B138)</f>
        <v>144840</v>
      </c>
      <c r="E138" s="17">
        <f>VLOOKUP(B138,'SVS Adjustment'!B:L,4,FALSE)</f>
        <v>0</v>
      </c>
      <c r="F138" s="17">
        <f>VLOOKUP(B138,'CAF BLS Adjustment'!B:S,9,FALSE)</f>
        <v>411031</v>
      </c>
      <c r="G138" s="14">
        <f t="shared" si="4"/>
        <v>555871</v>
      </c>
      <c r="H138" s="159"/>
      <c r="I138" s="121">
        <f>SUMIFS('HCLS Adjustment'!$M:$M,'HCLS Adjustment'!$B:$B,$B138)</f>
        <v>117135.73407840169</v>
      </c>
      <c r="J138" s="17">
        <f>VLOOKUP(B138,'SVS Adjustment'!B:L,11,FALSE)</f>
        <v>0</v>
      </c>
      <c r="K138" s="17">
        <f>VLOOKUP($B138,'CAF BLS Adjustment'!$B:$S,18,FALSE)</f>
        <v>359403.95538895094</v>
      </c>
      <c r="L138" s="39">
        <f t="shared" si="5"/>
        <v>476539.68946735264</v>
      </c>
    </row>
    <row r="139" spans="1:12" ht="15" customHeight="1">
      <c r="A139" s="51" t="s">
        <v>149</v>
      </c>
      <c r="B139" s="51">
        <v>230473</v>
      </c>
      <c r="C139" s="51" t="s">
        <v>152</v>
      </c>
      <c r="D139" s="121">
        <f>SUMIFS('HCLS Adjustment'!$F:$F,'HCLS Adjustment'!$B:$B,'SAC by SAC Totals'!$B139)</f>
        <v>0</v>
      </c>
      <c r="E139" s="17">
        <f>VLOOKUP(B139,'SVS Adjustment'!B:L,4,FALSE)</f>
        <v>0</v>
      </c>
      <c r="F139" s="17">
        <f>VLOOKUP(B139,'CAF BLS Adjustment'!B:S,9,FALSE)</f>
        <v>2011331</v>
      </c>
      <c r="G139" s="14">
        <f t="shared" si="4"/>
        <v>2011331</v>
      </c>
      <c r="H139" s="159"/>
      <c r="I139" s="121">
        <f>SUMIFS('HCLS Adjustment'!$M:$M,'HCLS Adjustment'!$B:$B,$B139)</f>
        <v>0</v>
      </c>
      <c r="J139" s="17">
        <f>VLOOKUP(B139,'SVS Adjustment'!B:L,11,FALSE)</f>
        <v>0</v>
      </c>
      <c r="K139" s="17">
        <f>VLOOKUP($B139,'CAF BLS Adjustment'!$B:$S,18,FALSE)</f>
        <v>1519976.7746654938</v>
      </c>
      <c r="L139" s="39">
        <f t="shared" si="5"/>
        <v>1519976.7746654938</v>
      </c>
    </row>
    <row r="140" spans="1:12" ht="15" customHeight="1">
      <c r="A140" s="51" t="s">
        <v>149</v>
      </c>
      <c r="B140" s="51">
        <v>230478</v>
      </c>
      <c r="C140" s="51" t="s">
        <v>153</v>
      </c>
      <c r="D140" s="121">
        <f>SUMIFS('HCLS Adjustment'!$F:$F,'HCLS Adjustment'!$B:$B,'SAC by SAC Totals'!$B140)</f>
        <v>0</v>
      </c>
      <c r="E140" s="17">
        <f>VLOOKUP(B140,'SVS Adjustment'!B:L,4,FALSE)</f>
        <v>0</v>
      </c>
      <c r="F140" s="17">
        <f>VLOOKUP(B140,'CAF BLS Adjustment'!B:S,9,FALSE)</f>
        <v>247693</v>
      </c>
      <c r="G140" s="14">
        <f t="shared" si="4"/>
        <v>247693</v>
      </c>
      <c r="H140" s="159"/>
      <c r="I140" s="121">
        <f>SUMIFS('HCLS Adjustment'!$M:$M,'HCLS Adjustment'!$B:$B,$B140)</f>
        <v>0</v>
      </c>
      <c r="J140" s="17">
        <f>VLOOKUP(B140,'SVS Adjustment'!B:L,11,FALSE)</f>
        <v>0</v>
      </c>
      <c r="K140" s="17">
        <f>VLOOKUP($B140,'CAF BLS Adjustment'!$B:$S,18,FALSE)</f>
        <v>196470.77672548924</v>
      </c>
      <c r="L140" s="39">
        <f t="shared" si="5"/>
        <v>196470.77672548924</v>
      </c>
    </row>
    <row r="141" spans="1:12" ht="15" customHeight="1">
      <c r="A141" s="51" t="s">
        <v>149</v>
      </c>
      <c r="B141" s="51">
        <v>230491</v>
      </c>
      <c r="C141" s="51" t="s">
        <v>154</v>
      </c>
      <c r="D141" s="121">
        <f>SUMIFS('HCLS Adjustment'!$F:$F,'HCLS Adjustment'!$B:$B,'SAC by SAC Totals'!$B141)</f>
        <v>0</v>
      </c>
      <c r="E141" s="17">
        <f>VLOOKUP(B141,'SVS Adjustment'!B:L,4,FALSE)</f>
        <v>0</v>
      </c>
      <c r="F141" s="17">
        <f>VLOOKUP(B141,'CAF BLS Adjustment'!B:S,9,FALSE)</f>
        <v>10169320</v>
      </c>
      <c r="G141" s="14">
        <f t="shared" si="4"/>
        <v>10169320</v>
      </c>
      <c r="H141" s="159"/>
      <c r="I141" s="121">
        <f>SUMIFS('HCLS Adjustment'!$M:$M,'HCLS Adjustment'!$B:$B,$B141)</f>
        <v>0</v>
      </c>
      <c r="J141" s="17">
        <f>VLOOKUP(B141,'SVS Adjustment'!B:L,11,FALSE)</f>
        <v>0</v>
      </c>
      <c r="K141" s="17">
        <f>VLOOKUP($B141,'CAF BLS Adjustment'!$B:$S,18,FALSE)</f>
        <v>7660873.3302703528</v>
      </c>
      <c r="L141" s="39">
        <f t="shared" si="5"/>
        <v>7660873.3302703528</v>
      </c>
    </row>
    <row r="142" spans="1:12" ht="15" customHeight="1">
      <c r="A142" s="51" t="s">
        <v>149</v>
      </c>
      <c r="B142" s="51">
        <v>230494</v>
      </c>
      <c r="C142" s="51" t="s">
        <v>155</v>
      </c>
      <c r="D142" s="121">
        <f>SUMIFS('HCLS Adjustment'!$F:$F,'HCLS Adjustment'!$B:$B,'SAC by SAC Totals'!$B142)</f>
        <v>0</v>
      </c>
      <c r="E142" s="17">
        <f>VLOOKUP(B142,'SVS Adjustment'!B:L,4,FALSE)</f>
        <v>0</v>
      </c>
      <c r="F142" s="17">
        <f>VLOOKUP(B142,'CAF BLS Adjustment'!B:S,9,FALSE)</f>
        <v>0</v>
      </c>
      <c r="G142" s="14">
        <f t="shared" si="4"/>
        <v>0</v>
      </c>
      <c r="H142" s="159"/>
      <c r="I142" s="121">
        <f>SUMIFS('HCLS Adjustment'!$M:$M,'HCLS Adjustment'!$B:$B,$B142)</f>
        <v>0</v>
      </c>
      <c r="J142" s="17">
        <f>VLOOKUP(B142,'SVS Adjustment'!B:L,11,FALSE)</f>
        <v>0</v>
      </c>
      <c r="K142" s="17">
        <f>VLOOKUP($B142,'CAF BLS Adjustment'!$B:$S,18,FALSE)</f>
        <v>0</v>
      </c>
      <c r="L142" s="39">
        <f t="shared" si="5"/>
        <v>0</v>
      </c>
    </row>
    <row r="143" spans="1:12" ht="15" customHeight="1">
      <c r="A143" s="51" t="s">
        <v>149</v>
      </c>
      <c r="B143" s="51">
        <v>230496</v>
      </c>
      <c r="C143" s="51" t="s">
        <v>156</v>
      </c>
      <c r="D143" s="121">
        <f>SUMIFS('HCLS Adjustment'!$F:$F,'HCLS Adjustment'!$B:$B,'SAC by SAC Totals'!$B143)</f>
        <v>0</v>
      </c>
      <c r="E143" s="17">
        <f>VLOOKUP(B143,'SVS Adjustment'!B:L,4,FALSE)</f>
        <v>0</v>
      </c>
      <c r="F143" s="17">
        <f>VLOOKUP(B143,'CAF BLS Adjustment'!B:S,9,FALSE)</f>
        <v>2310800</v>
      </c>
      <c r="G143" s="14">
        <f t="shared" si="4"/>
        <v>2310800</v>
      </c>
      <c r="H143" s="159"/>
      <c r="I143" s="121">
        <f>SUMIFS('HCLS Adjustment'!$M:$M,'HCLS Adjustment'!$B:$B,$B143)</f>
        <v>0</v>
      </c>
      <c r="J143" s="17">
        <f>VLOOKUP(B143,'SVS Adjustment'!B:L,11,FALSE)</f>
        <v>0</v>
      </c>
      <c r="K143" s="17">
        <f>VLOOKUP($B143,'CAF BLS Adjustment'!$B:$S,18,FALSE)</f>
        <v>1838672.8649726557</v>
      </c>
      <c r="L143" s="39">
        <f t="shared" si="5"/>
        <v>1838672.8649726557</v>
      </c>
    </row>
    <row r="144" spans="1:12" ht="15" customHeight="1">
      <c r="A144" s="51" t="s">
        <v>149</v>
      </c>
      <c r="B144" s="51">
        <v>230497</v>
      </c>
      <c r="C144" s="51" t="s">
        <v>157</v>
      </c>
      <c r="D144" s="121">
        <f>SUMIFS('HCLS Adjustment'!$F:$F,'HCLS Adjustment'!$B:$B,'SAC by SAC Totals'!$B144)</f>
        <v>0</v>
      </c>
      <c r="E144" s="17">
        <f>VLOOKUP(B144,'SVS Adjustment'!B:L,4,FALSE)</f>
        <v>0</v>
      </c>
      <c r="F144" s="17">
        <f>VLOOKUP(B144,'CAF BLS Adjustment'!B:S,9,FALSE)</f>
        <v>411813</v>
      </c>
      <c r="G144" s="14">
        <f t="shared" si="4"/>
        <v>411813</v>
      </c>
      <c r="H144" s="159"/>
      <c r="I144" s="121">
        <f>SUMIFS('HCLS Adjustment'!$M:$M,'HCLS Adjustment'!$B:$B,$B144)</f>
        <v>0</v>
      </c>
      <c r="J144" s="17">
        <f>VLOOKUP(B144,'SVS Adjustment'!B:L,11,FALSE)</f>
        <v>0</v>
      </c>
      <c r="K144" s="17">
        <f>VLOOKUP($B144,'CAF BLS Adjustment'!$B:$S,18,FALSE)</f>
        <v>328631.11679371307</v>
      </c>
      <c r="L144" s="39">
        <f t="shared" si="5"/>
        <v>328631.11679371307</v>
      </c>
    </row>
    <row r="145" spans="1:12" ht="15" customHeight="1">
      <c r="A145" s="51" t="s">
        <v>149</v>
      </c>
      <c r="B145" s="51">
        <v>230498</v>
      </c>
      <c r="C145" s="51" t="s">
        <v>158</v>
      </c>
      <c r="D145" s="121">
        <f>SUMIFS('HCLS Adjustment'!$F:$F,'HCLS Adjustment'!$B:$B,'SAC by SAC Totals'!$B145)</f>
        <v>149760</v>
      </c>
      <c r="E145" s="17">
        <f>VLOOKUP(B145,'SVS Adjustment'!B:L,4,FALSE)</f>
        <v>0</v>
      </c>
      <c r="F145" s="17">
        <f>VLOOKUP(B145,'CAF BLS Adjustment'!B:S,9,FALSE)</f>
        <v>672331</v>
      </c>
      <c r="G145" s="14">
        <f t="shared" si="4"/>
        <v>822091</v>
      </c>
      <c r="H145" s="159"/>
      <c r="I145" s="121">
        <f>SUMIFS('HCLS Adjustment'!$M:$M,'HCLS Adjustment'!$B:$B,$B145)</f>
        <v>113191.88852384921</v>
      </c>
      <c r="J145" s="17">
        <f>VLOOKUP(B145,'SVS Adjustment'!B:L,11,FALSE)</f>
        <v>0</v>
      </c>
      <c r="K145" s="17">
        <f>VLOOKUP($B145,'CAF BLS Adjustment'!$B:$S,18,FALSE)</f>
        <v>586625.12174263387</v>
      </c>
      <c r="L145" s="39">
        <f t="shared" si="5"/>
        <v>699817.01026648306</v>
      </c>
    </row>
    <row r="146" spans="1:12" ht="15" customHeight="1">
      <c r="A146" s="51" t="s">
        <v>149</v>
      </c>
      <c r="B146" s="51">
        <v>230500</v>
      </c>
      <c r="C146" s="51" t="s">
        <v>159</v>
      </c>
      <c r="D146" s="121">
        <f>SUMIFS('HCLS Adjustment'!$F:$F,'HCLS Adjustment'!$B:$B,'SAC by SAC Totals'!$B146)</f>
        <v>66768</v>
      </c>
      <c r="E146" s="17">
        <f>VLOOKUP(B146,'SVS Adjustment'!B:L,4,FALSE)</f>
        <v>0</v>
      </c>
      <c r="F146" s="17">
        <f>VLOOKUP(B146,'CAF BLS Adjustment'!B:S,9,FALSE)</f>
        <v>240240</v>
      </c>
      <c r="G146" s="14">
        <f t="shared" si="4"/>
        <v>307008</v>
      </c>
      <c r="H146" s="159"/>
      <c r="I146" s="121">
        <f>SUMIFS('HCLS Adjustment'!$M:$M,'HCLS Adjustment'!$B:$B,$B146)</f>
        <v>50261.980482164385</v>
      </c>
      <c r="J146" s="17">
        <f>VLOOKUP(B146,'SVS Adjustment'!B:L,11,FALSE)</f>
        <v>0</v>
      </c>
      <c r="K146" s="17">
        <f>VLOOKUP($B146,'CAF BLS Adjustment'!$B:$S,18,FALSE)</f>
        <v>206109.43124104399</v>
      </c>
      <c r="L146" s="39">
        <f t="shared" si="5"/>
        <v>256371.41172320838</v>
      </c>
    </row>
    <row r="147" spans="1:12" ht="15" customHeight="1">
      <c r="A147" s="51" t="s">
        <v>149</v>
      </c>
      <c r="B147" s="51">
        <v>230501</v>
      </c>
      <c r="C147" s="51" t="s">
        <v>160</v>
      </c>
      <c r="D147" s="121">
        <f>SUMIFS('HCLS Adjustment'!$F:$F,'HCLS Adjustment'!$B:$B,'SAC by SAC Totals'!$B147)</f>
        <v>0</v>
      </c>
      <c r="E147" s="17">
        <f>VLOOKUP(B147,'SVS Adjustment'!B:L,4,FALSE)</f>
        <v>0</v>
      </c>
      <c r="F147" s="17">
        <f>VLOOKUP(B147,'CAF BLS Adjustment'!B:S,9,FALSE)</f>
        <v>5681083</v>
      </c>
      <c r="G147" s="14">
        <f t="shared" si="4"/>
        <v>5681083</v>
      </c>
      <c r="H147" s="159"/>
      <c r="I147" s="121">
        <f>SUMIFS('HCLS Adjustment'!$M:$M,'HCLS Adjustment'!$B:$B,$B147)</f>
        <v>0</v>
      </c>
      <c r="J147" s="17">
        <f>VLOOKUP(B147,'SVS Adjustment'!B:L,11,FALSE)</f>
        <v>0</v>
      </c>
      <c r="K147" s="17">
        <f>VLOOKUP($B147,'CAF BLS Adjustment'!$B:$S,18,FALSE)</f>
        <v>4492329.1669490365</v>
      </c>
      <c r="L147" s="39">
        <f t="shared" si="5"/>
        <v>4492329.1669490365</v>
      </c>
    </row>
    <row r="148" spans="1:12" ht="15" customHeight="1">
      <c r="A148" s="51" t="s">
        <v>149</v>
      </c>
      <c r="B148" s="51">
        <v>230502</v>
      </c>
      <c r="C148" s="51" t="s">
        <v>161</v>
      </c>
      <c r="D148" s="121">
        <f>SUMIFS('HCLS Adjustment'!$F:$F,'HCLS Adjustment'!$B:$B,'SAC by SAC Totals'!$B148)</f>
        <v>0</v>
      </c>
      <c r="E148" s="17">
        <f>VLOOKUP(B148,'SVS Adjustment'!B:L,4,FALSE)</f>
        <v>0</v>
      </c>
      <c r="F148" s="17">
        <f>VLOOKUP(B148,'CAF BLS Adjustment'!B:S,9,FALSE)</f>
        <v>2002287</v>
      </c>
      <c r="G148" s="14">
        <f t="shared" si="4"/>
        <v>2002287</v>
      </c>
      <c r="H148" s="159"/>
      <c r="I148" s="121">
        <f>SUMIFS('HCLS Adjustment'!$M:$M,'HCLS Adjustment'!$B:$B,$B148)</f>
        <v>0</v>
      </c>
      <c r="J148" s="17">
        <f>VLOOKUP(B148,'SVS Adjustment'!B:L,11,FALSE)</f>
        <v>0</v>
      </c>
      <c r="K148" s="17">
        <f>VLOOKUP($B148,'CAF BLS Adjustment'!$B:$S,18,FALSE)</f>
        <v>1490761.5166939916</v>
      </c>
      <c r="L148" s="39">
        <f t="shared" si="5"/>
        <v>1490761.5166939916</v>
      </c>
    </row>
    <row r="149" spans="1:12" ht="15" customHeight="1">
      <c r="A149" s="51" t="s">
        <v>149</v>
      </c>
      <c r="B149" s="51">
        <v>230503</v>
      </c>
      <c r="C149" s="51" t="s">
        <v>162</v>
      </c>
      <c r="D149" s="121">
        <f>SUMIFS('HCLS Adjustment'!$F:$F,'HCLS Adjustment'!$B:$B,'SAC by SAC Totals'!$B149)</f>
        <v>0</v>
      </c>
      <c r="E149" s="17">
        <f>VLOOKUP(B149,'SVS Adjustment'!B:L,4,FALSE)</f>
        <v>0</v>
      </c>
      <c r="F149" s="17">
        <f>VLOOKUP(B149,'CAF BLS Adjustment'!B:S,9,FALSE)</f>
        <v>1989477</v>
      </c>
      <c r="G149" s="14">
        <f t="shared" si="4"/>
        <v>1989477</v>
      </c>
      <c r="H149" s="159"/>
      <c r="I149" s="121">
        <f>SUMIFS('HCLS Adjustment'!$M:$M,'HCLS Adjustment'!$B:$B,$B149)</f>
        <v>0</v>
      </c>
      <c r="J149" s="17">
        <f>VLOOKUP(B149,'SVS Adjustment'!B:L,11,FALSE)</f>
        <v>0</v>
      </c>
      <c r="K149" s="17">
        <f>VLOOKUP($B149,'CAF BLS Adjustment'!$B:$S,18,FALSE)</f>
        <v>1551417.6123650714</v>
      </c>
      <c r="L149" s="39">
        <f t="shared" si="5"/>
        <v>1551417.6123650714</v>
      </c>
    </row>
    <row r="150" spans="1:12" ht="15" customHeight="1">
      <c r="A150" s="51" t="s">
        <v>149</v>
      </c>
      <c r="B150" s="51">
        <v>230505</v>
      </c>
      <c r="C150" s="51" t="s">
        <v>163</v>
      </c>
      <c r="D150" s="121">
        <f>SUMIFS('HCLS Adjustment'!$F:$F,'HCLS Adjustment'!$B:$B,'SAC by SAC Totals'!$B150)</f>
        <v>9060</v>
      </c>
      <c r="E150" s="17">
        <f>VLOOKUP(B150,'SVS Adjustment'!B:L,4,FALSE)</f>
        <v>0</v>
      </c>
      <c r="F150" s="17">
        <f>VLOOKUP(B150,'CAF BLS Adjustment'!B:S,9,FALSE)</f>
        <v>572261</v>
      </c>
      <c r="G150" s="14">
        <f t="shared" si="4"/>
        <v>581321</v>
      </c>
      <c r="H150" s="159"/>
      <c r="I150" s="121">
        <f>SUMIFS('HCLS Adjustment'!$M:$M,'HCLS Adjustment'!$B:$B,$B150)</f>
        <v>0</v>
      </c>
      <c r="J150" s="17">
        <f>VLOOKUP(B150,'SVS Adjustment'!B:L,11,FALSE)</f>
        <v>0</v>
      </c>
      <c r="K150" s="17">
        <f>VLOOKUP($B150,'CAF BLS Adjustment'!$B:$S,18,FALSE)</f>
        <v>463662.40822562081</v>
      </c>
      <c r="L150" s="39">
        <f t="shared" si="5"/>
        <v>463662.40822562081</v>
      </c>
    </row>
    <row r="151" spans="1:12" ht="15" customHeight="1">
      <c r="A151" s="51" t="s">
        <v>149</v>
      </c>
      <c r="B151" s="51">
        <v>230510</v>
      </c>
      <c r="C151" s="51" t="s">
        <v>164</v>
      </c>
      <c r="D151" s="121">
        <f>SUMIFS('HCLS Adjustment'!$F:$F,'HCLS Adjustment'!$B:$B,'SAC by SAC Totals'!$B151)</f>
        <v>2427648</v>
      </c>
      <c r="E151" s="17">
        <f>VLOOKUP(B151,'SVS Adjustment'!B:L,4,FALSE)</f>
        <v>0</v>
      </c>
      <c r="F151" s="17">
        <f>VLOOKUP(B151,'CAF BLS Adjustment'!B:S,9,FALSE)</f>
        <v>1935928</v>
      </c>
      <c r="G151" s="14">
        <f t="shared" si="4"/>
        <v>4363576</v>
      </c>
      <c r="H151" s="159"/>
      <c r="I151" s="121">
        <f>SUMIFS('HCLS Adjustment'!$M:$M,'HCLS Adjustment'!$B:$B,$B151)</f>
        <v>2009832.6746521303</v>
      </c>
      <c r="J151" s="17">
        <f>VLOOKUP(B151,'SVS Adjustment'!B:L,11,FALSE)</f>
        <v>0</v>
      </c>
      <c r="K151" s="17">
        <f>VLOOKUP($B151,'CAF BLS Adjustment'!$B:$S,18,FALSE)</f>
        <v>1548434.400188288</v>
      </c>
      <c r="L151" s="39">
        <f t="shared" si="5"/>
        <v>3558267.0748404181</v>
      </c>
    </row>
    <row r="152" spans="1:12" ht="15" customHeight="1">
      <c r="A152" s="51" t="s">
        <v>149</v>
      </c>
      <c r="B152" s="51">
        <v>230511</v>
      </c>
      <c r="C152" s="51" t="s">
        <v>165</v>
      </c>
      <c r="D152" s="121">
        <f>SUMIFS('HCLS Adjustment'!$F:$F,'HCLS Adjustment'!$B:$B,'SAC by SAC Totals'!$B152)</f>
        <v>0</v>
      </c>
      <c r="E152" s="17">
        <f>VLOOKUP(B152,'SVS Adjustment'!B:L,4,FALSE)</f>
        <v>0</v>
      </c>
      <c r="F152" s="17">
        <f>VLOOKUP(B152,'CAF BLS Adjustment'!B:S,9,FALSE)</f>
        <v>4315512</v>
      </c>
      <c r="G152" s="14">
        <f t="shared" si="4"/>
        <v>4315512</v>
      </c>
      <c r="H152" s="159"/>
      <c r="I152" s="121">
        <f>SUMIFS('HCLS Adjustment'!$M:$M,'HCLS Adjustment'!$B:$B,$B152)</f>
        <v>0</v>
      </c>
      <c r="J152" s="17">
        <f>VLOOKUP(B152,'SVS Adjustment'!B:L,11,FALSE)</f>
        <v>0</v>
      </c>
      <c r="K152" s="17">
        <f>VLOOKUP($B152,'CAF BLS Adjustment'!$B:$S,18,FALSE)</f>
        <v>3477624.5896607027</v>
      </c>
      <c r="L152" s="39">
        <f t="shared" si="5"/>
        <v>3477624.5896607027</v>
      </c>
    </row>
    <row r="153" spans="1:12" ht="15" customHeight="1">
      <c r="A153" s="51" t="s">
        <v>166</v>
      </c>
      <c r="B153" s="51">
        <v>240512</v>
      </c>
      <c r="C153" s="51" t="s">
        <v>167</v>
      </c>
      <c r="D153" s="121">
        <f>SUMIFS('HCLS Adjustment'!$F:$F,'HCLS Adjustment'!$B:$B,'SAC by SAC Totals'!$B153)</f>
        <v>6217920</v>
      </c>
      <c r="E153" s="17">
        <f>VLOOKUP(B153,'SVS Adjustment'!B:L,4,FALSE)</f>
        <v>0</v>
      </c>
      <c r="F153" s="17">
        <f>VLOOKUP(B153,'CAF BLS Adjustment'!B:S,9,FALSE)</f>
        <v>4138468</v>
      </c>
      <c r="G153" s="14">
        <f t="shared" si="4"/>
        <v>10356388</v>
      </c>
      <c r="H153" s="159"/>
      <c r="I153" s="121">
        <f>SUMIFS('HCLS Adjustment'!$M:$M,'HCLS Adjustment'!$B:$B,$B153)</f>
        <v>5297593.7988443375</v>
      </c>
      <c r="J153" s="17">
        <f>VLOOKUP(B153,'SVS Adjustment'!B:L,11,FALSE)</f>
        <v>0</v>
      </c>
      <c r="K153" s="17">
        <f>VLOOKUP($B153,'CAF BLS Adjustment'!$B:$S,18,FALSE)</f>
        <v>3416452.9994622231</v>
      </c>
      <c r="L153" s="39">
        <f t="shared" si="5"/>
        <v>8714046.7983065601</v>
      </c>
    </row>
    <row r="154" spans="1:12" ht="15" customHeight="1">
      <c r="A154" s="51" t="s">
        <v>166</v>
      </c>
      <c r="B154" s="51">
        <v>240515</v>
      </c>
      <c r="C154" s="51" t="s">
        <v>168</v>
      </c>
      <c r="D154" s="121">
        <f>SUMIFS('HCLS Adjustment'!$F:$F,'HCLS Adjustment'!$B:$B,'SAC by SAC Totals'!$B154)</f>
        <v>0</v>
      </c>
      <c r="E154" s="17">
        <f>VLOOKUP(B154,'SVS Adjustment'!B:L,4,FALSE)</f>
        <v>0</v>
      </c>
      <c r="F154" s="17">
        <f>VLOOKUP(B154,'CAF BLS Adjustment'!B:S,9,FALSE)</f>
        <v>659512</v>
      </c>
      <c r="G154" s="14">
        <f t="shared" si="4"/>
        <v>659512</v>
      </c>
      <c r="H154" s="159"/>
      <c r="I154" s="121">
        <f>SUMIFS('HCLS Adjustment'!$M:$M,'HCLS Adjustment'!$B:$B,$B154)</f>
        <v>0</v>
      </c>
      <c r="J154" s="17">
        <f>VLOOKUP(B154,'SVS Adjustment'!B:L,11,FALSE)</f>
        <v>0</v>
      </c>
      <c r="K154" s="17">
        <f>VLOOKUP($B154,'CAF BLS Adjustment'!$B:$S,18,FALSE)</f>
        <v>532438.85517756687</v>
      </c>
      <c r="L154" s="39">
        <f t="shared" si="5"/>
        <v>532438.85517756687</v>
      </c>
    </row>
    <row r="155" spans="1:12" ht="15" customHeight="1">
      <c r="A155" s="51" t="s">
        <v>166</v>
      </c>
      <c r="B155" s="51">
        <v>240516</v>
      </c>
      <c r="C155" s="51" t="s">
        <v>169</v>
      </c>
      <c r="D155" s="121">
        <f>SUMIFS('HCLS Adjustment'!$F:$F,'HCLS Adjustment'!$B:$B,'SAC by SAC Totals'!$B155)</f>
        <v>0</v>
      </c>
      <c r="E155" s="17">
        <f>VLOOKUP(B155,'SVS Adjustment'!B:L,4,FALSE)</f>
        <v>0</v>
      </c>
      <c r="F155" s="17">
        <f>VLOOKUP(B155,'CAF BLS Adjustment'!B:S,9,FALSE)</f>
        <v>1927817</v>
      </c>
      <c r="G155" s="14">
        <f t="shared" si="4"/>
        <v>1927817</v>
      </c>
      <c r="H155" s="159"/>
      <c r="I155" s="121">
        <f>SUMIFS('HCLS Adjustment'!$M:$M,'HCLS Adjustment'!$B:$B,$B155)</f>
        <v>0</v>
      </c>
      <c r="J155" s="17">
        <f>VLOOKUP(B155,'SVS Adjustment'!B:L,11,FALSE)</f>
        <v>0</v>
      </c>
      <c r="K155" s="17">
        <f>VLOOKUP($B155,'CAF BLS Adjustment'!$B:$S,18,FALSE)</f>
        <v>1491944.9688045436</v>
      </c>
      <c r="L155" s="39">
        <f t="shared" si="5"/>
        <v>1491944.9688045436</v>
      </c>
    </row>
    <row r="156" spans="1:12" ht="15" customHeight="1">
      <c r="A156" s="51" t="s">
        <v>166</v>
      </c>
      <c r="B156" s="51">
        <v>240520</v>
      </c>
      <c r="C156" s="51" t="s">
        <v>170</v>
      </c>
      <c r="D156" s="121">
        <f>SUMIFS('HCLS Adjustment'!$F:$F,'HCLS Adjustment'!$B:$B,'SAC by SAC Totals'!$B156)</f>
        <v>6190836</v>
      </c>
      <c r="E156" s="17">
        <f>VLOOKUP(B156,'SVS Adjustment'!B:L,4,FALSE)</f>
        <v>0</v>
      </c>
      <c r="F156" s="17">
        <f>VLOOKUP(B156,'CAF BLS Adjustment'!B:S,9,FALSE)</f>
        <v>8939425</v>
      </c>
      <c r="G156" s="14">
        <f t="shared" si="4"/>
        <v>15130261</v>
      </c>
      <c r="H156" s="159"/>
      <c r="I156" s="121">
        <f>SUMIFS('HCLS Adjustment'!$M:$M,'HCLS Adjustment'!$B:$B,$B156)</f>
        <v>4903766.8036189731</v>
      </c>
      <c r="J156" s="17">
        <f>VLOOKUP(B156,'SVS Adjustment'!B:L,11,FALSE)</f>
        <v>0</v>
      </c>
      <c r="K156" s="17">
        <f>VLOOKUP($B156,'CAF BLS Adjustment'!$B:$S,18,FALSE)</f>
        <v>7298272.0491426811</v>
      </c>
      <c r="L156" s="39">
        <f t="shared" si="5"/>
        <v>12202038.852761654</v>
      </c>
    </row>
    <row r="157" spans="1:12" ht="15" customHeight="1">
      <c r="A157" s="51" t="s">
        <v>166</v>
      </c>
      <c r="B157" s="51">
        <v>240521</v>
      </c>
      <c r="C157" s="51" t="s">
        <v>171</v>
      </c>
      <c r="D157" s="121">
        <f>SUMIFS('HCLS Adjustment'!$F:$F,'HCLS Adjustment'!$B:$B,'SAC by SAC Totals'!$B157)</f>
        <v>0</v>
      </c>
      <c r="E157" s="17">
        <f>VLOOKUP(B157,'SVS Adjustment'!B:L,4,FALSE)</f>
        <v>0</v>
      </c>
      <c r="F157" s="17">
        <f>VLOOKUP(B157,'CAF BLS Adjustment'!B:S,9,FALSE)</f>
        <v>801125</v>
      </c>
      <c r="G157" s="14">
        <f t="shared" si="4"/>
        <v>801125</v>
      </c>
      <c r="H157" s="159"/>
      <c r="I157" s="121">
        <f>SUMIFS('HCLS Adjustment'!$M:$M,'HCLS Adjustment'!$B:$B,$B157)</f>
        <v>0</v>
      </c>
      <c r="J157" s="17">
        <f>VLOOKUP(B157,'SVS Adjustment'!B:L,11,FALSE)</f>
        <v>0</v>
      </c>
      <c r="K157" s="17">
        <f>VLOOKUP($B157,'CAF BLS Adjustment'!$B:$S,18,FALSE)</f>
        <v>116205.07139941877</v>
      </c>
      <c r="L157" s="39">
        <f t="shared" si="5"/>
        <v>116205.07139941877</v>
      </c>
    </row>
    <row r="158" spans="1:12" ht="15" customHeight="1">
      <c r="A158" s="51" t="s">
        <v>166</v>
      </c>
      <c r="B158" s="51">
        <v>240523</v>
      </c>
      <c r="C158" s="51" t="s">
        <v>172</v>
      </c>
      <c r="D158" s="121">
        <f>SUMIFS('HCLS Adjustment'!$F:$F,'HCLS Adjustment'!$B:$B,'SAC by SAC Totals'!$B158)</f>
        <v>3687996</v>
      </c>
      <c r="E158" s="17">
        <f>VLOOKUP(B158,'SVS Adjustment'!B:L,4,FALSE)</f>
        <v>0</v>
      </c>
      <c r="F158" s="17">
        <f>VLOOKUP(B158,'CAF BLS Adjustment'!B:S,9,FALSE)</f>
        <v>7014272</v>
      </c>
      <c r="G158" s="14">
        <f t="shared" si="4"/>
        <v>10702268</v>
      </c>
      <c r="H158" s="159"/>
      <c r="I158" s="121">
        <f>SUMIFS('HCLS Adjustment'!$M:$M,'HCLS Adjustment'!$B:$B,$B158)</f>
        <v>2955113.8166657509</v>
      </c>
      <c r="J158" s="17">
        <f>VLOOKUP(B158,'SVS Adjustment'!B:L,11,FALSE)</f>
        <v>0</v>
      </c>
      <c r="K158" s="17">
        <f>VLOOKUP($B158,'CAF BLS Adjustment'!$B:$S,18,FALSE)</f>
        <v>5909016.5533122383</v>
      </c>
      <c r="L158" s="39">
        <f t="shared" si="5"/>
        <v>8864130.3699779883</v>
      </c>
    </row>
    <row r="159" spans="1:12" ht="15" customHeight="1">
      <c r="A159" s="51" t="s">
        <v>166</v>
      </c>
      <c r="B159" s="51">
        <v>240527</v>
      </c>
      <c r="C159" s="51" t="s">
        <v>173</v>
      </c>
      <c r="D159" s="121">
        <f>SUMIFS('HCLS Adjustment'!$F:$F,'HCLS Adjustment'!$B:$B,'SAC by SAC Totals'!$B159)</f>
        <v>0</v>
      </c>
      <c r="E159" s="17">
        <f>VLOOKUP(B159,'SVS Adjustment'!B:L,4,FALSE)</f>
        <v>0</v>
      </c>
      <c r="F159" s="17">
        <f>VLOOKUP(B159,'CAF BLS Adjustment'!B:S,9,FALSE)</f>
        <v>-160566</v>
      </c>
      <c r="G159" s="14">
        <f t="shared" si="4"/>
        <v>-160566</v>
      </c>
      <c r="H159" s="159"/>
      <c r="I159" s="121">
        <f>SUMIFS('HCLS Adjustment'!$M:$M,'HCLS Adjustment'!$B:$B,$B159)</f>
        <v>0</v>
      </c>
      <c r="J159" s="17">
        <f>VLOOKUP(B159,'SVS Adjustment'!B:L,11,FALSE)</f>
        <v>0</v>
      </c>
      <c r="K159" s="17">
        <f>VLOOKUP($B159,'CAF BLS Adjustment'!$B:$S,18,FALSE)</f>
        <v>-160566</v>
      </c>
      <c r="L159" s="39">
        <f t="shared" si="5"/>
        <v>-160566</v>
      </c>
    </row>
    <row r="160" spans="1:12" ht="15" customHeight="1">
      <c r="A160" s="51" t="s">
        <v>166</v>
      </c>
      <c r="B160" s="51">
        <v>240528</v>
      </c>
      <c r="C160" s="51" t="s">
        <v>174</v>
      </c>
      <c r="D160" s="121">
        <f>SUMIFS('HCLS Adjustment'!$F:$F,'HCLS Adjustment'!$B:$B,'SAC by SAC Totals'!$B160)</f>
        <v>0</v>
      </c>
      <c r="E160" s="17">
        <f>VLOOKUP(B160,'SVS Adjustment'!B:L,4,FALSE)</f>
        <v>0</v>
      </c>
      <c r="F160" s="17">
        <f>VLOOKUP(B160,'CAF BLS Adjustment'!B:S,9,FALSE)</f>
        <v>7425901</v>
      </c>
      <c r="G160" s="14">
        <f t="shared" si="4"/>
        <v>7425901</v>
      </c>
      <c r="H160" s="159"/>
      <c r="I160" s="121">
        <f>SUMIFS('HCLS Adjustment'!$M:$M,'HCLS Adjustment'!$B:$B,$B160)</f>
        <v>0</v>
      </c>
      <c r="J160" s="17">
        <f>VLOOKUP(B160,'SVS Adjustment'!B:L,11,FALSE)</f>
        <v>0</v>
      </c>
      <c r="K160" s="17">
        <f>VLOOKUP($B160,'CAF BLS Adjustment'!$B:$S,18,FALSE)</f>
        <v>5210870.6985592581</v>
      </c>
      <c r="L160" s="39">
        <f t="shared" si="5"/>
        <v>5210870.6985592581</v>
      </c>
    </row>
    <row r="161" spans="1:12" ht="15" customHeight="1">
      <c r="A161" s="51" t="s">
        <v>166</v>
      </c>
      <c r="B161" s="51">
        <v>240531</v>
      </c>
      <c r="C161" s="51" t="s">
        <v>175</v>
      </c>
      <c r="D161" s="121">
        <f>SUMIFS('HCLS Adjustment'!$F:$F,'HCLS Adjustment'!$B:$B,'SAC by SAC Totals'!$B161)</f>
        <v>0</v>
      </c>
      <c r="E161" s="17">
        <f>VLOOKUP(B161,'SVS Adjustment'!B:L,4,FALSE)</f>
        <v>0</v>
      </c>
      <c r="F161" s="17">
        <f>VLOOKUP(B161,'CAF BLS Adjustment'!B:S,9,FALSE)</f>
        <v>1027457</v>
      </c>
      <c r="G161" s="14">
        <f t="shared" si="4"/>
        <v>1027457</v>
      </c>
      <c r="H161" s="159"/>
      <c r="I161" s="121">
        <f>SUMIFS('HCLS Adjustment'!$M:$M,'HCLS Adjustment'!$B:$B,$B161)</f>
        <v>0</v>
      </c>
      <c r="J161" s="17">
        <f>VLOOKUP(B161,'SVS Adjustment'!B:L,11,FALSE)</f>
        <v>0</v>
      </c>
      <c r="K161" s="17">
        <f>VLOOKUP($B161,'CAF BLS Adjustment'!$B:$S,18,FALSE)</f>
        <v>627542.648967852</v>
      </c>
      <c r="L161" s="39">
        <f t="shared" si="5"/>
        <v>627542.648967852</v>
      </c>
    </row>
    <row r="162" spans="1:12" ht="15" customHeight="1">
      <c r="A162" s="51" t="s">
        <v>166</v>
      </c>
      <c r="B162" s="51">
        <v>240532</v>
      </c>
      <c r="C162" s="51" t="s">
        <v>176</v>
      </c>
      <c r="D162" s="121">
        <f>SUMIFS('HCLS Adjustment'!$F:$F,'HCLS Adjustment'!$B:$B,'SAC by SAC Totals'!$B162)</f>
        <v>36456</v>
      </c>
      <c r="E162" s="17">
        <f>VLOOKUP(B162,'SVS Adjustment'!B:L,4,FALSE)</f>
        <v>0</v>
      </c>
      <c r="F162" s="17">
        <f>VLOOKUP(B162,'CAF BLS Adjustment'!B:S,9,FALSE)</f>
        <v>85311</v>
      </c>
      <c r="G162" s="14">
        <f t="shared" si="4"/>
        <v>121767</v>
      </c>
      <c r="H162" s="159"/>
      <c r="I162" s="121">
        <f>SUMIFS('HCLS Adjustment'!$M:$M,'HCLS Adjustment'!$B:$B,$B162)</f>
        <v>28030.851857806709</v>
      </c>
      <c r="J162" s="17">
        <f>VLOOKUP(B162,'SVS Adjustment'!B:L,11,FALSE)</f>
        <v>0</v>
      </c>
      <c r="K162" s="17">
        <f>VLOOKUP($B162,'CAF BLS Adjustment'!$B:$S,18,FALSE)</f>
        <v>71758.534605185196</v>
      </c>
      <c r="L162" s="39">
        <f t="shared" si="5"/>
        <v>99789.386462991912</v>
      </c>
    </row>
    <row r="163" spans="1:12" ht="15" customHeight="1">
      <c r="A163" s="51" t="s">
        <v>166</v>
      </c>
      <c r="B163" s="51">
        <v>240533</v>
      </c>
      <c r="C163" s="51" t="s">
        <v>177</v>
      </c>
      <c r="D163" s="121">
        <f>SUMIFS('HCLS Adjustment'!$F:$F,'HCLS Adjustment'!$B:$B,'SAC by SAC Totals'!$B163)</f>
        <v>0</v>
      </c>
      <c r="E163" s="17">
        <f>VLOOKUP(B163,'SVS Adjustment'!B:L,4,FALSE)</f>
        <v>0</v>
      </c>
      <c r="F163" s="17">
        <f>VLOOKUP(B163,'CAF BLS Adjustment'!B:S,9,FALSE)</f>
        <v>23166</v>
      </c>
      <c r="G163" s="14">
        <f t="shared" si="4"/>
        <v>23166</v>
      </c>
      <c r="H163" s="159"/>
      <c r="I163" s="121">
        <f>SUMIFS('HCLS Adjustment'!$M:$M,'HCLS Adjustment'!$B:$B,$B163)</f>
        <v>0</v>
      </c>
      <c r="J163" s="17">
        <f>VLOOKUP(B163,'SVS Adjustment'!B:L,11,FALSE)</f>
        <v>0</v>
      </c>
      <c r="K163" s="17">
        <f>VLOOKUP($B163,'CAF BLS Adjustment'!$B:$S,18,FALSE)</f>
        <v>21234.75872628923</v>
      </c>
      <c r="L163" s="39">
        <f t="shared" si="5"/>
        <v>21234.75872628923</v>
      </c>
    </row>
    <row r="164" spans="1:12" ht="15" customHeight="1">
      <c r="A164" s="51" t="s">
        <v>166</v>
      </c>
      <c r="B164" s="51">
        <v>240535</v>
      </c>
      <c r="C164" s="51" t="s">
        <v>178</v>
      </c>
      <c r="D164" s="121">
        <f>SUMIFS('HCLS Adjustment'!$F:$F,'HCLS Adjustment'!$B:$B,'SAC by SAC Totals'!$B164)</f>
        <v>0</v>
      </c>
      <c r="E164" s="17">
        <f>VLOOKUP(B164,'SVS Adjustment'!B:L,4,FALSE)</f>
        <v>0</v>
      </c>
      <c r="F164" s="17">
        <f>VLOOKUP(B164,'CAF BLS Adjustment'!B:S,9,FALSE)</f>
        <v>3402</v>
      </c>
      <c r="G164" s="14">
        <f t="shared" si="4"/>
        <v>3402</v>
      </c>
      <c r="H164" s="159"/>
      <c r="I164" s="121">
        <f>SUMIFS('HCLS Adjustment'!$M:$M,'HCLS Adjustment'!$B:$B,$B164)</f>
        <v>0</v>
      </c>
      <c r="J164" s="17">
        <f>VLOOKUP(B164,'SVS Adjustment'!B:L,11,FALSE)</f>
        <v>0</v>
      </c>
      <c r="K164" s="17">
        <f>VLOOKUP($B164,'CAF BLS Adjustment'!$B:$S,18,FALSE)</f>
        <v>3118.3911416228943</v>
      </c>
      <c r="L164" s="39">
        <f t="shared" si="5"/>
        <v>3118.3911416228943</v>
      </c>
    </row>
    <row r="165" spans="1:12" ht="15" customHeight="1">
      <c r="A165" s="51" t="s">
        <v>166</v>
      </c>
      <c r="B165" s="51">
        <v>240536</v>
      </c>
      <c r="C165" s="51" t="s">
        <v>179</v>
      </c>
      <c r="D165" s="121">
        <f>SUMIFS('HCLS Adjustment'!$F:$F,'HCLS Adjustment'!$B:$B,'SAC by SAC Totals'!$B165)</f>
        <v>1591788</v>
      </c>
      <c r="E165" s="17">
        <f>VLOOKUP(B165,'SVS Adjustment'!B:L,4,FALSE)</f>
        <v>0</v>
      </c>
      <c r="F165" s="17">
        <f>VLOOKUP(B165,'CAF BLS Adjustment'!B:S,9,FALSE)</f>
        <v>3774881</v>
      </c>
      <c r="G165" s="14">
        <f t="shared" si="4"/>
        <v>5366669</v>
      </c>
      <c r="H165" s="159"/>
      <c r="I165" s="121">
        <f>SUMIFS('HCLS Adjustment'!$M:$M,'HCLS Adjustment'!$B:$B,$B165)</f>
        <v>1234885.7906013851</v>
      </c>
      <c r="J165" s="17">
        <f>VLOOKUP(B165,'SVS Adjustment'!B:L,11,FALSE)</f>
        <v>0</v>
      </c>
      <c r="K165" s="17">
        <f>VLOOKUP($B165,'CAF BLS Adjustment'!$B:$S,18,FALSE)</f>
        <v>3190297.3540143506</v>
      </c>
      <c r="L165" s="39">
        <f t="shared" si="5"/>
        <v>4425183.1446157359</v>
      </c>
    </row>
    <row r="166" spans="1:12" ht="15" customHeight="1">
      <c r="A166" s="51" t="s">
        <v>166</v>
      </c>
      <c r="B166" s="51">
        <v>240538</v>
      </c>
      <c r="C166" s="51" t="s">
        <v>180</v>
      </c>
      <c r="D166" s="121">
        <f>SUMIFS('HCLS Adjustment'!$F:$F,'HCLS Adjustment'!$B:$B,'SAC by SAC Totals'!$B166)</f>
        <v>0</v>
      </c>
      <c r="E166" s="17">
        <f>VLOOKUP(B166,'SVS Adjustment'!B:L,4,FALSE)</f>
        <v>0</v>
      </c>
      <c r="F166" s="17">
        <f>VLOOKUP(B166,'CAF BLS Adjustment'!B:S,9,FALSE)</f>
        <v>1673090</v>
      </c>
      <c r="G166" s="14">
        <f t="shared" si="4"/>
        <v>1673090</v>
      </c>
      <c r="H166" s="159"/>
      <c r="I166" s="121">
        <f>SUMIFS('HCLS Adjustment'!$M:$M,'HCLS Adjustment'!$B:$B,$B166)</f>
        <v>0</v>
      </c>
      <c r="J166" s="17">
        <f>VLOOKUP(B166,'SVS Adjustment'!B:L,11,FALSE)</f>
        <v>0</v>
      </c>
      <c r="K166" s="17">
        <f>VLOOKUP($B166,'CAF BLS Adjustment'!$B:$S,18,FALSE)</f>
        <v>1297656.3253751167</v>
      </c>
      <c r="L166" s="39">
        <f t="shared" si="5"/>
        <v>1297656.3253751167</v>
      </c>
    </row>
    <row r="167" spans="1:12" ht="15" customHeight="1">
      <c r="A167" s="51" t="s">
        <v>166</v>
      </c>
      <c r="B167" s="51">
        <v>240539</v>
      </c>
      <c r="C167" s="51" t="s">
        <v>181</v>
      </c>
      <c r="D167" s="121">
        <f>SUMIFS('HCLS Adjustment'!$F:$F,'HCLS Adjustment'!$B:$B,'SAC by SAC Totals'!$B167)</f>
        <v>1450632</v>
      </c>
      <c r="E167" s="17">
        <f>VLOOKUP(B167,'SVS Adjustment'!B:L,4,FALSE)</f>
        <v>0</v>
      </c>
      <c r="F167" s="17">
        <f>VLOOKUP(B167,'CAF BLS Adjustment'!B:S,9,FALSE)</f>
        <v>1994566</v>
      </c>
      <c r="G167" s="14">
        <f t="shared" si="4"/>
        <v>3445198</v>
      </c>
      <c r="H167" s="159"/>
      <c r="I167" s="121">
        <f>SUMIFS('HCLS Adjustment'!$M:$M,'HCLS Adjustment'!$B:$B,$B167)</f>
        <v>1095450.3162541681</v>
      </c>
      <c r="J167" s="17">
        <f>VLOOKUP(B167,'SVS Adjustment'!B:L,11,FALSE)</f>
        <v>0</v>
      </c>
      <c r="K167" s="17">
        <f>VLOOKUP($B167,'CAF BLS Adjustment'!$B:$S,18,FALSE)</f>
        <v>1542946.8303769305</v>
      </c>
      <c r="L167" s="39">
        <f t="shared" si="5"/>
        <v>2638397.1466310984</v>
      </c>
    </row>
    <row r="168" spans="1:12" ht="15" customHeight="1">
      <c r="A168" s="51" t="s">
        <v>166</v>
      </c>
      <c r="B168" s="51">
        <v>240541</v>
      </c>
      <c r="C168" s="51" t="s">
        <v>182</v>
      </c>
      <c r="D168" s="121">
        <f>SUMIFS('HCLS Adjustment'!$F:$F,'HCLS Adjustment'!$B:$B,'SAC by SAC Totals'!$B168)</f>
        <v>0</v>
      </c>
      <c r="E168" s="17">
        <f>VLOOKUP(B168,'SVS Adjustment'!B:L,4,FALSE)</f>
        <v>0</v>
      </c>
      <c r="F168" s="17">
        <f>VLOOKUP(B168,'CAF BLS Adjustment'!B:S,9,FALSE)</f>
        <v>386203</v>
      </c>
      <c r="G168" s="14">
        <f t="shared" si="4"/>
        <v>386203</v>
      </c>
      <c r="H168" s="159"/>
      <c r="I168" s="121">
        <f>SUMIFS('HCLS Adjustment'!$M:$M,'HCLS Adjustment'!$B:$B,$B168)</f>
        <v>0</v>
      </c>
      <c r="J168" s="17">
        <f>VLOOKUP(B168,'SVS Adjustment'!B:L,11,FALSE)</f>
        <v>0</v>
      </c>
      <c r="K168" s="17">
        <f>VLOOKUP($B168,'CAF BLS Adjustment'!$B:$S,18,FALSE)</f>
        <v>312080.26135227486</v>
      </c>
      <c r="L168" s="39">
        <f t="shared" si="5"/>
        <v>312080.26135227486</v>
      </c>
    </row>
    <row r="169" spans="1:12" ht="15" customHeight="1">
      <c r="A169" s="51" t="s">
        <v>166</v>
      </c>
      <c r="B169" s="51">
        <v>240542</v>
      </c>
      <c r="C169" s="51" t="s">
        <v>183</v>
      </c>
      <c r="D169" s="121">
        <f>SUMIFS('HCLS Adjustment'!$F:$F,'HCLS Adjustment'!$B:$B,'SAC by SAC Totals'!$B169)</f>
        <v>0</v>
      </c>
      <c r="E169" s="17">
        <f>VLOOKUP(B169,'SVS Adjustment'!B:L,4,FALSE)</f>
        <v>0</v>
      </c>
      <c r="F169" s="17">
        <f>VLOOKUP(B169,'CAF BLS Adjustment'!B:S,9,FALSE)</f>
        <v>3664581</v>
      </c>
      <c r="G169" s="14">
        <f t="shared" si="4"/>
        <v>3664581</v>
      </c>
      <c r="H169" s="159"/>
      <c r="I169" s="121">
        <f>SUMIFS('HCLS Adjustment'!$M:$M,'HCLS Adjustment'!$B:$B,$B169)</f>
        <v>0</v>
      </c>
      <c r="J169" s="17">
        <f>VLOOKUP(B169,'SVS Adjustment'!B:L,11,FALSE)</f>
        <v>0</v>
      </c>
      <c r="K169" s="17">
        <f>VLOOKUP($B169,'CAF BLS Adjustment'!$B:$S,18,FALSE)</f>
        <v>2640216.8811587607</v>
      </c>
      <c r="L169" s="39">
        <f t="shared" si="5"/>
        <v>2640216.8811587607</v>
      </c>
    </row>
    <row r="170" spans="1:12" ht="15" customHeight="1">
      <c r="A170" s="51" t="s">
        <v>166</v>
      </c>
      <c r="B170" s="51">
        <v>240544</v>
      </c>
      <c r="C170" s="51" t="s">
        <v>184</v>
      </c>
      <c r="D170" s="121">
        <f>SUMIFS('HCLS Adjustment'!$F:$F,'HCLS Adjustment'!$B:$B,'SAC by SAC Totals'!$B170)</f>
        <v>0</v>
      </c>
      <c r="E170" s="17">
        <f>VLOOKUP(B170,'SVS Adjustment'!B:L,4,FALSE)</f>
        <v>0</v>
      </c>
      <c r="F170" s="17">
        <f>VLOOKUP(B170,'CAF BLS Adjustment'!B:S,9,FALSE)</f>
        <v>-72414</v>
      </c>
      <c r="G170" s="14">
        <f t="shared" si="4"/>
        <v>-72414</v>
      </c>
      <c r="H170" s="159"/>
      <c r="I170" s="121">
        <f>SUMIFS('HCLS Adjustment'!$M:$M,'HCLS Adjustment'!$B:$B,$B170)</f>
        <v>0</v>
      </c>
      <c r="J170" s="17">
        <f>VLOOKUP(B170,'SVS Adjustment'!B:L,11,FALSE)</f>
        <v>0</v>
      </c>
      <c r="K170" s="17">
        <f>VLOOKUP($B170,'CAF BLS Adjustment'!$B:$S,18,FALSE)</f>
        <v>-72414</v>
      </c>
      <c r="L170" s="39">
        <f t="shared" si="5"/>
        <v>-72414</v>
      </c>
    </row>
    <row r="171" spans="1:12" ht="15" customHeight="1">
      <c r="A171" s="51" t="s">
        <v>166</v>
      </c>
      <c r="B171" s="51">
        <v>240546</v>
      </c>
      <c r="C171" s="51" t="s">
        <v>185</v>
      </c>
      <c r="D171" s="121">
        <f>SUMIFS('HCLS Adjustment'!$F:$F,'HCLS Adjustment'!$B:$B,'SAC by SAC Totals'!$B171)</f>
        <v>0</v>
      </c>
      <c r="E171" s="17">
        <f>VLOOKUP(B171,'SVS Adjustment'!B:L,4,FALSE)</f>
        <v>0</v>
      </c>
      <c r="F171" s="17">
        <f>VLOOKUP(B171,'CAF BLS Adjustment'!B:S,9,FALSE)</f>
        <v>2463779</v>
      </c>
      <c r="G171" s="14">
        <f t="shared" si="4"/>
        <v>2463779</v>
      </c>
      <c r="H171" s="159"/>
      <c r="I171" s="121">
        <f>SUMIFS('HCLS Adjustment'!$M:$M,'HCLS Adjustment'!$B:$B,$B171)</f>
        <v>0</v>
      </c>
      <c r="J171" s="17">
        <f>VLOOKUP(B171,'SVS Adjustment'!B:L,11,FALSE)</f>
        <v>0</v>
      </c>
      <c r="K171" s="17">
        <f>VLOOKUP($B171,'CAF BLS Adjustment'!$B:$S,18,FALSE)</f>
        <v>1922461.7375286263</v>
      </c>
      <c r="L171" s="39">
        <f t="shared" si="5"/>
        <v>1922461.7375286263</v>
      </c>
    </row>
    <row r="172" spans="1:12" ht="15" customHeight="1">
      <c r="A172" s="51" t="s">
        <v>166</v>
      </c>
      <c r="B172" s="51">
        <v>240550</v>
      </c>
      <c r="C172" s="51" t="s">
        <v>186</v>
      </c>
      <c r="D172" s="121">
        <f>SUMIFS('HCLS Adjustment'!$F:$F,'HCLS Adjustment'!$B:$B,'SAC by SAC Totals'!$B172)</f>
        <v>0</v>
      </c>
      <c r="E172" s="17">
        <f>VLOOKUP(B172,'SVS Adjustment'!B:L,4,FALSE)</f>
        <v>0</v>
      </c>
      <c r="F172" s="17">
        <f>VLOOKUP(B172,'CAF BLS Adjustment'!B:S,9,FALSE)</f>
        <v>-12300</v>
      </c>
      <c r="G172" s="14">
        <f t="shared" si="4"/>
        <v>-12300</v>
      </c>
      <c r="H172" s="159"/>
      <c r="I172" s="121">
        <f>SUMIFS('HCLS Adjustment'!$M:$M,'HCLS Adjustment'!$B:$B,$B172)</f>
        <v>0</v>
      </c>
      <c r="J172" s="17">
        <f>VLOOKUP(B172,'SVS Adjustment'!B:L,11,FALSE)</f>
        <v>0</v>
      </c>
      <c r="K172" s="17">
        <f>VLOOKUP($B172,'CAF BLS Adjustment'!$B:$S,18,FALSE)</f>
        <v>-12300</v>
      </c>
      <c r="L172" s="39">
        <f t="shared" si="5"/>
        <v>-12300</v>
      </c>
    </row>
    <row r="173" spans="1:12" ht="15" customHeight="1">
      <c r="A173" s="51" t="s">
        <v>166</v>
      </c>
      <c r="B173" s="51">
        <v>240551</v>
      </c>
      <c r="C173" s="51" t="s">
        <v>187</v>
      </c>
      <c r="D173" s="121">
        <f>SUMIFS('HCLS Adjustment'!$F:$F,'HCLS Adjustment'!$B:$B,'SAC by SAC Totals'!$B173)</f>
        <v>0</v>
      </c>
      <c r="E173" s="17">
        <f>VLOOKUP(B173,'SVS Adjustment'!B:L,4,FALSE)</f>
        <v>0</v>
      </c>
      <c r="F173" s="17">
        <f>VLOOKUP(B173,'CAF BLS Adjustment'!B:S,9,FALSE)</f>
        <v>43596</v>
      </c>
      <c r="G173" s="14">
        <f t="shared" si="4"/>
        <v>43596</v>
      </c>
      <c r="H173" s="159"/>
      <c r="I173" s="121">
        <f>SUMIFS('HCLS Adjustment'!$M:$M,'HCLS Adjustment'!$B:$B,$B173)</f>
        <v>0</v>
      </c>
      <c r="J173" s="17">
        <f>VLOOKUP(B173,'SVS Adjustment'!B:L,11,FALSE)</f>
        <v>0</v>
      </c>
      <c r="K173" s="17">
        <f>VLOOKUP($B173,'CAF BLS Adjustment'!$B:$S,18,FALSE)</f>
        <v>39961.605000056348</v>
      </c>
      <c r="L173" s="39">
        <f t="shared" si="5"/>
        <v>39961.605000056348</v>
      </c>
    </row>
    <row r="174" spans="1:12" ht="15" customHeight="1">
      <c r="A174" s="51" t="s">
        <v>188</v>
      </c>
      <c r="B174" s="51">
        <v>250282</v>
      </c>
      <c r="C174" s="51" t="s">
        <v>189</v>
      </c>
      <c r="D174" s="121">
        <f>SUMIFS('HCLS Adjustment'!$F:$F,'HCLS Adjustment'!$B:$B,'SAC by SAC Totals'!$B174)</f>
        <v>0</v>
      </c>
      <c r="E174" s="17">
        <f>VLOOKUP(B174,'SVS Adjustment'!B:L,4,FALSE)</f>
        <v>0</v>
      </c>
      <c r="F174" s="17">
        <f>VLOOKUP(B174,'CAF BLS Adjustment'!B:S,9,FALSE)</f>
        <v>10428</v>
      </c>
      <c r="G174" s="14">
        <f t="shared" si="4"/>
        <v>10428</v>
      </c>
      <c r="H174" s="159"/>
      <c r="I174" s="121">
        <f>SUMIFS('HCLS Adjustment'!$M:$M,'HCLS Adjustment'!$B:$B,$B174)</f>
        <v>0</v>
      </c>
      <c r="J174" s="17">
        <f>VLOOKUP(B174,'SVS Adjustment'!B:L,11,FALSE)</f>
        <v>0</v>
      </c>
      <c r="K174" s="17">
        <f>VLOOKUP($B174,'CAF BLS Adjustment'!$B:$S,18,FALSE)</f>
        <v>9558.6663212356088</v>
      </c>
      <c r="L174" s="39">
        <f t="shared" si="5"/>
        <v>9558.6663212356088</v>
      </c>
    </row>
    <row r="175" spans="1:12" ht="15" customHeight="1">
      <c r="A175" s="51" t="s">
        <v>188</v>
      </c>
      <c r="B175" s="51">
        <v>250283</v>
      </c>
      <c r="C175" s="51" t="s">
        <v>190</v>
      </c>
      <c r="D175" s="121">
        <f>SUMIFS('HCLS Adjustment'!$F:$F,'HCLS Adjustment'!$B:$B,'SAC by SAC Totals'!$B175)</f>
        <v>0</v>
      </c>
      <c r="E175" s="17">
        <f>VLOOKUP(B175,'SVS Adjustment'!B:L,4,FALSE)</f>
        <v>0</v>
      </c>
      <c r="F175" s="17">
        <f>VLOOKUP(B175,'CAF BLS Adjustment'!B:S,9,FALSE)</f>
        <v>-4842</v>
      </c>
      <c r="G175" s="14">
        <f t="shared" si="4"/>
        <v>-4842</v>
      </c>
      <c r="H175" s="159"/>
      <c r="I175" s="121">
        <f>SUMIFS('HCLS Adjustment'!$M:$M,'HCLS Adjustment'!$B:$B,$B175)</f>
        <v>0</v>
      </c>
      <c r="J175" s="17">
        <f>VLOOKUP(B175,'SVS Adjustment'!B:L,11,FALSE)</f>
        <v>0</v>
      </c>
      <c r="K175" s="17">
        <f>VLOOKUP($B175,'CAF BLS Adjustment'!$B:$S,18,FALSE)</f>
        <v>-4842</v>
      </c>
      <c r="L175" s="39">
        <f t="shared" si="5"/>
        <v>-4842</v>
      </c>
    </row>
    <row r="176" spans="1:12" ht="15" customHeight="1">
      <c r="A176" s="51" t="s">
        <v>188</v>
      </c>
      <c r="B176" s="51">
        <v>250284</v>
      </c>
      <c r="C176" s="51" t="s">
        <v>191</v>
      </c>
      <c r="D176" s="121">
        <f>SUMIFS('HCLS Adjustment'!$F:$F,'HCLS Adjustment'!$B:$B,'SAC by SAC Totals'!$B176)</f>
        <v>0</v>
      </c>
      <c r="E176" s="17">
        <f>VLOOKUP(B176,'SVS Adjustment'!B:L,4,FALSE)</f>
        <v>0</v>
      </c>
      <c r="F176" s="17">
        <f>VLOOKUP(B176,'CAF BLS Adjustment'!B:S,9,FALSE)</f>
        <v>-106626</v>
      </c>
      <c r="G176" s="14">
        <f t="shared" si="4"/>
        <v>-106626</v>
      </c>
      <c r="H176" s="159"/>
      <c r="I176" s="121">
        <f>SUMIFS('HCLS Adjustment'!$M:$M,'HCLS Adjustment'!$B:$B,$B176)</f>
        <v>0</v>
      </c>
      <c r="J176" s="17">
        <f>VLOOKUP(B176,'SVS Adjustment'!B:L,11,FALSE)</f>
        <v>0</v>
      </c>
      <c r="K176" s="17">
        <f>VLOOKUP($B176,'CAF BLS Adjustment'!$B:$S,18,FALSE)</f>
        <v>-106626</v>
      </c>
      <c r="L176" s="39">
        <f t="shared" si="5"/>
        <v>-106626</v>
      </c>
    </row>
    <row r="177" spans="1:12" ht="15" customHeight="1">
      <c r="A177" s="51" t="s">
        <v>188</v>
      </c>
      <c r="B177" s="51">
        <v>250285</v>
      </c>
      <c r="C177" s="51" t="s">
        <v>192</v>
      </c>
      <c r="D177" s="121">
        <f>SUMIFS('HCLS Adjustment'!$F:$F,'HCLS Adjustment'!$B:$B,'SAC by SAC Totals'!$B177)</f>
        <v>18708</v>
      </c>
      <c r="E177" s="17">
        <f>VLOOKUP(B177,'SVS Adjustment'!B:L,4,FALSE)</f>
        <v>0</v>
      </c>
      <c r="F177" s="17">
        <f>VLOOKUP(B177,'CAF BLS Adjustment'!B:S,9,FALSE)</f>
        <v>168624</v>
      </c>
      <c r="G177" s="14">
        <f t="shared" si="4"/>
        <v>187332</v>
      </c>
      <c r="H177" s="159"/>
      <c r="I177" s="121">
        <f>SUMIFS('HCLS Adjustment'!$M:$M,'HCLS Adjustment'!$B:$B,$B177)</f>
        <v>5884.3310339731752</v>
      </c>
      <c r="J177" s="17">
        <f>VLOOKUP(B177,'SVS Adjustment'!B:L,11,FALSE)</f>
        <v>0</v>
      </c>
      <c r="K177" s="17">
        <f>VLOOKUP($B177,'CAF BLS Adjustment'!$B:$S,18,FALSE)</f>
        <v>138681.77030160333</v>
      </c>
      <c r="L177" s="39">
        <f t="shared" si="5"/>
        <v>144566.1013355765</v>
      </c>
    </row>
    <row r="178" spans="1:12" ht="15" customHeight="1">
      <c r="A178" s="51" t="s">
        <v>188</v>
      </c>
      <c r="B178" s="51">
        <v>250286</v>
      </c>
      <c r="C178" s="51" t="s">
        <v>193</v>
      </c>
      <c r="D178" s="121">
        <f>SUMIFS('HCLS Adjustment'!$F:$F,'HCLS Adjustment'!$B:$B,'SAC by SAC Totals'!$B178)</f>
        <v>0</v>
      </c>
      <c r="E178" s="17">
        <f>VLOOKUP(B178,'SVS Adjustment'!B:L,4,FALSE)</f>
        <v>0</v>
      </c>
      <c r="F178" s="17">
        <f>VLOOKUP(B178,'CAF BLS Adjustment'!B:S,9,FALSE)</f>
        <v>-11424</v>
      </c>
      <c r="G178" s="14">
        <f t="shared" si="4"/>
        <v>-11424</v>
      </c>
      <c r="H178" s="159"/>
      <c r="I178" s="121">
        <f>SUMIFS('HCLS Adjustment'!$M:$M,'HCLS Adjustment'!$B:$B,$B178)</f>
        <v>0</v>
      </c>
      <c r="J178" s="17">
        <f>VLOOKUP(B178,'SVS Adjustment'!B:L,11,FALSE)</f>
        <v>0</v>
      </c>
      <c r="K178" s="17">
        <f>VLOOKUP($B178,'CAF BLS Adjustment'!$B:$S,18,FALSE)</f>
        <v>-11424</v>
      </c>
      <c r="L178" s="39">
        <f t="shared" si="5"/>
        <v>-11424</v>
      </c>
    </row>
    <row r="179" spans="1:12" ht="15" customHeight="1">
      <c r="A179" s="51" t="s">
        <v>188</v>
      </c>
      <c r="B179" s="51">
        <v>250290</v>
      </c>
      <c r="C179" s="51" t="s">
        <v>194</v>
      </c>
      <c r="D179" s="121">
        <f>SUMIFS('HCLS Adjustment'!$F:$F,'HCLS Adjustment'!$B:$B,'SAC by SAC Totals'!$B179)</f>
        <v>2656284</v>
      </c>
      <c r="E179" s="17">
        <f>VLOOKUP(B179,'SVS Adjustment'!B:L,4,FALSE)</f>
        <v>0</v>
      </c>
      <c r="F179" s="17">
        <f>VLOOKUP(B179,'CAF BLS Adjustment'!B:S,9,FALSE)</f>
        <v>4084612</v>
      </c>
      <c r="G179" s="14">
        <f t="shared" si="4"/>
        <v>6740896</v>
      </c>
      <c r="H179" s="159"/>
      <c r="I179" s="121">
        <f>SUMIFS('HCLS Adjustment'!$M:$M,'HCLS Adjustment'!$B:$B,$B179)</f>
        <v>2129836.5542457113</v>
      </c>
      <c r="J179" s="17">
        <f>VLOOKUP(B179,'SVS Adjustment'!B:L,11,FALSE)</f>
        <v>0</v>
      </c>
      <c r="K179" s="17">
        <f>VLOOKUP($B179,'CAF BLS Adjustment'!$B:$S,18,FALSE)</f>
        <v>3399238.237754785</v>
      </c>
      <c r="L179" s="39">
        <f t="shared" si="5"/>
        <v>5529074.7920004968</v>
      </c>
    </row>
    <row r="180" spans="1:12" ht="15" customHeight="1">
      <c r="A180" s="51" t="s">
        <v>188</v>
      </c>
      <c r="B180" s="51">
        <v>250295</v>
      </c>
      <c r="C180" s="51" t="s">
        <v>195</v>
      </c>
      <c r="D180" s="121">
        <f>SUMIFS('HCLS Adjustment'!$F:$F,'HCLS Adjustment'!$B:$B,'SAC by SAC Totals'!$B180)</f>
        <v>142212</v>
      </c>
      <c r="E180" s="17">
        <f>VLOOKUP(B180,'SVS Adjustment'!B:L,4,FALSE)</f>
        <v>0</v>
      </c>
      <c r="F180" s="17">
        <f>VLOOKUP(B180,'CAF BLS Adjustment'!B:S,9,FALSE)</f>
        <v>662153</v>
      </c>
      <c r="G180" s="14">
        <f t="shared" si="4"/>
        <v>804365</v>
      </c>
      <c r="H180" s="159"/>
      <c r="I180" s="121">
        <f>SUMIFS('HCLS Adjustment'!$M:$M,'HCLS Adjustment'!$B:$B,$B180)</f>
        <v>93899.932648913469</v>
      </c>
      <c r="J180" s="17">
        <f>VLOOKUP(B180,'SVS Adjustment'!B:L,11,FALSE)</f>
        <v>0</v>
      </c>
      <c r="K180" s="17">
        <f>VLOOKUP($B180,'CAF BLS Adjustment'!$B:$S,18,FALSE)</f>
        <v>549038.93820690271</v>
      </c>
      <c r="L180" s="39">
        <f t="shared" si="5"/>
        <v>642938.87085581617</v>
      </c>
    </row>
    <row r="181" spans="1:12" ht="15" customHeight="1">
      <c r="A181" s="51" t="s">
        <v>188</v>
      </c>
      <c r="B181" s="51">
        <v>250299</v>
      </c>
      <c r="C181" s="51" t="s">
        <v>196</v>
      </c>
      <c r="D181" s="121">
        <f>SUMIFS('HCLS Adjustment'!$F:$F,'HCLS Adjustment'!$B:$B,'SAC by SAC Totals'!$B181)</f>
        <v>0</v>
      </c>
      <c r="E181" s="17">
        <f>VLOOKUP(B181,'SVS Adjustment'!B:L,4,FALSE)</f>
        <v>0</v>
      </c>
      <c r="F181" s="17">
        <f>VLOOKUP(B181,'CAF BLS Adjustment'!B:S,9,FALSE)</f>
        <v>395803</v>
      </c>
      <c r="G181" s="14">
        <f t="shared" si="4"/>
        <v>395803</v>
      </c>
      <c r="H181" s="159"/>
      <c r="I181" s="121">
        <f>SUMIFS('HCLS Adjustment'!$M:$M,'HCLS Adjustment'!$B:$B,$B181)</f>
        <v>0</v>
      </c>
      <c r="J181" s="17">
        <f>VLOOKUP(B181,'SVS Adjustment'!B:L,11,FALSE)</f>
        <v>0</v>
      </c>
      <c r="K181" s="17">
        <f>VLOOKUP($B181,'CAF BLS Adjustment'!$B:$S,18,FALSE)</f>
        <v>322967.38427831233</v>
      </c>
      <c r="L181" s="39">
        <f t="shared" si="5"/>
        <v>322967.38427831233</v>
      </c>
    </row>
    <row r="182" spans="1:12" ht="15" customHeight="1">
      <c r="A182" s="51" t="s">
        <v>188</v>
      </c>
      <c r="B182" s="51">
        <v>250300</v>
      </c>
      <c r="C182" s="51" t="s">
        <v>197</v>
      </c>
      <c r="D182" s="121">
        <f>SUMIFS('HCLS Adjustment'!$F:$F,'HCLS Adjustment'!$B:$B,'SAC by SAC Totals'!$B182)</f>
        <v>0</v>
      </c>
      <c r="E182" s="17">
        <f>VLOOKUP(B182,'SVS Adjustment'!B:L,4,FALSE)</f>
        <v>0</v>
      </c>
      <c r="F182" s="17">
        <f>VLOOKUP(B182,'CAF BLS Adjustment'!B:S,9,FALSE)</f>
        <v>-32556</v>
      </c>
      <c r="G182" s="14">
        <f t="shared" si="4"/>
        <v>-32556</v>
      </c>
      <c r="H182" s="159"/>
      <c r="I182" s="121">
        <f>SUMIFS('HCLS Adjustment'!$M:$M,'HCLS Adjustment'!$B:$B,$B182)</f>
        <v>0</v>
      </c>
      <c r="J182" s="17">
        <f>VLOOKUP(B182,'SVS Adjustment'!B:L,11,FALSE)</f>
        <v>0</v>
      </c>
      <c r="K182" s="17">
        <f>VLOOKUP($B182,'CAF BLS Adjustment'!$B:$S,18,FALSE)</f>
        <v>-32556</v>
      </c>
      <c r="L182" s="39">
        <f t="shared" si="5"/>
        <v>-32556</v>
      </c>
    </row>
    <row r="183" spans="1:12" ht="15" customHeight="1">
      <c r="A183" s="51" t="s">
        <v>188</v>
      </c>
      <c r="B183" s="51">
        <v>250304</v>
      </c>
      <c r="C183" s="51" t="s">
        <v>198</v>
      </c>
      <c r="D183" s="121">
        <f>SUMIFS('HCLS Adjustment'!$F:$F,'HCLS Adjustment'!$B:$B,'SAC by SAC Totals'!$B183)</f>
        <v>0</v>
      </c>
      <c r="E183" s="17">
        <f>VLOOKUP(B183,'SVS Adjustment'!B:L,4,FALSE)</f>
        <v>0</v>
      </c>
      <c r="F183" s="17">
        <f>VLOOKUP(B183,'CAF BLS Adjustment'!B:S,9,FALSE)</f>
        <v>24636</v>
      </c>
      <c r="G183" s="14">
        <f t="shared" si="4"/>
        <v>24636</v>
      </c>
      <c r="H183" s="159"/>
      <c r="I183" s="121">
        <f>SUMIFS('HCLS Adjustment'!$M:$M,'HCLS Adjustment'!$B:$B,$B183)</f>
        <v>0</v>
      </c>
      <c r="J183" s="17">
        <f>VLOOKUP(B183,'SVS Adjustment'!B:L,11,FALSE)</f>
        <v>0</v>
      </c>
      <c r="K183" s="17">
        <f>VLOOKUP($B183,'CAF BLS Adjustment'!$B:$S,18,FALSE)</f>
        <v>22582.211688718879</v>
      </c>
      <c r="L183" s="39">
        <f t="shared" si="5"/>
        <v>22582.211688718879</v>
      </c>
    </row>
    <row r="184" spans="1:12" ht="15" customHeight="1">
      <c r="A184" s="51" t="s">
        <v>188</v>
      </c>
      <c r="B184" s="51">
        <v>250305</v>
      </c>
      <c r="C184" s="51" t="s">
        <v>199</v>
      </c>
      <c r="D184" s="121">
        <f>SUMIFS('HCLS Adjustment'!$F:$F,'HCLS Adjustment'!$B:$B,'SAC by SAC Totals'!$B184)</f>
        <v>1638780</v>
      </c>
      <c r="E184" s="17">
        <f>VLOOKUP(B184,'SVS Adjustment'!B:L,4,FALSE)</f>
        <v>0</v>
      </c>
      <c r="F184" s="17">
        <f>VLOOKUP(B184,'CAF BLS Adjustment'!B:S,9,FALSE)</f>
        <v>1421688</v>
      </c>
      <c r="G184" s="14">
        <f t="shared" si="4"/>
        <v>3060468</v>
      </c>
      <c r="H184" s="159"/>
      <c r="I184" s="121">
        <f>SUMIFS('HCLS Adjustment'!$M:$M,'HCLS Adjustment'!$B:$B,$B184)</f>
        <v>1423166.2778072413</v>
      </c>
      <c r="J184" s="17">
        <f>VLOOKUP(B184,'SVS Adjustment'!B:L,11,FALSE)</f>
        <v>0</v>
      </c>
      <c r="K184" s="17">
        <f>VLOOKUP($B184,'CAF BLS Adjustment'!$B:$S,18,FALSE)</f>
        <v>1249735.3888063831</v>
      </c>
      <c r="L184" s="39">
        <f t="shared" si="5"/>
        <v>2672901.6666136244</v>
      </c>
    </row>
    <row r="185" spans="1:12" ht="15" customHeight="1">
      <c r="A185" s="51" t="s">
        <v>188</v>
      </c>
      <c r="B185" s="51">
        <v>250307</v>
      </c>
      <c r="C185" s="51" t="s">
        <v>200</v>
      </c>
      <c r="D185" s="121">
        <f>SUMIFS('HCLS Adjustment'!$F:$F,'HCLS Adjustment'!$B:$B,'SAC by SAC Totals'!$B185)</f>
        <v>202356</v>
      </c>
      <c r="E185" s="17">
        <f>VLOOKUP(B185,'SVS Adjustment'!B:L,4,FALSE)</f>
        <v>0</v>
      </c>
      <c r="F185" s="17">
        <f>VLOOKUP(B185,'CAF BLS Adjustment'!B:S,9,FALSE)</f>
        <v>412178</v>
      </c>
      <c r="G185" s="14">
        <f t="shared" si="4"/>
        <v>614534</v>
      </c>
      <c r="H185" s="159"/>
      <c r="I185" s="121">
        <f>SUMIFS('HCLS Adjustment'!$M:$M,'HCLS Adjustment'!$B:$B,$B185)</f>
        <v>162726.51101425797</v>
      </c>
      <c r="J185" s="17">
        <f>VLOOKUP(B185,'SVS Adjustment'!B:L,11,FALSE)</f>
        <v>0</v>
      </c>
      <c r="K185" s="17">
        <f>VLOOKUP($B185,'CAF BLS Adjustment'!$B:$S,18,FALSE)</f>
        <v>351851.05026524985</v>
      </c>
      <c r="L185" s="39">
        <f t="shared" si="5"/>
        <v>514577.56127950782</v>
      </c>
    </row>
    <row r="186" spans="1:12" ht="15" customHeight="1">
      <c r="A186" s="51" t="s">
        <v>188</v>
      </c>
      <c r="B186" s="51">
        <v>250308</v>
      </c>
      <c r="C186" s="51" t="s">
        <v>102</v>
      </c>
      <c r="D186" s="121">
        <f>SUMIFS('HCLS Adjustment'!$F:$F,'HCLS Adjustment'!$B:$B,'SAC by SAC Totals'!$B186)</f>
        <v>2372496</v>
      </c>
      <c r="E186" s="17">
        <f>VLOOKUP(B186,'SVS Adjustment'!B:L,4,FALSE)</f>
        <v>0</v>
      </c>
      <c r="F186" s="17">
        <f>VLOOKUP(B186,'CAF BLS Adjustment'!B:S,9,FALSE)</f>
        <v>1900256</v>
      </c>
      <c r="G186" s="14">
        <f t="shared" si="4"/>
        <v>4272752</v>
      </c>
      <c r="H186" s="159"/>
      <c r="I186" s="121">
        <f>SUMIFS('HCLS Adjustment'!$M:$M,'HCLS Adjustment'!$B:$B,$B186)</f>
        <v>2030370.8689948469</v>
      </c>
      <c r="J186" s="17">
        <f>VLOOKUP(B186,'SVS Adjustment'!B:L,11,FALSE)</f>
        <v>0</v>
      </c>
      <c r="K186" s="17">
        <f>VLOOKUP($B186,'CAF BLS Adjustment'!$B:$S,18,FALSE)</f>
        <v>1621125.9723988438</v>
      </c>
      <c r="L186" s="39">
        <f t="shared" si="5"/>
        <v>3651496.8413936906</v>
      </c>
    </row>
    <row r="187" spans="1:12" ht="15" customHeight="1">
      <c r="A187" s="51" t="s">
        <v>188</v>
      </c>
      <c r="B187" s="51">
        <v>250311</v>
      </c>
      <c r="C187" s="51" t="s">
        <v>201</v>
      </c>
      <c r="D187" s="121">
        <f>SUMIFS('HCLS Adjustment'!$F:$F,'HCLS Adjustment'!$B:$B,'SAC by SAC Totals'!$B187)</f>
        <v>0</v>
      </c>
      <c r="E187" s="17">
        <f>VLOOKUP(B187,'SVS Adjustment'!B:L,4,FALSE)</f>
        <v>0</v>
      </c>
      <c r="F187" s="17">
        <f>VLOOKUP(B187,'CAF BLS Adjustment'!B:S,9,FALSE)</f>
        <v>12840</v>
      </c>
      <c r="G187" s="14">
        <f t="shared" si="4"/>
        <v>12840</v>
      </c>
      <c r="H187" s="159"/>
      <c r="I187" s="121">
        <f>SUMIFS('HCLS Adjustment'!$M:$M,'HCLS Adjustment'!$B:$B,$B187)</f>
        <v>0</v>
      </c>
      <c r="J187" s="17">
        <f>VLOOKUP(B187,'SVS Adjustment'!B:L,11,FALSE)</f>
        <v>0</v>
      </c>
      <c r="K187" s="17">
        <f>VLOOKUP($B187,'CAF BLS Adjustment'!$B:$S,18,FALSE)</f>
        <v>11769.58914122221</v>
      </c>
      <c r="L187" s="39">
        <f t="shared" si="5"/>
        <v>11769.58914122221</v>
      </c>
    </row>
    <row r="188" spans="1:12" ht="15" customHeight="1">
      <c r="A188" s="51" t="s">
        <v>188</v>
      </c>
      <c r="B188" s="51">
        <v>250312</v>
      </c>
      <c r="C188" s="51" t="s">
        <v>202</v>
      </c>
      <c r="D188" s="121">
        <f>SUMIFS('HCLS Adjustment'!$F:$F,'HCLS Adjustment'!$B:$B,'SAC by SAC Totals'!$B188)</f>
        <v>0</v>
      </c>
      <c r="E188" s="17">
        <f>VLOOKUP(B188,'SVS Adjustment'!B:L,4,FALSE)</f>
        <v>0</v>
      </c>
      <c r="F188" s="17">
        <f>VLOOKUP(B188,'CAF BLS Adjustment'!B:S,9,FALSE)</f>
        <v>-1644</v>
      </c>
      <c r="G188" s="14">
        <f t="shared" si="4"/>
        <v>-1644</v>
      </c>
      <c r="H188" s="159"/>
      <c r="I188" s="121">
        <f>SUMIFS('HCLS Adjustment'!$M:$M,'HCLS Adjustment'!$B:$B,$B188)</f>
        <v>0</v>
      </c>
      <c r="J188" s="17">
        <f>VLOOKUP(B188,'SVS Adjustment'!B:L,11,FALSE)</f>
        <v>0</v>
      </c>
      <c r="K188" s="17">
        <f>VLOOKUP($B188,'CAF BLS Adjustment'!$B:$S,18,FALSE)</f>
        <v>-1644</v>
      </c>
      <c r="L188" s="39">
        <f t="shared" si="5"/>
        <v>-1644</v>
      </c>
    </row>
    <row r="189" spans="1:12" ht="15" customHeight="1">
      <c r="A189" s="51" t="s">
        <v>188</v>
      </c>
      <c r="B189" s="51">
        <v>250314</v>
      </c>
      <c r="C189" s="51" t="s">
        <v>203</v>
      </c>
      <c r="D189" s="121">
        <f>SUMIFS('HCLS Adjustment'!$F:$F,'HCLS Adjustment'!$B:$B,'SAC by SAC Totals'!$B189)</f>
        <v>0</v>
      </c>
      <c r="E189" s="17">
        <f>VLOOKUP(B189,'SVS Adjustment'!B:L,4,FALSE)</f>
        <v>0</v>
      </c>
      <c r="F189" s="17">
        <f>VLOOKUP(B189,'CAF BLS Adjustment'!B:S,9,FALSE)</f>
        <v>3234</v>
      </c>
      <c r="G189" s="14">
        <f t="shared" si="4"/>
        <v>3234</v>
      </c>
      <c r="H189" s="159"/>
      <c r="I189" s="121">
        <f>SUMIFS('HCLS Adjustment'!$M:$M,'HCLS Adjustment'!$B:$B,$B189)</f>
        <v>0</v>
      </c>
      <c r="J189" s="17">
        <f>VLOOKUP(B189,'SVS Adjustment'!B:L,11,FALSE)</f>
        <v>0</v>
      </c>
      <c r="K189" s="17">
        <f>VLOOKUP($B189,'CAF BLS Adjustment'!$B:$S,18,FALSE)</f>
        <v>2964.3965173452202</v>
      </c>
      <c r="L189" s="39">
        <f t="shared" si="5"/>
        <v>2964.3965173452202</v>
      </c>
    </row>
    <row r="190" spans="1:12" ht="15" customHeight="1">
      <c r="A190" s="51" t="s">
        <v>188</v>
      </c>
      <c r="B190" s="51">
        <v>250315</v>
      </c>
      <c r="C190" s="51" t="s">
        <v>204</v>
      </c>
      <c r="D190" s="121">
        <f>SUMIFS('HCLS Adjustment'!$F:$F,'HCLS Adjustment'!$B:$B,'SAC by SAC Totals'!$B190)</f>
        <v>421956</v>
      </c>
      <c r="E190" s="17">
        <f>VLOOKUP(B190,'SVS Adjustment'!B:L,4,FALSE)</f>
        <v>0</v>
      </c>
      <c r="F190" s="17">
        <f>VLOOKUP(B190,'CAF BLS Adjustment'!B:S,9,FALSE)</f>
        <v>677594</v>
      </c>
      <c r="G190" s="14">
        <f t="shared" si="4"/>
        <v>1099550</v>
      </c>
      <c r="H190" s="159"/>
      <c r="I190" s="121">
        <f>SUMIFS('HCLS Adjustment'!$M:$M,'HCLS Adjustment'!$B:$B,$B190)</f>
        <v>342480.59390144458</v>
      </c>
      <c r="J190" s="17">
        <f>VLOOKUP(B190,'SVS Adjustment'!B:L,11,FALSE)</f>
        <v>0</v>
      </c>
      <c r="K190" s="17">
        <f>VLOOKUP($B190,'CAF BLS Adjustment'!$B:$S,18,FALSE)</f>
        <v>573120.71537611261</v>
      </c>
      <c r="L190" s="39">
        <f t="shared" si="5"/>
        <v>915601.30927755719</v>
      </c>
    </row>
    <row r="191" spans="1:12" ht="15" customHeight="1">
      <c r="A191" s="51" t="s">
        <v>188</v>
      </c>
      <c r="B191" s="51">
        <v>250316</v>
      </c>
      <c r="C191" s="51" t="s">
        <v>205</v>
      </c>
      <c r="D191" s="121">
        <f>SUMIFS('HCLS Adjustment'!$F:$F,'HCLS Adjustment'!$B:$B,'SAC by SAC Totals'!$B191)</f>
        <v>496356</v>
      </c>
      <c r="E191" s="17">
        <f>VLOOKUP(B191,'SVS Adjustment'!B:L,4,FALSE)</f>
        <v>0</v>
      </c>
      <c r="F191" s="17">
        <f>VLOOKUP(B191,'CAF BLS Adjustment'!B:S,9,FALSE)</f>
        <v>398908</v>
      </c>
      <c r="G191" s="14">
        <f t="shared" si="4"/>
        <v>895264</v>
      </c>
      <c r="H191" s="159"/>
      <c r="I191" s="121">
        <f>SUMIFS('HCLS Adjustment'!$M:$M,'HCLS Adjustment'!$B:$B,$B191)</f>
        <v>428660.21493456891</v>
      </c>
      <c r="J191" s="17">
        <f>VLOOKUP(B191,'SVS Adjustment'!B:L,11,FALSE)</f>
        <v>0</v>
      </c>
      <c r="K191" s="17">
        <f>VLOOKUP($B191,'CAF BLS Adjustment'!$B:$S,18,FALSE)</f>
        <v>346102.33733571065</v>
      </c>
      <c r="L191" s="39">
        <f t="shared" si="5"/>
        <v>774762.5522702795</v>
      </c>
    </row>
    <row r="192" spans="1:12" ht="15" customHeight="1">
      <c r="A192" s="51" t="s">
        <v>188</v>
      </c>
      <c r="B192" s="51">
        <v>250317</v>
      </c>
      <c r="C192" s="51" t="s">
        <v>206</v>
      </c>
      <c r="D192" s="121">
        <f>SUMIFS('HCLS Adjustment'!$F:$F,'HCLS Adjustment'!$B:$B,'SAC by SAC Totals'!$B192)</f>
        <v>0</v>
      </c>
      <c r="E192" s="17">
        <f>VLOOKUP(B192,'SVS Adjustment'!B:L,4,FALSE)</f>
        <v>0</v>
      </c>
      <c r="F192" s="17">
        <f>VLOOKUP(B192,'CAF BLS Adjustment'!B:S,9,FALSE)</f>
        <v>-35952</v>
      </c>
      <c r="G192" s="14">
        <f t="shared" si="4"/>
        <v>-35952</v>
      </c>
      <c r="H192" s="159"/>
      <c r="I192" s="121">
        <f>SUMIFS('HCLS Adjustment'!$M:$M,'HCLS Adjustment'!$B:$B,$B192)</f>
        <v>0</v>
      </c>
      <c r="J192" s="17">
        <f>VLOOKUP(B192,'SVS Adjustment'!B:L,11,FALSE)</f>
        <v>0</v>
      </c>
      <c r="K192" s="17">
        <f>VLOOKUP($B192,'CAF BLS Adjustment'!$B:$S,18,FALSE)</f>
        <v>-35952</v>
      </c>
      <c r="L192" s="39">
        <f t="shared" si="5"/>
        <v>-35952</v>
      </c>
    </row>
    <row r="193" spans="1:12" ht="15" customHeight="1">
      <c r="A193" s="51" t="s">
        <v>188</v>
      </c>
      <c r="B193" s="51">
        <v>250322</v>
      </c>
      <c r="C193" s="51" t="s">
        <v>207</v>
      </c>
      <c r="D193" s="121">
        <f>SUMIFS('HCLS Adjustment'!$F:$F,'HCLS Adjustment'!$B:$B,'SAC by SAC Totals'!$B193)</f>
        <v>654936</v>
      </c>
      <c r="E193" s="17">
        <f>VLOOKUP(B193,'SVS Adjustment'!B:L,4,FALSE)</f>
        <v>0</v>
      </c>
      <c r="F193" s="17">
        <f>VLOOKUP(B193,'CAF BLS Adjustment'!B:S,9,FALSE)</f>
        <v>1352363</v>
      </c>
      <c r="G193" s="14">
        <f t="shared" si="4"/>
        <v>2007299</v>
      </c>
      <c r="H193" s="159"/>
      <c r="I193" s="121">
        <f>SUMIFS('HCLS Adjustment'!$M:$M,'HCLS Adjustment'!$B:$B,$B193)</f>
        <v>540318.18227423402</v>
      </c>
      <c r="J193" s="17">
        <f>VLOOKUP(B193,'SVS Adjustment'!B:L,11,FALSE)</f>
        <v>0</v>
      </c>
      <c r="K193" s="17">
        <f>VLOOKUP($B193,'CAF BLS Adjustment'!$B:$S,18,FALSE)</f>
        <v>1167250.0806450518</v>
      </c>
      <c r="L193" s="39">
        <f t="shared" si="5"/>
        <v>1707568.2629192858</v>
      </c>
    </row>
    <row r="194" spans="1:12" ht="15" customHeight="1">
      <c r="A194" s="51" t="s">
        <v>208</v>
      </c>
      <c r="B194" s="51">
        <v>260396</v>
      </c>
      <c r="C194" s="51" t="s">
        <v>209</v>
      </c>
      <c r="D194" s="121">
        <f>SUMIFS('HCLS Adjustment'!$F:$F,'HCLS Adjustment'!$B:$B,'SAC by SAC Totals'!$B194)</f>
        <v>1992516</v>
      </c>
      <c r="E194" s="17">
        <f>VLOOKUP(B194,'SVS Adjustment'!B:L,4,FALSE)</f>
        <v>0</v>
      </c>
      <c r="F194" s="17">
        <f>VLOOKUP(B194,'CAF BLS Adjustment'!B:S,9,FALSE)</f>
        <v>1817201</v>
      </c>
      <c r="G194" s="14">
        <f t="shared" si="4"/>
        <v>3809717</v>
      </c>
      <c r="H194" s="159"/>
      <c r="I194" s="121">
        <f>SUMIFS('HCLS Adjustment'!$M:$M,'HCLS Adjustment'!$B:$B,$B194)</f>
        <v>1703137.566741345</v>
      </c>
      <c r="J194" s="17">
        <f>VLOOKUP(B194,'SVS Adjustment'!B:L,11,FALSE)</f>
        <v>0</v>
      </c>
      <c r="K194" s="17">
        <f>VLOOKUP($B194,'CAF BLS Adjustment'!$B:$S,18,FALSE)</f>
        <v>1563909.0333368939</v>
      </c>
      <c r="L194" s="39">
        <f t="shared" si="5"/>
        <v>3267046.6000782391</v>
      </c>
    </row>
    <row r="195" spans="1:12" ht="15" customHeight="1">
      <c r="A195" s="51" t="s">
        <v>208</v>
      </c>
      <c r="B195" s="51">
        <v>260398</v>
      </c>
      <c r="C195" s="51" t="s">
        <v>210</v>
      </c>
      <c r="D195" s="121">
        <f>SUMIFS('HCLS Adjustment'!$F:$F,'HCLS Adjustment'!$B:$B,'SAC by SAC Totals'!$B195)</f>
        <v>0</v>
      </c>
      <c r="E195" s="17">
        <f>VLOOKUP(B195,'SVS Adjustment'!B:L,4,FALSE)</f>
        <v>0</v>
      </c>
      <c r="F195" s="17">
        <f>VLOOKUP(B195,'CAF BLS Adjustment'!B:S,9,FALSE)</f>
        <v>3128884</v>
      </c>
      <c r="G195" s="14">
        <f t="shared" ref="G195:G258" si="6">SUM(D195:F195)</f>
        <v>3128884</v>
      </c>
      <c r="H195" s="159"/>
      <c r="I195" s="121">
        <f>SUMIFS('HCLS Adjustment'!$M:$M,'HCLS Adjustment'!$B:$B,$B195)</f>
        <v>0</v>
      </c>
      <c r="J195" s="17">
        <f>VLOOKUP(B195,'SVS Adjustment'!B:L,11,FALSE)</f>
        <v>0</v>
      </c>
      <c r="K195" s="17">
        <f>VLOOKUP($B195,'CAF BLS Adjustment'!$B:$S,18,FALSE)</f>
        <v>2474690.2541068131</v>
      </c>
      <c r="L195" s="39">
        <f t="shared" ref="L195:L258" si="7">SUM(I195:K195)</f>
        <v>2474690.2541068131</v>
      </c>
    </row>
    <row r="196" spans="1:12" ht="15" customHeight="1">
      <c r="A196" s="51" t="s">
        <v>208</v>
      </c>
      <c r="B196" s="51">
        <v>260401</v>
      </c>
      <c r="C196" s="51" t="s">
        <v>211</v>
      </c>
      <c r="D196" s="121">
        <f>SUMIFS('HCLS Adjustment'!$F:$F,'HCLS Adjustment'!$B:$B,'SAC by SAC Totals'!$B196)</f>
        <v>2634024</v>
      </c>
      <c r="E196" s="17">
        <f>VLOOKUP(B196,'SVS Adjustment'!B:L,4,FALSE)</f>
        <v>0</v>
      </c>
      <c r="F196" s="17">
        <f>VLOOKUP(B196,'CAF BLS Adjustment'!B:S,9,FALSE)</f>
        <v>4838089</v>
      </c>
      <c r="G196" s="14">
        <f t="shared" si="6"/>
        <v>7472113</v>
      </c>
      <c r="H196" s="159"/>
      <c r="I196" s="121">
        <f>SUMIFS('HCLS Adjustment'!$M:$M,'HCLS Adjustment'!$B:$B,$B196)</f>
        <v>2185325.8676427263</v>
      </c>
      <c r="J196" s="17">
        <f>VLOOKUP(B196,'SVS Adjustment'!B:L,11,FALSE)</f>
        <v>0</v>
      </c>
      <c r="K196" s="17">
        <f>VLOOKUP($B196,'CAF BLS Adjustment'!$B:$S,18,FALSE)</f>
        <v>4182181.0624845349</v>
      </c>
      <c r="L196" s="39">
        <f t="shared" si="7"/>
        <v>6367506.9301272612</v>
      </c>
    </row>
    <row r="197" spans="1:12" ht="15" customHeight="1">
      <c r="A197" s="51" t="s">
        <v>208</v>
      </c>
      <c r="B197" s="51">
        <v>260406</v>
      </c>
      <c r="C197" s="51" t="s">
        <v>212</v>
      </c>
      <c r="D197" s="121">
        <f>SUMIFS('HCLS Adjustment'!$F:$F,'HCLS Adjustment'!$B:$B,'SAC by SAC Totals'!$B197)</f>
        <v>2826684</v>
      </c>
      <c r="E197" s="17">
        <f>VLOOKUP(B197,'SVS Adjustment'!B:L,4,FALSE)</f>
        <v>0</v>
      </c>
      <c r="F197" s="17">
        <f>VLOOKUP(B197,'CAF BLS Adjustment'!B:S,9,FALSE)</f>
        <v>4436677</v>
      </c>
      <c r="G197" s="14">
        <f t="shared" si="6"/>
        <v>7263361</v>
      </c>
      <c r="H197" s="159"/>
      <c r="I197" s="121">
        <f>SUMIFS('HCLS Adjustment'!$M:$M,'HCLS Adjustment'!$B:$B,$B197)</f>
        <v>2294586.4058999908</v>
      </c>
      <c r="J197" s="17">
        <f>VLOOKUP(B197,'SVS Adjustment'!B:L,11,FALSE)</f>
        <v>0</v>
      </c>
      <c r="K197" s="17">
        <f>VLOOKUP($B197,'CAF BLS Adjustment'!$B:$S,18,FALSE)</f>
        <v>3716607.3646574682</v>
      </c>
      <c r="L197" s="39">
        <f t="shared" si="7"/>
        <v>6011193.7705574594</v>
      </c>
    </row>
    <row r="198" spans="1:12" ht="15" customHeight="1">
      <c r="A198" s="51" t="s">
        <v>208</v>
      </c>
      <c r="B198" s="51">
        <v>260408</v>
      </c>
      <c r="C198" s="51" t="s">
        <v>213</v>
      </c>
      <c r="D198" s="121">
        <f>SUMIFS('HCLS Adjustment'!$F:$F,'HCLS Adjustment'!$B:$B,'SAC by SAC Totals'!$B198)</f>
        <v>0</v>
      </c>
      <c r="E198" s="17">
        <f>VLOOKUP(B198,'SVS Adjustment'!B:L,4,FALSE)</f>
        <v>0</v>
      </c>
      <c r="F198" s="17">
        <f>VLOOKUP(B198,'CAF BLS Adjustment'!B:S,9,FALSE)</f>
        <v>949133</v>
      </c>
      <c r="G198" s="14">
        <f t="shared" si="6"/>
        <v>949133</v>
      </c>
      <c r="H198" s="159"/>
      <c r="I198" s="121">
        <f>SUMIFS('HCLS Adjustment'!$M:$M,'HCLS Adjustment'!$B:$B,$B198)</f>
        <v>0</v>
      </c>
      <c r="J198" s="17">
        <f>VLOOKUP(B198,'SVS Adjustment'!B:L,11,FALSE)</f>
        <v>0</v>
      </c>
      <c r="K198" s="17">
        <f>VLOOKUP($B198,'CAF BLS Adjustment'!$B:$S,18,FALSE)</f>
        <v>754410.40617920214</v>
      </c>
      <c r="L198" s="39">
        <f t="shared" si="7"/>
        <v>754410.40617920214</v>
      </c>
    </row>
    <row r="199" spans="1:12" ht="15" customHeight="1">
      <c r="A199" s="51" t="s">
        <v>208</v>
      </c>
      <c r="B199" s="51">
        <v>260411</v>
      </c>
      <c r="C199" s="51" t="s">
        <v>214</v>
      </c>
      <c r="D199" s="121">
        <f>SUMIFS('HCLS Adjustment'!$F:$F,'HCLS Adjustment'!$B:$B,'SAC by SAC Totals'!$B199)</f>
        <v>0</v>
      </c>
      <c r="E199" s="17">
        <f>VLOOKUP(B199,'SVS Adjustment'!B:L,4,FALSE)</f>
        <v>0</v>
      </c>
      <c r="F199" s="17">
        <f>VLOOKUP(B199,'CAF BLS Adjustment'!B:S,9,FALSE)</f>
        <v>-155928</v>
      </c>
      <c r="G199" s="14">
        <f t="shared" si="6"/>
        <v>-155928</v>
      </c>
      <c r="H199" s="159"/>
      <c r="I199" s="121">
        <f>SUMIFS('HCLS Adjustment'!$M:$M,'HCLS Adjustment'!$B:$B,$B199)</f>
        <v>0</v>
      </c>
      <c r="J199" s="17">
        <f>VLOOKUP(B199,'SVS Adjustment'!B:L,11,FALSE)</f>
        <v>0</v>
      </c>
      <c r="K199" s="17">
        <f>VLOOKUP($B199,'CAF BLS Adjustment'!$B:$S,18,FALSE)</f>
        <v>-155928</v>
      </c>
      <c r="L199" s="39">
        <f t="shared" si="7"/>
        <v>-155928</v>
      </c>
    </row>
    <row r="200" spans="1:12" ht="15" customHeight="1">
      <c r="A200" s="51" t="s">
        <v>208</v>
      </c>
      <c r="B200" s="51">
        <v>260412</v>
      </c>
      <c r="C200" s="51" t="s">
        <v>215</v>
      </c>
      <c r="D200" s="121">
        <f>SUMIFS('HCLS Adjustment'!$F:$F,'HCLS Adjustment'!$B:$B,'SAC by SAC Totals'!$B200)</f>
        <v>0</v>
      </c>
      <c r="E200" s="17">
        <f>VLOOKUP(B200,'SVS Adjustment'!B:L,4,FALSE)</f>
        <v>0</v>
      </c>
      <c r="F200" s="17">
        <f>VLOOKUP(B200,'CAF BLS Adjustment'!B:S,9,FALSE)</f>
        <v>5184</v>
      </c>
      <c r="G200" s="14">
        <f t="shared" si="6"/>
        <v>5184</v>
      </c>
      <c r="H200" s="159"/>
      <c r="I200" s="121">
        <f>SUMIFS('HCLS Adjustment'!$M:$M,'HCLS Adjustment'!$B:$B,$B200)</f>
        <v>0</v>
      </c>
      <c r="J200" s="17">
        <f>VLOOKUP(B200,'SVS Adjustment'!B:L,11,FALSE)</f>
        <v>0</v>
      </c>
      <c r="K200" s="17">
        <f>VLOOKUP($B200,'CAF BLS Adjustment'!$B:$S,18,FALSE)</f>
        <v>4751.83412056822</v>
      </c>
      <c r="L200" s="39">
        <f t="shared" si="7"/>
        <v>4751.83412056822</v>
      </c>
    </row>
    <row r="201" spans="1:12" ht="15" customHeight="1">
      <c r="A201" s="51" t="s">
        <v>208</v>
      </c>
      <c r="B201" s="51">
        <v>260413</v>
      </c>
      <c r="C201" s="51" t="s">
        <v>216</v>
      </c>
      <c r="D201" s="121">
        <f>SUMIFS('HCLS Adjustment'!$F:$F,'HCLS Adjustment'!$B:$B,'SAC by SAC Totals'!$B201)</f>
        <v>2484096</v>
      </c>
      <c r="E201" s="17">
        <f>VLOOKUP(B201,'SVS Adjustment'!B:L,4,FALSE)</f>
        <v>0</v>
      </c>
      <c r="F201" s="17">
        <f>VLOOKUP(B201,'CAF BLS Adjustment'!B:S,9,FALSE)</f>
        <v>2549087</v>
      </c>
      <c r="G201" s="14">
        <f t="shared" si="6"/>
        <v>5033183</v>
      </c>
      <c r="H201" s="159"/>
      <c r="I201" s="121">
        <f>SUMIFS('HCLS Adjustment'!$M:$M,'HCLS Adjustment'!$B:$B,$B201)</f>
        <v>2120263.3525387514</v>
      </c>
      <c r="J201" s="17">
        <f>VLOOKUP(B201,'SVS Adjustment'!B:L,11,FALSE)</f>
        <v>0</v>
      </c>
      <c r="K201" s="17">
        <f>VLOOKUP($B201,'CAF BLS Adjustment'!$B:$S,18,FALSE)</f>
        <v>2200363.9738415158</v>
      </c>
      <c r="L201" s="39">
        <f t="shared" si="7"/>
        <v>4320627.3263802677</v>
      </c>
    </row>
    <row r="202" spans="1:12" ht="15" customHeight="1">
      <c r="A202" s="51" t="s">
        <v>208</v>
      </c>
      <c r="B202" s="51">
        <v>260414</v>
      </c>
      <c r="C202" s="51" t="s">
        <v>217</v>
      </c>
      <c r="D202" s="121">
        <f>SUMIFS('HCLS Adjustment'!$F:$F,'HCLS Adjustment'!$B:$B,'SAC by SAC Totals'!$B202)</f>
        <v>3523548</v>
      </c>
      <c r="E202" s="17">
        <f>VLOOKUP(B202,'SVS Adjustment'!B:L,4,FALSE)</f>
        <v>0</v>
      </c>
      <c r="F202" s="17">
        <f>VLOOKUP(B202,'CAF BLS Adjustment'!B:S,9,FALSE)</f>
        <v>4125597</v>
      </c>
      <c r="G202" s="14">
        <f t="shared" si="6"/>
        <v>7649145</v>
      </c>
      <c r="H202" s="159"/>
      <c r="I202" s="121">
        <f>SUMIFS('HCLS Adjustment'!$M:$M,'HCLS Adjustment'!$B:$B,$B202)</f>
        <v>2905736.4611584647</v>
      </c>
      <c r="J202" s="17">
        <f>VLOOKUP(B202,'SVS Adjustment'!B:L,11,FALSE)</f>
        <v>0</v>
      </c>
      <c r="K202" s="17">
        <f>VLOOKUP($B202,'CAF BLS Adjustment'!$B:$S,18,FALSE)</f>
        <v>3436195.5544816628</v>
      </c>
      <c r="L202" s="39">
        <f t="shared" si="7"/>
        <v>6341932.0156401275</v>
      </c>
    </row>
    <row r="203" spans="1:12" ht="15" customHeight="1">
      <c r="A203" s="51" t="s">
        <v>208</v>
      </c>
      <c r="B203" s="51">
        <v>260415</v>
      </c>
      <c r="C203" s="51" t="s">
        <v>218</v>
      </c>
      <c r="D203" s="121">
        <f>SUMIFS('HCLS Adjustment'!$F:$F,'HCLS Adjustment'!$B:$B,'SAC by SAC Totals'!$B203)</f>
        <v>3562896</v>
      </c>
      <c r="E203" s="17">
        <f>VLOOKUP(B203,'SVS Adjustment'!B:L,4,FALSE)</f>
        <v>0</v>
      </c>
      <c r="F203" s="17">
        <f>VLOOKUP(B203,'CAF BLS Adjustment'!B:S,9,FALSE)</f>
        <v>3627851</v>
      </c>
      <c r="G203" s="14">
        <f t="shared" si="6"/>
        <v>7190747</v>
      </c>
      <c r="H203" s="159"/>
      <c r="I203" s="121">
        <f>SUMIFS('HCLS Adjustment'!$M:$M,'HCLS Adjustment'!$B:$B,$B203)</f>
        <v>3060423.5922553935</v>
      </c>
      <c r="J203" s="17">
        <f>VLOOKUP(B203,'SVS Adjustment'!B:L,11,FALSE)</f>
        <v>0</v>
      </c>
      <c r="K203" s="17">
        <f>VLOOKUP($B203,'CAF BLS Adjustment'!$B:$S,18,FALSE)</f>
        <v>3159412.3914094525</v>
      </c>
      <c r="L203" s="39">
        <f t="shared" si="7"/>
        <v>6219835.983664846</v>
      </c>
    </row>
    <row r="204" spans="1:12" ht="15" customHeight="1">
      <c r="A204" s="51" t="s">
        <v>208</v>
      </c>
      <c r="B204" s="51">
        <v>260417</v>
      </c>
      <c r="C204" s="51" t="s">
        <v>219</v>
      </c>
      <c r="D204" s="121">
        <f>SUMIFS('HCLS Adjustment'!$F:$F,'HCLS Adjustment'!$B:$B,'SAC by SAC Totals'!$B204)</f>
        <v>0</v>
      </c>
      <c r="E204" s="17">
        <f>VLOOKUP(B204,'SVS Adjustment'!B:L,4,FALSE)</f>
        <v>0</v>
      </c>
      <c r="F204" s="17">
        <f>VLOOKUP(B204,'CAF BLS Adjustment'!B:S,9,FALSE)</f>
        <v>-25542</v>
      </c>
      <c r="G204" s="14">
        <f t="shared" si="6"/>
        <v>-25542</v>
      </c>
      <c r="H204" s="159"/>
      <c r="I204" s="121">
        <f>SUMIFS('HCLS Adjustment'!$M:$M,'HCLS Adjustment'!$B:$B,$B204)</f>
        <v>0</v>
      </c>
      <c r="J204" s="17">
        <f>VLOOKUP(B204,'SVS Adjustment'!B:L,11,FALSE)</f>
        <v>0</v>
      </c>
      <c r="K204" s="17">
        <f>VLOOKUP($B204,'CAF BLS Adjustment'!$B:$S,18,FALSE)</f>
        <v>-25542</v>
      </c>
      <c r="L204" s="39">
        <f t="shared" si="7"/>
        <v>-25542</v>
      </c>
    </row>
    <row r="205" spans="1:12" ht="15" customHeight="1">
      <c r="A205" s="51" t="s">
        <v>208</v>
      </c>
      <c r="B205" s="51">
        <v>260418</v>
      </c>
      <c r="C205" s="51" t="s">
        <v>220</v>
      </c>
      <c r="D205" s="121">
        <f>SUMIFS('HCLS Adjustment'!$F:$F,'HCLS Adjustment'!$B:$B,'SAC by SAC Totals'!$B205)</f>
        <v>2129808</v>
      </c>
      <c r="E205" s="17">
        <f>VLOOKUP(B205,'SVS Adjustment'!B:L,4,FALSE)</f>
        <v>0</v>
      </c>
      <c r="F205" s="17">
        <f>VLOOKUP(B205,'CAF BLS Adjustment'!B:S,9,FALSE)</f>
        <v>4636610</v>
      </c>
      <c r="G205" s="14">
        <f t="shared" si="6"/>
        <v>6766418</v>
      </c>
      <c r="H205" s="159"/>
      <c r="I205" s="121">
        <f>SUMIFS('HCLS Adjustment'!$M:$M,'HCLS Adjustment'!$B:$B,$B205)</f>
        <v>1489760.0951079656</v>
      </c>
      <c r="J205" s="17">
        <f>VLOOKUP(B205,'SVS Adjustment'!B:L,11,FALSE)</f>
        <v>0</v>
      </c>
      <c r="K205" s="17">
        <f>VLOOKUP($B205,'CAF BLS Adjustment'!$B:$S,18,FALSE)</f>
        <v>3648693.9460296659</v>
      </c>
      <c r="L205" s="39">
        <f t="shared" si="7"/>
        <v>5138454.041137632</v>
      </c>
    </row>
    <row r="206" spans="1:12" ht="15" customHeight="1">
      <c r="A206" s="51" t="s">
        <v>208</v>
      </c>
      <c r="B206" s="51">
        <v>260419</v>
      </c>
      <c r="C206" s="51" t="s">
        <v>221</v>
      </c>
      <c r="D206" s="121">
        <f>SUMIFS('HCLS Adjustment'!$F:$F,'HCLS Adjustment'!$B:$B,'SAC by SAC Totals'!$B206)</f>
        <v>0</v>
      </c>
      <c r="E206" s="17">
        <f>VLOOKUP(B206,'SVS Adjustment'!B:L,4,FALSE)</f>
        <v>0</v>
      </c>
      <c r="F206" s="17">
        <f>VLOOKUP(B206,'CAF BLS Adjustment'!B:S,9,FALSE)</f>
        <v>1871870</v>
      </c>
      <c r="G206" s="14">
        <f t="shared" si="6"/>
        <v>1871870</v>
      </c>
      <c r="H206" s="159"/>
      <c r="I206" s="121">
        <f>SUMIFS('HCLS Adjustment'!$M:$M,'HCLS Adjustment'!$B:$B,$B206)</f>
        <v>0</v>
      </c>
      <c r="J206" s="17">
        <f>VLOOKUP(B206,'SVS Adjustment'!B:L,11,FALSE)</f>
        <v>0</v>
      </c>
      <c r="K206" s="17">
        <f>VLOOKUP($B206,'CAF BLS Adjustment'!$B:$S,18,FALSE)</f>
        <v>1575784.9239524715</v>
      </c>
      <c r="L206" s="39">
        <f t="shared" si="7"/>
        <v>1575784.9239524715</v>
      </c>
    </row>
    <row r="207" spans="1:12" ht="15" customHeight="1">
      <c r="A207" s="51" t="s">
        <v>208</v>
      </c>
      <c r="B207" s="51">
        <v>260421</v>
      </c>
      <c r="C207" s="51" t="s">
        <v>222</v>
      </c>
      <c r="D207" s="121">
        <f>SUMIFS('HCLS Adjustment'!$F:$F,'HCLS Adjustment'!$B:$B,'SAC by SAC Totals'!$B207)</f>
        <v>3111120</v>
      </c>
      <c r="E207" s="17">
        <f>VLOOKUP(B207,'SVS Adjustment'!B:L,4,FALSE)</f>
        <v>0</v>
      </c>
      <c r="F207" s="17">
        <f>VLOOKUP(B207,'CAF BLS Adjustment'!B:S,9,FALSE)</f>
        <v>3848331</v>
      </c>
      <c r="G207" s="14">
        <f t="shared" si="6"/>
        <v>6959451</v>
      </c>
      <c r="H207" s="159"/>
      <c r="I207" s="121">
        <f>SUMIFS('HCLS Adjustment'!$M:$M,'HCLS Adjustment'!$B:$B,$B207)</f>
        <v>2556583.9214676968</v>
      </c>
      <c r="J207" s="17">
        <f>VLOOKUP(B207,'SVS Adjustment'!B:L,11,FALSE)</f>
        <v>0</v>
      </c>
      <c r="K207" s="17">
        <f>VLOOKUP($B207,'CAF BLS Adjustment'!$B:$S,18,FALSE)</f>
        <v>3214195.4415249685</v>
      </c>
      <c r="L207" s="39">
        <f t="shared" si="7"/>
        <v>5770779.3629926648</v>
      </c>
    </row>
    <row r="208" spans="1:12" ht="15" customHeight="1">
      <c r="A208" s="51" t="s">
        <v>223</v>
      </c>
      <c r="B208" s="51">
        <v>270425</v>
      </c>
      <c r="C208" s="51" t="s">
        <v>224</v>
      </c>
      <c r="D208" s="121">
        <f>SUMIFS('HCLS Adjustment'!$F:$F,'HCLS Adjustment'!$B:$B,'SAC by SAC Totals'!$B208)</f>
        <v>811356</v>
      </c>
      <c r="E208" s="17">
        <f>VLOOKUP(B208,'SVS Adjustment'!B:L,4,FALSE)</f>
        <v>0</v>
      </c>
      <c r="F208" s="17">
        <f>VLOOKUP(B208,'CAF BLS Adjustment'!B:S,9,FALSE)</f>
        <v>1536997</v>
      </c>
      <c r="G208" s="14">
        <f t="shared" si="6"/>
        <v>2348353</v>
      </c>
      <c r="H208" s="159"/>
      <c r="I208" s="121">
        <f>SUMIFS('HCLS Adjustment'!$M:$M,'HCLS Adjustment'!$B:$B,$B208)</f>
        <v>630960.01394372329</v>
      </c>
      <c r="J208" s="17">
        <f>VLOOKUP(B208,'SVS Adjustment'!B:L,11,FALSE)</f>
        <v>0</v>
      </c>
      <c r="K208" s="17">
        <f>VLOOKUP($B208,'CAF BLS Adjustment'!$B:$S,18,FALSE)</f>
        <v>1275905.619871093</v>
      </c>
      <c r="L208" s="39">
        <f t="shared" si="7"/>
        <v>1906865.6338148164</v>
      </c>
    </row>
    <row r="209" spans="1:12" ht="15" customHeight="1">
      <c r="A209" s="51" t="s">
        <v>223</v>
      </c>
      <c r="B209" s="51">
        <v>270426</v>
      </c>
      <c r="C209" s="51" t="s">
        <v>225</v>
      </c>
      <c r="D209" s="121">
        <f>SUMIFS('HCLS Adjustment'!$F:$F,'HCLS Adjustment'!$B:$B,'SAC by SAC Totals'!$B209)</f>
        <v>0</v>
      </c>
      <c r="E209" s="17">
        <f>VLOOKUP(B209,'SVS Adjustment'!B:L,4,FALSE)</f>
        <v>0</v>
      </c>
      <c r="F209" s="17">
        <f>VLOOKUP(B209,'CAF BLS Adjustment'!B:S,9,FALSE)</f>
        <v>13386</v>
      </c>
      <c r="G209" s="14">
        <f t="shared" si="6"/>
        <v>13386</v>
      </c>
      <c r="H209" s="159"/>
      <c r="I209" s="121">
        <f>SUMIFS('HCLS Adjustment'!$M:$M,'HCLS Adjustment'!$B:$B,$B209)</f>
        <v>0</v>
      </c>
      <c r="J209" s="17">
        <f>VLOOKUP(B209,'SVS Adjustment'!B:L,11,FALSE)</f>
        <v>0</v>
      </c>
      <c r="K209" s="17">
        <f>VLOOKUP($B209,'CAF BLS Adjustment'!$B:$S,18,FALSE)</f>
        <v>12270.071670124651</v>
      </c>
      <c r="L209" s="39">
        <f t="shared" si="7"/>
        <v>12270.071670124651</v>
      </c>
    </row>
    <row r="210" spans="1:12" ht="15" customHeight="1">
      <c r="A210" s="51" t="s">
        <v>223</v>
      </c>
      <c r="B210" s="51">
        <v>270428</v>
      </c>
      <c r="C210" s="51" t="s">
        <v>226</v>
      </c>
      <c r="D210" s="121">
        <f>SUMIFS('HCLS Adjustment'!$F:$F,'HCLS Adjustment'!$B:$B,'SAC by SAC Totals'!$B210)</f>
        <v>0</v>
      </c>
      <c r="E210" s="17">
        <f>VLOOKUP(B210,'SVS Adjustment'!B:L,4,FALSE)</f>
        <v>0</v>
      </c>
      <c r="F210" s="17">
        <f>VLOOKUP(B210,'CAF BLS Adjustment'!B:S,9,FALSE)</f>
        <v>249429</v>
      </c>
      <c r="G210" s="14">
        <f t="shared" si="6"/>
        <v>249429</v>
      </c>
      <c r="H210" s="159"/>
      <c r="I210" s="121">
        <f>SUMIFS('HCLS Adjustment'!$M:$M,'HCLS Adjustment'!$B:$B,$B210)</f>
        <v>0</v>
      </c>
      <c r="J210" s="17">
        <f>VLOOKUP(B210,'SVS Adjustment'!B:L,11,FALSE)</f>
        <v>0</v>
      </c>
      <c r="K210" s="17">
        <f>VLOOKUP($B210,'CAF BLS Adjustment'!$B:$S,18,FALSE)</f>
        <v>204375.25776971955</v>
      </c>
      <c r="L210" s="39">
        <f t="shared" si="7"/>
        <v>204375.25776971955</v>
      </c>
    </row>
    <row r="211" spans="1:12" ht="15" customHeight="1">
      <c r="A211" s="51" t="s">
        <v>223</v>
      </c>
      <c r="B211" s="51">
        <v>270429</v>
      </c>
      <c r="C211" s="51" t="s">
        <v>227</v>
      </c>
      <c r="D211" s="121">
        <f>SUMIFS('HCLS Adjustment'!$F:$F,'HCLS Adjustment'!$B:$B,'SAC by SAC Totals'!$B211)</f>
        <v>909168</v>
      </c>
      <c r="E211" s="17">
        <f>VLOOKUP(B211,'SVS Adjustment'!B:L,4,FALSE)</f>
        <v>0</v>
      </c>
      <c r="F211" s="17">
        <f>VLOOKUP(B211,'CAF BLS Adjustment'!B:S,9,FALSE)</f>
        <v>3238421</v>
      </c>
      <c r="G211" s="14">
        <f t="shared" si="6"/>
        <v>4147589</v>
      </c>
      <c r="H211" s="159"/>
      <c r="I211" s="121">
        <f>SUMIFS('HCLS Adjustment'!$M:$M,'HCLS Adjustment'!$B:$B,$B211)</f>
        <v>472255.96863557253</v>
      </c>
      <c r="J211" s="17">
        <f>VLOOKUP(B211,'SVS Adjustment'!B:L,11,FALSE)</f>
        <v>0</v>
      </c>
      <c r="K211" s="17">
        <f>VLOOKUP($B211,'CAF BLS Adjustment'!$B:$S,18,FALSE)</f>
        <v>2104711.1099689486</v>
      </c>
      <c r="L211" s="39">
        <f t="shared" si="7"/>
        <v>2576967.0786045212</v>
      </c>
    </row>
    <row r="212" spans="1:12" ht="15" customHeight="1">
      <c r="A212" s="51" t="s">
        <v>223</v>
      </c>
      <c r="B212" s="51">
        <v>270430</v>
      </c>
      <c r="C212" s="51" t="s">
        <v>228</v>
      </c>
      <c r="D212" s="121">
        <f>SUMIFS('HCLS Adjustment'!$F:$F,'HCLS Adjustment'!$B:$B,'SAC by SAC Totals'!$B212)</f>
        <v>832380</v>
      </c>
      <c r="E212" s="17">
        <f>VLOOKUP(B212,'SVS Adjustment'!B:L,4,FALSE)</f>
        <v>0</v>
      </c>
      <c r="F212" s="17">
        <f>VLOOKUP(B212,'CAF BLS Adjustment'!B:S,9,FALSE)</f>
        <v>825044</v>
      </c>
      <c r="G212" s="14">
        <f t="shared" si="6"/>
        <v>1657424</v>
      </c>
      <c r="H212" s="159"/>
      <c r="I212" s="121">
        <f>SUMIFS('HCLS Adjustment'!$M:$M,'HCLS Adjustment'!$B:$B,$B212)</f>
        <v>702243.79710904148</v>
      </c>
      <c r="J212" s="17">
        <f>VLOOKUP(B212,'SVS Adjustment'!B:L,11,FALSE)</f>
        <v>0</v>
      </c>
      <c r="K212" s="17">
        <f>VLOOKUP($B212,'CAF BLS Adjustment'!$B:$S,18,FALSE)</f>
        <v>699114.16990687745</v>
      </c>
      <c r="L212" s="39">
        <f t="shared" si="7"/>
        <v>1401357.9670159188</v>
      </c>
    </row>
    <row r="213" spans="1:12" ht="15" customHeight="1">
      <c r="A213" s="51" t="s">
        <v>223</v>
      </c>
      <c r="B213" s="51">
        <v>270432</v>
      </c>
      <c r="C213" s="51" t="s">
        <v>229</v>
      </c>
      <c r="D213" s="121">
        <f>SUMIFS('HCLS Adjustment'!$F:$F,'HCLS Adjustment'!$B:$B,'SAC by SAC Totals'!$B213)</f>
        <v>566496</v>
      </c>
      <c r="E213" s="17">
        <f>VLOOKUP(B213,'SVS Adjustment'!B:L,4,FALSE)</f>
        <v>0</v>
      </c>
      <c r="F213" s="17">
        <f>VLOOKUP(B213,'CAF BLS Adjustment'!B:S,9,FALSE)</f>
        <v>1165950</v>
      </c>
      <c r="G213" s="14">
        <f t="shared" si="6"/>
        <v>1732446</v>
      </c>
      <c r="H213" s="159"/>
      <c r="I213" s="121">
        <f>SUMIFS('HCLS Adjustment'!$M:$M,'HCLS Adjustment'!$B:$B,$B213)</f>
        <v>459143.03938134213</v>
      </c>
      <c r="J213" s="17">
        <f>VLOOKUP(B213,'SVS Adjustment'!B:L,11,FALSE)</f>
        <v>0</v>
      </c>
      <c r="K213" s="17">
        <f>VLOOKUP($B213,'CAF BLS Adjustment'!$B:$S,18,FALSE)</f>
        <v>988689.60986264213</v>
      </c>
      <c r="L213" s="39">
        <f t="shared" si="7"/>
        <v>1447832.6492439844</v>
      </c>
    </row>
    <row r="214" spans="1:12" ht="15" customHeight="1">
      <c r="A214" s="51" t="s">
        <v>223</v>
      </c>
      <c r="B214" s="51">
        <v>270433</v>
      </c>
      <c r="C214" s="51" t="s">
        <v>230</v>
      </c>
      <c r="D214" s="121">
        <f>SUMIFS('HCLS Adjustment'!$F:$F,'HCLS Adjustment'!$B:$B,'SAC by SAC Totals'!$B214)</f>
        <v>427476</v>
      </c>
      <c r="E214" s="17">
        <f>VLOOKUP(B214,'SVS Adjustment'!B:L,4,FALSE)</f>
        <v>0</v>
      </c>
      <c r="F214" s="17">
        <f>VLOOKUP(B214,'CAF BLS Adjustment'!B:S,9,FALSE)</f>
        <v>872174</v>
      </c>
      <c r="G214" s="14">
        <f t="shared" si="6"/>
        <v>1299650</v>
      </c>
      <c r="H214" s="159"/>
      <c r="I214" s="121">
        <f>SUMIFS('HCLS Adjustment'!$M:$M,'HCLS Adjustment'!$B:$B,$B214)</f>
        <v>281263.4734891344</v>
      </c>
      <c r="J214" s="17">
        <f>VLOOKUP(B214,'SVS Adjustment'!B:L,11,FALSE)</f>
        <v>0</v>
      </c>
      <c r="K214" s="17">
        <f>VLOOKUP($B214,'CAF BLS Adjustment'!$B:$S,18,FALSE)</f>
        <v>655839.55104125105</v>
      </c>
      <c r="L214" s="39">
        <f t="shared" si="7"/>
        <v>937103.02453038539</v>
      </c>
    </row>
    <row r="215" spans="1:12" ht="15" customHeight="1">
      <c r="A215" s="51" t="s">
        <v>223</v>
      </c>
      <c r="B215" s="51">
        <v>270435</v>
      </c>
      <c r="C215" s="51" t="s">
        <v>231</v>
      </c>
      <c r="D215" s="121">
        <f>SUMIFS('HCLS Adjustment'!$F:$F,'HCLS Adjustment'!$B:$B,'SAC by SAC Totals'!$B215)</f>
        <v>649488</v>
      </c>
      <c r="E215" s="17">
        <f>VLOOKUP(B215,'SVS Adjustment'!B:L,4,FALSE)</f>
        <v>0</v>
      </c>
      <c r="F215" s="17">
        <f>VLOOKUP(B215,'CAF BLS Adjustment'!B:S,9,FALSE)</f>
        <v>769144.79416290182</v>
      </c>
      <c r="G215" s="14">
        <f t="shared" si="6"/>
        <v>1418632.7941629018</v>
      </c>
      <c r="H215" s="159"/>
      <c r="I215" s="121">
        <f>SUMIFS('HCLS Adjustment'!$M:$M,'HCLS Adjustment'!$B:$B,$B215)</f>
        <v>570248.97362935939</v>
      </c>
      <c r="J215" s="17">
        <f>VLOOKUP(B215,'SVS Adjustment'!B:L,11,FALSE)</f>
        <v>0</v>
      </c>
      <c r="K215" s="17">
        <f>VLOOKUP($B215,'CAF BLS Adjustment'!$B:$S,18,FALSE)</f>
        <v>694078.50344115577</v>
      </c>
      <c r="L215" s="39">
        <f t="shared" si="7"/>
        <v>1264327.477070515</v>
      </c>
    </row>
    <row r="216" spans="1:12" ht="15" customHeight="1">
      <c r="A216" s="51" t="s">
        <v>223</v>
      </c>
      <c r="B216" s="51">
        <v>270438</v>
      </c>
      <c r="C216" s="51" t="s">
        <v>232</v>
      </c>
      <c r="D216" s="121">
        <f>SUMIFS('HCLS Adjustment'!$F:$F,'HCLS Adjustment'!$B:$B,'SAC by SAC Totals'!$B216)</f>
        <v>0</v>
      </c>
      <c r="E216" s="17">
        <f>VLOOKUP(B216,'SVS Adjustment'!B:L,4,FALSE)</f>
        <v>0</v>
      </c>
      <c r="F216" s="17">
        <f>VLOOKUP(B216,'CAF BLS Adjustment'!B:S,9,FALSE)</f>
        <v>532547</v>
      </c>
      <c r="G216" s="14">
        <f t="shared" si="6"/>
        <v>532547</v>
      </c>
      <c r="H216" s="159"/>
      <c r="I216" s="121">
        <f>SUMIFS('HCLS Adjustment'!$M:$M,'HCLS Adjustment'!$B:$B,$B216)</f>
        <v>0</v>
      </c>
      <c r="J216" s="17">
        <f>VLOOKUP(B216,'SVS Adjustment'!B:L,11,FALSE)</f>
        <v>0</v>
      </c>
      <c r="K216" s="17">
        <f>VLOOKUP($B216,'CAF BLS Adjustment'!$B:$S,18,FALSE)</f>
        <v>428735.65396395489</v>
      </c>
      <c r="L216" s="39">
        <f t="shared" si="7"/>
        <v>428735.65396395489</v>
      </c>
    </row>
    <row r="217" spans="1:12" ht="15" customHeight="1">
      <c r="A217" s="51" t="s">
        <v>223</v>
      </c>
      <c r="B217" s="51">
        <v>270441</v>
      </c>
      <c r="C217" s="51" t="s">
        <v>233</v>
      </c>
      <c r="D217" s="121">
        <f>SUMIFS('HCLS Adjustment'!$F:$F,'HCLS Adjustment'!$B:$B,'SAC by SAC Totals'!$B217)</f>
        <v>888384</v>
      </c>
      <c r="E217" s="17">
        <f>VLOOKUP(B217,'SVS Adjustment'!B:L,4,FALSE)</f>
        <v>0</v>
      </c>
      <c r="F217" s="17">
        <f>VLOOKUP(B217,'CAF BLS Adjustment'!B:S,9,FALSE)</f>
        <v>781570</v>
      </c>
      <c r="G217" s="14">
        <f t="shared" si="6"/>
        <v>1669954</v>
      </c>
      <c r="H217" s="159"/>
      <c r="I217" s="121">
        <f>SUMIFS('HCLS Adjustment'!$M:$M,'HCLS Adjustment'!$B:$B,$B217)</f>
        <v>756788.9364253144</v>
      </c>
      <c r="J217" s="17">
        <f>VLOOKUP(B217,'SVS Adjustment'!B:L,11,FALSE)</f>
        <v>0</v>
      </c>
      <c r="K217" s="17">
        <f>VLOOKUP($B217,'CAF BLS Adjustment'!$B:$S,18,FALSE)</f>
        <v>665653.96699065831</v>
      </c>
      <c r="L217" s="39">
        <f t="shared" si="7"/>
        <v>1422442.9034159728</v>
      </c>
    </row>
    <row r="218" spans="1:12" ht="15" customHeight="1">
      <c r="A218" s="51" t="s">
        <v>234</v>
      </c>
      <c r="B218" s="51">
        <v>280446</v>
      </c>
      <c r="C218" s="51" t="s">
        <v>235</v>
      </c>
      <c r="D218" s="121">
        <f>SUMIFS('HCLS Adjustment'!$F:$F,'HCLS Adjustment'!$B:$B,'SAC by SAC Totals'!$B218)</f>
        <v>0</v>
      </c>
      <c r="E218" s="17">
        <f>VLOOKUP(B218,'SVS Adjustment'!B:L,4,FALSE)</f>
        <v>0</v>
      </c>
      <c r="F218" s="17">
        <f>VLOOKUP(B218,'CAF BLS Adjustment'!B:S,9,FALSE)</f>
        <v>-87834</v>
      </c>
      <c r="G218" s="14">
        <f t="shared" si="6"/>
        <v>-87834</v>
      </c>
      <c r="H218" s="159"/>
      <c r="I218" s="121">
        <f>SUMIFS('HCLS Adjustment'!$M:$M,'HCLS Adjustment'!$B:$B,$B218)</f>
        <v>0</v>
      </c>
      <c r="J218" s="17">
        <f>VLOOKUP(B218,'SVS Adjustment'!B:L,11,FALSE)</f>
        <v>0</v>
      </c>
      <c r="K218" s="17">
        <f>VLOOKUP($B218,'CAF BLS Adjustment'!$B:$S,18,FALSE)</f>
        <v>-87834</v>
      </c>
      <c r="L218" s="39">
        <f t="shared" si="7"/>
        <v>-87834</v>
      </c>
    </row>
    <row r="219" spans="1:12" ht="15" customHeight="1">
      <c r="A219" s="51" t="s">
        <v>234</v>
      </c>
      <c r="B219" s="51">
        <v>280447</v>
      </c>
      <c r="C219" s="51" t="s">
        <v>236</v>
      </c>
      <c r="D219" s="121">
        <f>SUMIFS('HCLS Adjustment'!$F:$F,'HCLS Adjustment'!$B:$B,'SAC by SAC Totals'!$B219)</f>
        <v>0</v>
      </c>
      <c r="E219" s="17">
        <f>VLOOKUP(B219,'SVS Adjustment'!B:L,4,FALSE)</f>
        <v>0</v>
      </c>
      <c r="F219" s="17">
        <f>VLOOKUP(B219,'CAF BLS Adjustment'!B:S,9,FALSE)</f>
        <v>30582</v>
      </c>
      <c r="G219" s="14">
        <f t="shared" si="6"/>
        <v>30582</v>
      </c>
      <c r="H219" s="159"/>
      <c r="I219" s="121">
        <f>SUMIFS('HCLS Adjustment'!$M:$M,'HCLS Adjustment'!$B:$B,$B219)</f>
        <v>0</v>
      </c>
      <c r="J219" s="17">
        <f>VLOOKUP(B219,'SVS Adjustment'!B:L,11,FALSE)</f>
        <v>0</v>
      </c>
      <c r="K219" s="17">
        <f>VLOOKUP($B219,'CAF BLS Adjustment'!$B:$S,18,FALSE)</f>
        <v>28032.521426546547</v>
      </c>
      <c r="L219" s="39">
        <f t="shared" si="7"/>
        <v>28032.521426546547</v>
      </c>
    </row>
    <row r="220" spans="1:12" ht="15" customHeight="1">
      <c r="A220" s="51" t="s">
        <v>234</v>
      </c>
      <c r="B220" s="51">
        <v>280448</v>
      </c>
      <c r="C220" s="51" t="s">
        <v>237</v>
      </c>
      <c r="D220" s="121">
        <f>SUMIFS('HCLS Adjustment'!$F:$F,'HCLS Adjustment'!$B:$B,'SAC by SAC Totals'!$B220)</f>
        <v>0</v>
      </c>
      <c r="E220" s="17">
        <f>VLOOKUP(B220,'SVS Adjustment'!B:L,4,FALSE)</f>
        <v>0</v>
      </c>
      <c r="F220" s="17">
        <f>VLOOKUP(B220,'CAF BLS Adjustment'!B:S,9,FALSE)</f>
        <v>-14022</v>
      </c>
      <c r="G220" s="14">
        <f t="shared" si="6"/>
        <v>-14022</v>
      </c>
      <c r="H220" s="159"/>
      <c r="I220" s="121">
        <f>SUMIFS('HCLS Adjustment'!$M:$M,'HCLS Adjustment'!$B:$B,$B220)</f>
        <v>0</v>
      </c>
      <c r="J220" s="17">
        <f>VLOOKUP(B220,'SVS Adjustment'!B:L,11,FALSE)</f>
        <v>0</v>
      </c>
      <c r="K220" s="17">
        <f>VLOOKUP($B220,'CAF BLS Adjustment'!$B:$S,18,FALSE)</f>
        <v>-14022</v>
      </c>
      <c r="L220" s="39">
        <f t="shared" si="7"/>
        <v>-14022</v>
      </c>
    </row>
    <row r="221" spans="1:12" ht="15" customHeight="1">
      <c r="A221" s="51" t="s">
        <v>234</v>
      </c>
      <c r="B221" s="51">
        <v>280451</v>
      </c>
      <c r="C221" s="51" t="s">
        <v>238</v>
      </c>
      <c r="D221" s="121">
        <f>SUMIFS('HCLS Adjustment'!$F:$F,'HCLS Adjustment'!$B:$B,'SAC by SAC Totals'!$B221)</f>
        <v>0</v>
      </c>
      <c r="E221" s="17">
        <f>VLOOKUP(B221,'SVS Adjustment'!B:L,4,FALSE)</f>
        <v>0</v>
      </c>
      <c r="F221" s="17">
        <f>VLOOKUP(B221,'CAF BLS Adjustment'!B:S,9,FALSE)</f>
        <v>341524</v>
      </c>
      <c r="G221" s="14">
        <f t="shared" si="6"/>
        <v>341524</v>
      </c>
      <c r="H221" s="159"/>
      <c r="I221" s="121">
        <f>SUMIFS('HCLS Adjustment'!$M:$M,'HCLS Adjustment'!$B:$B,$B221)</f>
        <v>0</v>
      </c>
      <c r="J221" s="17">
        <f>VLOOKUP(B221,'SVS Adjustment'!B:L,11,FALSE)</f>
        <v>0</v>
      </c>
      <c r="K221" s="17">
        <f>VLOOKUP($B221,'CAF BLS Adjustment'!$B:$S,18,FALSE)</f>
        <v>271329.59272449394</v>
      </c>
      <c r="L221" s="39">
        <f t="shared" si="7"/>
        <v>271329.59272449394</v>
      </c>
    </row>
    <row r="222" spans="1:12" ht="15" customHeight="1">
      <c r="A222" s="51" t="s">
        <v>234</v>
      </c>
      <c r="B222" s="51">
        <v>280452</v>
      </c>
      <c r="C222" s="51" t="s">
        <v>239</v>
      </c>
      <c r="D222" s="121">
        <f>SUMIFS('HCLS Adjustment'!$F:$F,'HCLS Adjustment'!$B:$B,'SAC by SAC Totals'!$B222)</f>
        <v>0</v>
      </c>
      <c r="E222" s="17">
        <f>VLOOKUP(B222,'SVS Adjustment'!B:L,4,FALSE)</f>
        <v>0</v>
      </c>
      <c r="F222" s="17">
        <f>VLOOKUP(B222,'CAF BLS Adjustment'!B:S,9,FALSE)</f>
        <v>-77502</v>
      </c>
      <c r="G222" s="14">
        <f t="shared" si="6"/>
        <v>-77502</v>
      </c>
      <c r="H222" s="159"/>
      <c r="I222" s="121">
        <f>SUMIFS('HCLS Adjustment'!$M:$M,'HCLS Adjustment'!$B:$B,$B222)</f>
        <v>0</v>
      </c>
      <c r="J222" s="17">
        <f>VLOOKUP(B222,'SVS Adjustment'!B:L,11,FALSE)</f>
        <v>0</v>
      </c>
      <c r="K222" s="17">
        <f>VLOOKUP($B222,'CAF BLS Adjustment'!$B:$S,18,FALSE)</f>
        <v>-77502</v>
      </c>
      <c r="L222" s="39">
        <f t="shared" si="7"/>
        <v>-77502</v>
      </c>
    </row>
    <row r="223" spans="1:12" ht="15" customHeight="1">
      <c r="A223" s="51" t="s">
        <v>234</v>
      </c>
      <c r="B223" s="51">
        <v>280454</v>
      </c>
      <c r="C223" s="51" t="s">
        <v>240</v>
      </c>
      <c r="D223" s="121">
        <f>SUMIFS('HCLS Adjustment'!$F:$F,'HCLS Adjustment'!$B:$B,'SAC by SAC Totals'!$B223)</f>
        <v>0</v>
      </c>
      <c r="E223" s="17">
        <f>VLOOKUP(B223,'SVS Adjustment'!B:L,4,FALSE)</f>
        <v>0</v>
      </c>
      <c r="F223" s="17">
        <f>VLOOKUP(B223,'CAF BLS Adjustment'!B:S,9,FALSE)</f>
        <v>-94428</v>
      </c>
      <c r="G223" s="14">
        <f t="shared" si="6"/>
        <v>-94428</v>
      </c>
      <c r="H223" s="159"/>
      <c r="I223" s="121">
        <f>SUMIFS('HCLS Adjustment'!$M:$M,'HCLS Adjustment'!$B:$B,$B223)</f>
        <v>0</v>
      </c>
      <c r="J223" s="17">
        <f>VLOOKUP(B223,'SVS Adjustment'!B:L,11,FALSE)</f>
        <v>0</v>
      </c>
      <c r="K223" s="17">
        <f>VLOOKUP($B223,'CAF BLS Adjustment'!$B:$S,18,FALSE)</f>
        <v>-94428</v>
      </c>
      <c r="L223" s="39">
        <f t="shared" si="7"/>
        <v>-94428</v>
      </c>
    </row>
    <row r="224" spans="1:12" ht="15" customHeight="1">
      <c r="A224" s="51" t="s">
        <v>234</v>
      </c>
      <c r="B224" s="51">
        <v>280455</v>
      </c>
      <c r="C224" s="51" t="s">
        <v>241</v>
      </c>
      <c r="D224" s="121">
        <f>SUMIFS('HCLS Adjustment'!$F:$F,'HCLS Adjustment'!$B:$B,'SAC by SAC Totals'!$B224)</f>
        <v>0</v>
      </c>
      <c r="E224" s="17">
        <f>VLOOKUP(B224,'SVS Adjustment'!B:L,4,FALSE)</f>
        <v>0</v>
      </c>
      <c r="F224" s="17">
        <f>VLOOKUP(B224,'CAF BLS Adjustment'!B:S,9,FALSE)</f>
        <v>-85812</v>
      </c>
      <c r="G224" s="14">
        <f t="shared" si="6"/>
        <v>-85812</v>
      </c>
      <c r="H224" s="159"/>
      <c r="I224" s="121">
        <f>SUMIFS('HCLS Adjustment'!$M:$M,'HCLS Adjustment'!$B:$B,$B224)</f>
        <v>0</v>
      </c>
      <c r="J224" s="17">
        <f>VLOOKUP(B224,'SVS Adjustment'!B:L,11,FALSE)</f>
        <v>0</v>
      </c>
      <c r="K224" s="17">
        <f>VLOOKUP($B224,'CAF BLS Adjustment'!$B:$S,18,FALSE)</f>
        <v>-85812</v>
      </c>
      <c r="L224" s="39">
        <f t="shared" si="7"/>
        <v>-85812</v>
      </c>
    </row>
    <row r="225" spans="1:12" ht="15" customHeight="1">
      <c r="A225" s="51" t="s">
        <v>234</v>
      </c>
      <c r="B225" s="51">
        <v>280456</v>
      </c>
      <c r="C225" s="51" t="s">
        <v>242</v>
      </c>
      <c r="D225" s="121">
        <f>SUMIFS('HCLS Adjustment'!$F:$F,'HCLS Adjustment'!$B:$B,'SAC by SAC Totals'!$B225)</f>
        <v>0</v>
      </c>
      <c r="E225" s="17">
        <f>VLOOKUP(B225,'SVS Adjustment'!B:L,4,FALSE)</f>
        <v>0</v>
      </c>
      <c r="F225" s="17">
        <f>VLOOKUP(B225,'CAF BLS Adjustment'!B:S,9,FALSE)</f>
        <v>-37296</v>
      </c>
      <c r="G225" s="14">
        <f t="shared" si="6"/>
        <v>-37296</v>
      </c>
      <c r="H225" s="159"/>
      <c r="I225" s="121">
        <f>SUMIFS('HCLS Adjustment'!$M:$M,'HCLS Adjustment'!$B:$B,$B225)</f>
        <v>0</v>
      </c>
      <c r="J225" s="17">
        <f>VLOOKUP(B225,'SVS Adjustment'!B:L,11,FALSE)</f>
        <v>0</v>
      </c>
      <c r="K225" s="17">
        <f>VLOOKUP($B225,'CAF BLS Adjustment'!$B:$S,18,FALSE)</f>
        <v>-37296</v>
      </c>
      <c r="L225" s="39">
        <f t="shared" si="7"/>
        <v>-37296</v>
      </c>
    </row>
    <row r="226" spans="1:12" ht="15" customHeight="1">
      <c r="A226" s="51" t="s">
        <v>234</v>
      </c>
      <c r="B226" s="51">
        <v>280457</v>
      </c>
      <c r="C226" s="51" t="s">
        <v>243</v>
      </c>
      <c r="D226" s="121">
        <f>SUMIFS('HCLS Adjustment'!$F:$F,'HCLS Adjustment'!$B:$B,'SAC by SAC Totals'!$B226)</f>
        <v>375612</v>
      </c>
      <c r="E226" s="17">
        <f>VLOOKUP(B226,'SVS Adjustment'!B:L,4,FALSE)</f>
        <v>0</v>
      </c>
      <c r="F226" s="17">
        <f>VLOOKUP(B226,'CAF BLS Adjustment'!B:S,9,FALSE)</f>
        <v>246807</v>
      </c>
      <c r="G226" s="14">
        <f t="shared" si="6"/>
        <v>622419</v>
      </c>
      <c r="H226" s="159"/>
      <c r="I226" s="121">
        <f>SUMIFS('HCLS Adjustment'!$M:$M,'HCLS Adjustment'!$B:$B,$B226)</f>
        <v>330415.57667260279</v>
      </c>
      <c r="J226" s="17">
        <f>VLOOKUP(B226,'SVS Adjustment'!B:L,11,FALSE)</f>
        <v>0</v>
      </c>
      <c r="K226" s="17">
        <f>VLOOKUP($B226,'CAF BLS Adjustment'!$B:$S,18,FALSE)</f>
        <v>220122.30104196534</v>
      </c>
      <c r="L226" s="39">
        <f t="shared" si="7"/>
        <v>550537.87771456817</v>
      </c>
    </row>
    <row r="227" spans="1:12" ht="15" customHeight="1">
      <c r="A227" s="51" t="s">
        <v>234</v>
      </c>
      <c r="B227" s="51">
        <v>280461</v>
      </c>
      <c r="C227" s="51" t="s">
        <v>244</v>
      </c>
      <c r="D227" s="121">
        <f>SUMIFS('HCLS Adjustment'!$F:$F,'HCLS Adjustment'!$B:$B,'SAC by SAC Totals'!$B227)</f>
        <v>408216</v>
      </c>
      <c r="E227" s="17">
        <f>VLOOKUP(B227,'SVS Adjustment'!B:L,4,FALSE)</f>
        <v>0</v>
      </c>
      <c r="F227" s="17">
        <f>VLOOKUP(B227,'CAF BLS Adjustment'!B:S,9,FALSE)</f>
        <v>418591</v>
      </c>
      <c r="G227" s="14">
        <f t="shared" si="6"/>
        <v>826807</v>
      </c>
      <c r="H227" s="159"/>
      <c r="I227" s="121">
        <f>SUMIFS('HCLS Adjustment'!$M:$M,'HCLS Adjustment'!$B:$B,$B227)</f>
        <v>353212.05416090018</v>
      </c>
      <c r="J227" s="17">
        <f>VLOOKUP(B227,'SVS Adjustment'!B:L,11,FALSE)</f>
        <v>0</v>
      </c>
      <c r="K227" s="17">
        <f>VLOOKUP($B227,'CAF BLS Adjustment'!$B:$S,18,FALSE)</f>
        <v>367912.01429645316</v>
      </c>
      <c r="L227" s="39">
        <f t="shared" si="7"/>
        <v>721124.06845735339</v>
      </c>
    </row>
    <row r="228" spans="1:12" ht="15" customHeight="1">
      <c r="A228" s="51" t="s">
        <v>234</v>
      </c>
      <c r="B228" s="51">
        <v>280462</v>
      </c>
      <c r="C228" s="51" t="s">
        <v>245</v>
      </c>
      <c r="D228" s="121">
        <f>SUMIFS('HCLS Adjustment'!$F:$F,'HCLS Adjustment'!$B:$B,'SAC by SAC Totals'!$B228)</f>
        <v>0</v>
      </c>
      <c r="E228" s="17">
        <f>VLOOKUP(B228,'SVS Adjustment'!B:L,4,FALSE)</f>
        <v>0</v>
      </c>
      <c r="F228" s="17">
        <f>VLOOKUP(B228,'CAF BLS Adjustment'!B:S,9,FALSE)</f>
        <v>-10278</v>
      </c>
      <c r="G228" s="14">
        <f t="shared" si="6"/>
        <v>-10278</v>
      </c>
      <c r="H228" s="159"/>
      <c r="I228" s="121">
        <f>SUMIFS('HCLS Adjustment'!$M:$M,'HCLS Adjustment'!$B:$B,$B228)</f>
        <v>0</v>
      </c>
      <c r="J228" s="17">
        <f>VLOOKUP(B228,'SVS Adjustment'!B:L,11,FALSE)</f>
        <v>0</v>
      </c>
      <c r="K228" s="17">
        <f>VLOOKUP($B228,'CAF BLS Adjustment'!$B:$S,18,FALSE)</f>
        <v>-10278</v>
      </c>
      <c r="L228" s="39">
        <f t="shared" si="7"/>
        <v>-10278</v>
      </c>
    </row>
    <row r="229" spans="1:12" ht="15" customHeight="1">
      <c r="A229" s="51" t="s">
        <v>234</v>
      </c>
      <c r="B229" s="51">
        <v>280466</v>
      </c>
      <c r="C229" s="51" t="s">
        <v>246</v>
      </c>
      <c r="D229" s="121">
        <f>SUMIFS('HCLS Adjustment'!$F:$F,'HCLS Adjustment'!$B:$B,'SAC by SAC Totals'!$B229)</f>
        <v>315540</v>
      </c>
      <c r="E229" s="17">
        <f>VLOOKUP(B229,'SVS Adjustment'!B:L,4,FALSE)</f>
        <v>0</v>
      </c>
      <c r="F229" s="17">
        <f>VLOOKUP(B229,'CAF BLS Adjustment'!B:S,9,FALSE)</f>
        <v>251712</v>
      </c>
      <c r="G229" s="14">
        <f t="shared" si="6"/>
        <v>567252</v>
      </c>
      <c r="H229" s="159"/>
      <c r="I229" s="121">
        <f>SUMIFS('HCLS Adjustment'!$M:$M,'HCLS Adjustment'!$B:$B,$B229)</f>
        <v>274787.37484544312</v>
      </c>
      <c r="J229" s="17">
        <f>VLOOKUP(B229,'SVS Adjustment'!B:L,11,FALSE)</f>
        <v>0</v>
      </c>
      <c r="K229" s="17">
        <f>VLOOKUP($B229,'CAF BLS Adjustment'!$B:$S,18,FALSE)</f>
        <v>222454.59458562746</v>
      </c>
      <c r="L229" s="39">
        <f t="shared" si="7"/>
        <v>497241.96943107061</v>
      </c>
    </row>
    <row r="230" spans="1:12" ht="15" customHeight="1">
      <c r="A230" s="51" t="s">
        <v>234</v>
      </c>
      <c r="B230" s="51">
        <v>280467</v>
      </c>
      <c r="C230" s="51" t="s">
        <v>247</v>
      </c>
      <c r="D230" s="121">
        <f>SUMIFS('HCLS Adjustment'!$F:$F,'HCLS Adjustment'!$B:$B,'SAC by SAC Totals'!$B230)</f>
        <v>0</v>
      </c>
      <c r="E230" s="17">
        <f>VLOOKUP(B230,'SVS Adjustment'!B:L,4,FALSE)</f>
        <v>0</v>
      </c>
      <c r="F230" s="17">
        <f>VLOOKUP(B230,'CAF BLS Adjustment'!B:S,9,FALSE)</f>
        <v>5862</v>
      </c>
      <c r="G230" s="14">
        <f t="shared" si="6"/>
        <v>5862</v>
      </c>
      <c r="H230" s="159"/>
      <c r="I230" s="121">
        <f>SUMIFS('HCLS Adjustment'!$M:$M,'HCLS Adjustment'!$B:$B,$B230)</f>
        <v>0</v>
      </c>
      <c r="J230" s="17">
        <f>VLOOKUP(B230,'SVS Adjustment'!B:L,11,FALSE)</f>
        <v>0</v>
      </c>
      <c r="K230" s="17">
        <f>VLOOKUP($B230,'CAF BLS Adjustment'!$B:$S,18,FALSE)</f>
        <v>5373.3124256888314</v>
      </c>
      <c r="L230" s="39">
        <f t="shared" si="7"/>
        <v>5373.3124256888314</v>
      </c>
    </row>
    <row r="231" spans="1:12" ht="15" customHeight="1">
      <c r="A231" s="51" t="s">
        <v>234</v>
      </c>
      <c r="B231" s="51">
        <v>283301</v>
      </c>
      <c r="C231" s="51" t="s">
        <v>248</v>
      </c>
      <c r="D231" s="121">
        <f>SUMIFS('HCLS Adjustment'!$F:$F,'HCLS Adjustment'!$B:$B,'SAC by SAC Totals'!$B231)</f>
        <v>0</v>
      </c>
      <c r="E231" s="17">
        <f>VLOOKUP(B231,'SVS Adjustment'!B:L,4,FALSE)</f>
        <v>0</v>
      </c>
      <c r="F231" s="17">
        <f>VLOOKUP(B231,'CAF BLS Adjustment'!B:S,9,FALSE)</f>
        <v>-67800</v>
      </c>
      <c r="G231" s="14">
        <f t="shared" si="6"/>
        <v>-67800</v>
      </c>
      <c r="H231" s="159"/>
      <c r="I231" s="121">
        <f>SUMIFS('HCLS Adjustment'!$M:$M,'HCLS Adjustment'!$B:$B,$B231)</f>
        <v>0</v>
      </c>
      <c r="J231" s="17">
        <f>VLOOKUP(B231,'SVS Adjustment'!B:L,11,FALSE)</f>
        <v>0</v>
      </c>
      <c r="K231" s="17">
        <f>VLOOKUP($B231,'CAF BLS Adjustment'!$B:$S,18,FALSE)</f>
        <v>-67800</v>
      </c>
      <c r="L231" s="39">
        <f t="shared" si="7"/>
        <v>-67800</v>
      </c>
    </row>
    <row r="232" spans="1:12" ht="15" customHeight="1">
      <c r="A232" s="51" t="s">
        <v>234</v>
      </c>
      <c r="B232" s="51">
        <v>287449</v>
      </c>
      <c r="C232" s="51" t="s">
        <v>249</v>
      </c>
      <c r="D232" s="121">
        <f>SUMIFS('HCLS Adjustment'!$F:$F,'HCLS Adjustment'!$B:$B,'SAC by SAC Totals'!$B232)</f>
        <v>0</v>
      </c>
      <c r="E232" s="17">
        <f>VLOOKUP(B232,'SVS Adjustment'!B:L,4,FALSE)</f>
        <v>0</v>
      </c>
      <c r="F232" s="17">
        <f>VLOOKUP(B232,'CAF BLS Adjustment'!B:S,9,FALSE)</f>
        <v>2082</v>
      </c>
      <c r="G232" s="14">
        <f t="shared" si="6"/>
        <v>2082</v>
      </c>
      <c r="H232" s="159"/>
      <c r="I232" s="121">
        <f>SUMIFS('HCLS Adjustment'!$M:$M,'HCLS Adjustment'!$B:$B,$B232)</f>
        <v>0</v>
      </c>
      <c r="J232" s="17">
        <f>VLOOKUP(B232,'SVS Adjustment'!B:L,11,FALSE)</f>
        <v>0</v>
      </c>
      <c r="K232" s="17">
        <f>VLOOKUP($B232,'CAF BLS Adjustment'!$B:$S,18,FALSE)</f>
        <v>1908.4333794411716</v>
      </c>
      <c r="L232" s="39">
        <f t="shared" si="7"/>
        <v>1908.4333794411716</v>
      </c>
    </row>
    <row r="233" spans="1:12" ht="15" customHeight="1">
      <c r="A233" s="51" t="s">
        <v>250</v>
      </c>
      <c r="B233" s="51">
        <v>290280</v>
      </c>
      <c r="C233" s="51" t="s">
        <v>251</v>
      </c>
      <c r="D233" s="121">
        <f>SUMIFS('HCLS Adjustment'!$F:$F,'HCLS Adjustment'!$B:$B,'SAC by SAC Totals'!$B233)</f>
        <v>0</v>
      </c>
      <c r="E233" s="17">
        <f>VLOOKUP(B233,'SVS Adjustment'!B:L,4,FALSE)</f>
        <v>0</v>
      </c>
      <c r="F233" s="17">
        <f>VLOOKUP(B233,'CAF BLS Adjustment'!B:S,9,FALSE)</f>
        <v>1014855</v>
      </c>
      <c r="G233" s="14">
        <f t="shared" si="6"/>
        <v>1014855</v>
      </c>
      <c r="H233" s="159"/>
      <c r="I233" s="121">
        <f>SUMIFS('HCLS Adjustment'!$M:$M,'HCLS Adjustment'!$B:$B,$B233)</f>
        <v>0</v>
      </c>
      <c r="J233" s="17">
        <f>VLOOKUP(B233,'SVS Adjustment'!B:L,11,FALSE)</f>
        <v>0</v>
      </c>
      <c r="K233" s="17">
        <f>VLOOKUP($B233,'CAF BLS Adjustment'!$B:$S,18,FALSE)</f>
        <v>766591.66438705917</v>
      </c>
      <c r="L233" s="39">
        <f t="shared" si="7"/>
        <v>766591.66438705917</v>
      </c>
    </row>
    <row r="234" spans="1:12" ht="15" customHeight="1">
      <c r="A234" s="51" t="s">
        <v>250</v>
      </c>
      <c r="B234" s="51">
        <v>290553</v>
      </c>
      <c r="C234" s="51" t="s">
        <v>252</v>
      </c>
      <c r="D234" s="121">
        <f>SUMIFS('HCLS Adjustment'!$F:$F,'HCLS Adjustment'!$B:$B,'SAC by SAC Totals'!$B234)</f>
        <v>0</v>
      </c>
      <c r="E234" s="17">
        <f>VLOOKUP(B234,'SVS Adjustment'!B:L,4,FALSE)</f>
        <v>0</v>
      </c>
      <c r="F234" s="17">
        <f>VLOOKUP(B234,'CAF BLS Adjustment'!B:S,9,FALSE)</f>
        <v>4904028</v>
      </c>
      <c r="G234" s="14">
        <f t="shared" si="6"/>
        <v>4904028</v>
      </c>
      <c r="H234" s="159"/>
      <c r="I234" s="121">
        <f>SUMIFS('HCLS Adjustment'!$M:$M,'HCLS Adjustment'!$B:$B,$B234)</f>
        <v>0</v>
      </c>
      <c r="J234" s="17">
        <f>VLOOKUP(B234,'SVS Adjustment'!B:L,11,FALSE)</f>
        <v>0</v>
      </c>
      <c r="K234" s="17">
        <f>VLOOKUP($B234,'CAF BLS Adjustment'!$B:$S,18,FALSE)</f>
        <v>3824933.3621267015</v>
      </c>
      <c r="L234" s="39">
        <f t="shared" si="7"/>
        <v>3824933.3621267015</v>
      </c>
    </row>
    <row r="235" spans="1:12" ht="15" customHeight="1">
      <c r="A235" s="51" t="s">
        <v>250</v>
      </c>
      <c r="B235" s="51">
        <v>290554</v>
      </c>
      <c r="C235" s="51" t="s">
        <v>253</v>
      </c>
      <c r="D235" s="121">
        <f>SUMIFS('HCLS Adjustment'!$F:$F,'HCLS Adjustment'!$B:$B,'SAC by SAC Totals'!$B235)</f>
        <v>0</v>
      </c>
      <c r="E235" s="17">
        <f>VLOOKUP(B235,'SVS Adjustment'!B:L,4,FALSE)</f>
        <v>0</v>
      </c>
      <c r="F235" s="17">
        <f>VLOOKUP(B235,'CAF BLS Adjustment'!B:S,9,FALSE)</f>
        <v>2072296</v>
      </c>
      <c r="G235" s="14">
        <f t="shared" si="6"/>
        <v>2072296</v>
      </c>
      <c r="H235" s="159"/>
      <c r="I235" s="121">
        <f>SUMIFS('HCLS Adjustment'!$M:$M,'HCLS Adjustment'!$B:$B,$B235)</f>
        <v>0</v>
      </c>
      <c r="J235" s="17">
        <f>VLOOKUP(B235,'SVS Adjustment'!B:L,11,FALSE)</f>
        <v>0</v>
      </c>
      <c r="K235" s="17">
        <f>VLOOKUP($B235,'CAF BLS Adjustment'!$B:$S,18,FALSE)</f>
        <v>1648155.767132811</v>
      </c>
      <c r="L235" s="39">
        <f t="shared" si="7"/>
        <v>1648155.767132811</v>
      </c>
    </row>
    <row r="236" spans="1:12" ht="15" customHeight="1">
      <c r="A236" s="51" t="s">
        <v>250</v>
      </c>
      <c r="B236" s="51">
        <v>290559</v>
      </c>
      <c r="C236" s="51" t="s">
        <v>254</v>
      </c>
      <c r="D236" s="121">
        <f>SUMIFS('HCLS Adjustment'!$F:$F,'HCLS Adjustment'!$B:$B,'SAC by SAC Totals'!$B236)</f>
        <v>0</v>
      </c>
      <c r="E236" s="17">
        <f>VLOOKUP(B236,'SVS Adjustment'!B:L,4,FALSE)</f>
        <v>0</v>
      </c>
      <c r="F236" s="17">
        <f>VLOOKUP(B236,'CAF BLS Adjustment'!B:S,9,FALSE)</f>
        <v>-63684</v>
      </c>
      <c r="G236" s="14">
        <f t="shared" si="6"/>
        <v>-63684</v>
      </c>
      <c r="H236" s="159"/>
      <c r="I236" s="121">
        <f>SUMIFS('HCLS Adjustment'!$M:$M,'HCLS Adjustment'!$B:$B,$B236)</f>
        <v>0</v>
      </c>
      <c r="J236" s="17">
        <f>VLOOKUP(B236,'SVS Adjustment'!B:L,11,FALSE)</f>
        <v>0</v>
      </c>
      <c r="K236" s="17">
        <f>VLOOKUP($B236,'CAF BLS Adjustment'!$B:$S,18,FALSE)</f>
        <v>-63684</v>
      </c>
      <c r="L236" s="39">
        <f t="shared" si="7"/>
        <v>-63684</v>
      </c>
    </row>
    <row r="237" spans="1:12" ht="15" customHeight="1">
      <c r="A237" s="51" t="s">
        <v>250</v>
      </c>
      <c r="B237" s="51">
        <v>290561</v>
      </c>
      <c r="C237" s="51" t="s">
        <v>255</v>
      </c>
      <c r="D237" s="121">
        <f>SUMIFS('HCLS Adjustment'!$F:$F,'HCLS Adjustment'!$B:$B,'SAC by SAC Totals'!$B237)</f>
        <v>0</v>
      </c>
      <c r="E237" s="17">
        <f>VLOOKUP(B237,'SVS Adjustment'!B:L,4,FALSE)</f>
        <v>0</v>
      </c>
      <c r="F237" s="17">
        <f>VLOOKUP(B237,'CAF BLS Adjustment'!B:S,9,FALSE)</f>
        <v>-26610</v>
      </c>
      <c r="G237" s="14">
        <f t="shared" si="6"/>
        <v>-26610</v>
      </c>
      <c r="H237" s="159"/>
      <c r="I237" s="121">
        <f>SUMIFS('HCLS Adjustment'!$M:$M,'HCLS Adjustment'!$B:$B,$B237)</f>
        <v>0</v>
      </c>
      <c r="J237" s="17">
        <f>VLOOKUP(B237,'SVS Adjustment'!B:L,11,FALSE)</f>
        <v>0</v>
      </c>
      <c r="K237" s="17">
        <f>VLOOKUP($B237,'CAF BLS Adjustment'!$B:$S,18,FALSE)</f>
        <v>-26610</v>
      </c>
      <c r="L237" s="39">
        <f t="shared" si="7"/>
        <v>-26610</v>
      </c>
    </row>
    <row r="238" spans="1:12" ht="15" customHeight="1">
      <c r="A238" s="51" t="s">
        <v>250</v>
      </c>
      <c r="B238" s="51">
        <v>290562</v>
      </c>
      <c r="C238" s="51" t="s">
        <v>256</v>
      </c>
      <c r="D238" s="121">
        <f>SUMIFS('HCLS Adjustment'!$F:$F,'HCLS Adjustment'!$B:$B,'SAC by SAC Totals'!$B238)</f>
        <v>0</v>
      </c>
      <c r="E238" s="17">
        <f>VLOOKUP(B238,'SVS Adjustment'!B:L,4,FALSE)</f>
        <v>0</v>
      </c>
      <c r="F238" s="17">
        <f>VLOOKUP(B238,'CAF BLS Adjustment'!B:S,9,FALSE)</f>
        <v>64410</v>
      </c>
      <c r="G238" s="14">
        <f t="shared" si="6"/>
        <v>64410</v>
      </c>
      <c r="H238" s="159"/>
      <c r="I238" s="121">
        <f>SUMIFS('HCLS Adjustment'!$M:$M,'HCLS Adjustment'!$B:$B,$B238)</f>
        <v>0</v>
      </c>
      <c r="J238" s="17">
        <f>VLOOKUP(B238,'SVS Adjustment'!B:L,11,FALSE)</f>
        <v>0</v>
      </c>
      <c r="K238" s="17">
        <f>VLOOKUP($B238,'CAF BLS Adjustment'!$B:$S,18,FALSE)</f>
        <v>59040.438986458146</v>
      </c>
      <c r="L238" s="39">
        <f t="shared" si="7"/>
        <v>59040.438986458146</v>
      </c>
    </row>
    <row r="239" spans="1:12" ht="15" customHeight="1">
      <c r="A239" s="51" t="s">
        <v>250</v>
      </c>
      <c r="B239" s="51">
        <v>290565</v>
      </c>
      <c r="C239" s="51" t="s">
        <v>257</v>
      </c>
      <c r="D239" s="121">
        <f>SUMIFS('HCLS Adjustment'!$F:$F,'HCLS Adjustment'!$B:$B,'SAC by SAC Totals'!$B239)</f>
        <v>0</v>
      </c>
      <c r="E239" s="17">
        <f>VLOOKUP(B239,'SVS Adjustment'!B:L,4,FALSE)</f>
        <v>0</v>
      </c>
      <c r="F239" s="17">
        <f>VLOOKUP(B239,'CAF BLS Adjustment'!B:S,9,FALSE)</f>
        <v>3326163</v>
      </c>
      <c r="G239" s="14">
        <f t="shared" si="6"/>
        <v>3326163</v>
      </c>
      <c r="H239" s="159"/>
      <c r="I239" s="121">
        <f>SUMIFS('HCLS Adjustment'!$M:$M,'HCLS Adjustment'!$B:$B,$B239)</f>
        <v>0</v>
      </c>
      <c r="J239" s="17">
        <f>VLOOKUP(B239,'SVS Adjustment'!B:L,11,FALSE)</f>
        <v>0</v>
      </c>
      <c r="K239" s="17">
        <f>VLOOKUP($B239,'CAF BLS Adjustment'!$B:$S,18,FALSE)</f>
        <v>2622124.1430754866</v>
      </c>
      <c r="L239" s="39">
        <f t="shared" si="7"/>
        <v>2622124.1430754866</v>
      </c>
    </row>
    <row r="240" spans="1:12" ht="15" customHeight="1">
      <c r="A240" s="51" t="s">
        <v>250</v>
      </c>
      <c r="B240" s="51">
        <v>290566</v>
      </c>
      <c r="C240" s="51" t="s">
        <v>258</v>
      </c>
      <c r="D240" s="121">
        <f>SUMIFS('HCLS Adjustment'!$F:$F,'HCLS Adjustment'!$B:$B,'SAC by SAC Totals'!$B240)</f>
        <v>0</v>
      </c>
      <c r="E240" s="17">
        <f>VLOOKUP(B240,'SVS Adjustment'!B:L,4,FALSE)</f>
        <v>0</v>
      </c>
      <c r="F240" s="17">
        <f>VLOOKUP(B240,'CAF BLS Adjustment'!B:S,9,FALSE)</f>
        <v>-15462</v>
      </c>
      <c r="G240" s="14">
        <f t="shared" si="6"/>
        <v>-15462</v>
      </c>
      <c r="H240" s="159"/>
      <c r="I240" s="121">
        <f>SUMIFS('HCLS Adjustment'!$M:$M,'HCLS Adjustment'!$B:$B,$B240)</f>
        <v>0</v>
      </c>
      <c r="J240" s="17">
        <f>VLOOKUP(B240,'SVS Adjustment'!B:L,11,FALSE)</f>
        <v>0</v>
      </c>
      <c r="K240" s="17">
        <f>VLOOKUP($B240,'CAF BLS Adjustment'!$B:$S,18,FALSE)</f>
        <v>-15462</v>
      </c>
      <c r="L240" s="39">
        <f t="shared" si="7"/>
        <v>-15462</v>
      </c>
    </row>
    <row r="241" spans="1:12" ht="15" customHeight="1">
      <c r="A241" s="51" t="s">
        <v>250</v>
      </c>
      <c r="B241" s="51">
        <v>290570</v>
      </c>
      <c r="C241" s="51" t="s">
        <v>259</v>
      </c>
      <c r="D241" s="121">
        <f>SUMIFS('HCLS Adjustment'!$F:$F,'HCLS Adjustment'!$B:$B,'SAC by SAC Totals'!$B241)</f>
        <v>74160</v>
      </c>
      <c r="E241" s="17">
        <f>VLOOKUP(B241,'SVS Adjustment'!B:L,4,FALSE)</f>
        <v>0</v>
      </c>
      <c r="F241" s="17">
        <f>VLOOKUP(B241,'CAF BLS Adjustment'!B:S,9,FALSE)</f>
        <v>804354</v>
      </c>
      <c r="G241" s="14">
        <f t="shared" si="6"/>
        <v>878514</v>
      </c>
      <c r="H241" s="159"/>
      <c r="I241" s="121">
        <f>SUMIFS('HCLS Adjustment'!$M:$M,'HCLS Adjustment'!$B:$B,$B241)</f>
        <v>4207.352612277462</v>
      </c>
      <c r="J241" s="17">
        <f>VLOOKUP(B241,'SVS Adjustment'!B:L,11,FALSE)</f>
        <v>0</v>
      </c>
      <c r="K241" s="17">
        <f>VLOOKUP($B241,'CAF BLS Adjustment'!$B:$S,18,FALSE)</f>
        <v>641709.73683450161</v>
      </c>
      <c r="L241" s="39">
        <f t="shared" si="7"/>
        <v>645917.08944677911</v>
      </c>
    </row>
    <row r="242" spans="1:12" ht="15" customHeight="1">
      <c r="A242" s="51" t="s">
        <v>250</v>
      </c>
      <c r="B242" s="51">
        <v>290571</v>
      </c>
      <c r="C242" s="51" t="s">
        <v>260</v>
      </c>
      <c r="D242" s="121">
        <f>SUMIFS('HCLS Adjustment'!$F:$F,'HCLS Adjustment'!$B:$B,'SAC by SAC Totals'!$B242)</f>
        <v>0</v>
      </c>
      <c r="E242" s="17">
        <f>VLOOKUP(B242,'SVS Adjustment'!B:L,4,FALSE)</f>
        <v>0</v>
      </c>
      <c r="F242" s="17">
        <f>VLOOKUP(B242,'CAF BLS Adjustment'!B:S,9,FALSE)</f>
        <v>1951023</v>
      </c>
      <c r="G242" s="14">
        <f t="shared" si="6"/>
        <v>1951023</v>
      </c>
      <c r="H242" s="159"/>
      <c r="I242" s="121">
        <f>SUMIFS('HCLS Adjustment'!$M:$M,'HCLS Adjustment'!$B:$B,$B242)</f>
        <v>0</v>
      </c>
      <c r="J242" s="17">
        <f>VLOOKUP(B242,'SVS Adjustment'!B:L,11,FALSE)</f>
        <v>0</v>
      </c>
      <c r="K242" s="17">
        <f>VLOOKUP($B242,'CAF BLS Adjustment'!$B:$S,18,FALSE)</f>
        <v>1444254.8298876667</v>
      </c>
      <c r="L242" s="39">
        <f t="shared" si="7"/>
        <v>1444254.8298876667</v>
      </c>
    </row>
    <row r="243" spans="1:12" ht="15" customHeight="1">
      <c r="A243" s="51" t="s">
        <v>250</v>
      </c>
      <c r="B243" s="51">
        <v>290573</v>
      </c>
      <c r="C243" s="51" t="s">
        <v>261</v>
      </c>
      <c r="D243" s="121">
        <f>SUMIFS('HCLS Adjustment'!$F:$F,'HCLS Adjustment'!$B:$B,'SAC by SAC Totals'!$B243)</f>
        <v>4607280</v>
      </c>
      <c r="E243" s="17">
        <f>VLOOKUP(B243,'SVS Adjustment'!B:L,4,FALSE)</f>
        <v>0</v>
      </c>
      <c r="F243" s="17">
        <f>VLOOKUP(B243,'CAF BLS Adjustment'!B:S,9,FALSE)</f>
        <v>4877519</v>
      </c>
      <c r="G243" s="14">
        <f t="shared" si="6"/>
        <v>9484799</v>
      </c>
      <c r="H243" s="159"/>
      <c r="I243" s="121">
        <f>SUMIFS('HCLS Adjustment'!$M:$M,'HCLS Adjustment'!$B:$B,$B243)</f>
        <v>3795161.0342162261</v>
      </c>
      <c r="J243" s="17">
        <f>VLOOKUP(B243,'SVS Adjustment'!B:L,11,FALSE)</f>
        <v>0</v>
      </c>
      <c r="K243" s="17">
        <f>VLOOKUP($B243,'CAF BLS Adjustment'!$B:$S,18,FALSE)</f>
        <v>4017345.1781905727</v>
      </c>
      <c r="L243" s="39">
        <f t="shared" si="7"/>
        <v>7812506.2124067992</v>
      </c>
    </row>
    <row r="244" spans="1:12" ht="15" customHeight="1">
      <c r="A244" s="51" t="s">
        <v>250</v>
      </c>
      <c r="B244" s="51">
        <v>290575</v>
      </c>
      <c r="C244" s="51" t="s">
        <v>262</v>
      </c>
      <c r="D244" s="121">
        <f>SUMIFS('HCLS Adjustment'!$F:$F,'HCLS Adjustment'!$B:$B,'SAC by SAC Totals'!$B244)</f>
        <v>0</v>
      </c>
      <c r="E244" s="17">
        <f>VLOOKUP(B244,'SVS Adjustment'!B:L,4,FALSE)</f>
        <v>0</v>
      </c>
      <c r="F244" s="17">
        <f>VLOOKUP(B244,'CAF BLS Adjustment'!B:S,9,FALSE)</f>
        <v>56310</v>
      </c>
      <c r="G244" s="14">
        <f t="shared" si="6"/>
        <v>56310</v>
      </c>
      <c r="H244" s="159"/>
      <c r="I244" s="121">
        <f>SUMIFS('HCLS Adjustment'!$M:$M,'HCLS Adjustment'!$B:$B,$B244)</f>
        <v>0</v>
      </c>
      <c r="J244" s="17">
        <f>VLOOKUP(B244,'SVS Adjustment'!B:L,11,FALSE)</f>
        <v>0</v>
      </c>
      <c r="K244" s="17">
        <f>VLOOKUP($B244,'CAF BLS Adjustment'!$B:$S,18,FALSE)</f>
        <v>51615.698173070305</v>
      </c>
      <c r="L244" s="39">
        <f t="shared" si="7"/>
        <v>51615.698173070305</v>
      </c>
    </row>
    <row r="245" spans="1:12" ht="15" customHeight="1">
      <c r="A245" s="51" t="s">
        <v>250</v>
      </c>
      <c r="B245" s="51">
        <v>290576</v>
      </c>
      <c r="C245" s="51" t="s">
        <v>203</v>
      </c>
      <c r="D245" s="121">
        <f>SUMIFS('HCLS Adjustment'!$F:$F,'HCLS Adjustment'!$B:$B,'SAC by SAC Totals'!$B245)</f>
        <v>0</v>
      </c>
      <c r="E245" s="17">
        <f>VLOOKUP(B245,'SVS Adjustment'!B:L,4,FALSE)</f>
        <v>0</v>
      </c>
      <c r="F245" s="17">
        <f>VLOOKUP(B245,'CAF BLS Adjustment'!B:S,9,FALSE)</f>
        <v>-53652</v>
      </c>
      <c r="G245" s="14">
        <f t="shared" si="6"/>
        <v>-53652</v>
      </c>
      <c r="H245" s="159"/>
      <c r="I245" s="121">
        <f>SUMIFS('HCLS Adjustment'!$M:$M,'HCLS Adjustment'!$B:$B,$B245)</f>
        <v>0</v>
      </c>
      <c r="J245" s="17">
        <f>VLOOKUP(B245,'SVS Adjustment'!B:L,11,FALSE)</f>
        <v>0</v>
      </c>
      <c r="K245" s="17">
        <f>VLOOKUP($B245,'CAF BLS Adjustment'!$B:$S,18,FALSE)</f>
        <v>-53652</v>
      </c>
      <c r="L245" s="39">
        <f t="shared" si="7"/>
        <v>-53652</v>
      </c>
    </row>
    <row r="246" spans="1:12" ht="15" customHeight="1">
      <c r="A246" s="51" t="s">
        <v>250</v>
      </c>
      <c r="B246" s="51">
        <v>290578</v>
      </c>
      <c r="C246" s="51" t="s">
        <v>263</v>
      </c>
      <c r="D246" s="121">
        <f>SUMIFS('HCLS Adjustment'!$F:$F,'HCLS Adjustment'!$B:$B,'SAC by SAC Totals'!$B246)</f>
        <v>0</v>
      </c>
      <c r="E246" s="17">
        <f>VLOOKUP(B246,'SVS Adjustment'!B:L,4,FALSE)</f>
        <v>0</v>
      </c>
      <c r="F246" s="17">
        <f>VLOOKUP(B246,'CAF BLS Adjustment'!B:S,9,FALSE)</f>
        <v>42474</v>
      </c>
      <c r="G246" s="14">
        <f t="shared" si="6"/>
        <v>42474</v>
      </c>
      <c r="H246" s="159"/>
      <c r="I246" s="121">
        <f>SUMIFS('HCLS Adjustment'!$M:$M,'HCLS Adjustment'!$B:$B,$B246)</f>
        <v>0</v>
      </c>
      <c r="J246" s="17">
        <f>VLOOKUP(B246,'SVS Adjustment'!B:L,11,FALSE)</f>
        <v>0</v>
      </c>
      <c r="K246" s="17">
        <f>VLOOKUP($B246,'CAF BLS Adjustment'!$B:$S,18,FALSE)</f>
        <v>38933.140902201885</v>
      </c>
      <c r="L246" s="39">
        <f t="shared" si="7"/>
        <v>38933.140902201885</v>
      </c>
    </row>
    <row r="247" spans="1:12" ht="15" customHeight="1">
      <c r="A247" s="51" t="s">
        <v>250</v>
      </c>
      <c r="B247" s="51">
        <v>290579</v>
      </c>
      <c r="C247" s="51" t="s">
        <v>264</v>
      </c>
      <c r="D247" s="121">
        <f>SUMIFS('HCLS Adjustment'!$F:$F,'HCLS Adjustment'!$B:$B,'SAC by SAC Totals'!$B247)</f>
        <v>3187212</v>
      </c>
      <c r="E247" s="17">
        <f>VLOOKUP(B247,'SVS Adjustment'!B:L,4,FALSE)</f>
        <v>0</v>
      </c>
      <c r="F247" s="17">
        <f>VLOOKUP(B247,'CAF BLS Adjustment'!B:S,9,FALSE)</f>
        <v>6756390</v>
      </c>
      <c r="G247" s="14">
        <f t="shared" si="6"/>
        <v>9943602</v>
      </c>
      <c r="H247" s="159"/>
      <c r="I247" s="121">
        <f>SUMIFS('HCLS Adjustment'!$M:$M,'HCLS Adjustment'!$B:$B,$B247)</f>
        <v>2333032.4780359999</v>
      </c>
      <c r="J247" s="17">
        <f>VLOOKUP(B247,'SVS Adjustment'!B:L,11,FALSE)</f>
        <v>0</v>
      </c>
      <c r="K247" s="17">
        <f>VLOOKUP($B247,'CAF BLS Adjustment'!$B:$S,18,FALSE)</f>
        <v>5446095.8918936634</v>
      </c>
      <c r="L247" s="39">
        <f t="shared" si="7"/>
        <v>7779128.3699296638</v>
      </c>
    </row>
    <row r="248" spans="1:12" ht="15" customHeight="1">
      <c r="A248" s="51" t="s">
        <v>250</v>
      </c>
      <c r="B248" s="51">
        <v>290581</v>
      </c>
      <c r="C248" s="51" t="s">
        <v>265</v>
      </c>
      <c r="D248" s="121">
        <f>SUMIFS('HCLS Adjustment'!$F:$F,'HCLS Adjustment'!$B:$B,'SAC by SAC Totals'!$B248)</f>
        <v>1190844</v>
      </c>
      <c r="E248" s="17">
        <f>VLOOKUP(B248,'SVS Adjustment'!B:L,4,FALSE)</f>
        <v>0</v>
      </c>
      <c r="F248" s="17">
        <f>VLOOKUP(B248,'CAF BLS Adjustment'!B:S,9,FALSE)</f>
        <v>2922750</v>
      </c>
      <c r="G248" s="14">
        <f t="shared" si="6"/>
        <v>4113594</v>
      </c>
      <c r="H248" s="159"/>
      <c r="I248" s="121">
        <f>SUMIFS('HCLS Adjustment'!$M:$M,'HCLS Adjustment'!$B:$B,$B248)</f>
        <v>862639.11826726038</v>
      </c>
      <c r="J248" s="17">
        <f>VLOOKUP(B248,'SVS Adjustment'!B:L,11,FALSE)</f>
        <v>0</v>
      </c>
      <c r="K248" s="17">
        <f>VLOOKUP($B248,'CAF BLS Adjustment'!$B:$S,18,FALSE)</f>
        <v>2386522.8273650631</v>
      </c>
      <c r="L248" s="39">
        <f t="shared" si="7"/>
        <v>3249161.9456323236</v>
      </c>
    </row>
    <row r="249" spans="1:12" ht="15" customHeight="1">
      <c r="A249" s="51" t="s">
        <v>250</v>
      </c>
      <c r="B249" s="51">
        <v>290583</v>
      </c>
      <c r="C249" s="51" t="s">
        <v>266</v>
      </c>
      <c r="D249" s="121">
        <f>SUMIFS('HCLS Adjustment'!$F:$F,'HCLS Adjustment'!$B:$B,'SAC by SAC Totals'!$B249)</f>
        <v>0</v>
      </c>
      <c r="E249" s="17">
        <f>VLOOKUP(B249,'SVS Adjustment'!B:L,4,FALSE)</f>
        <v>0</v>
      </c>
      <c r="F249" s="17">
        <f>VLOOKUP(B249,'CAF BLS Adjustment'!B:S,9,FALSE)</f>
        <v>-52920</v>
      </c>
      <c r="G249" s="14">
        <f t="shared" si="6"/>
        <v>-52920</v>
      </c>
      <c r="H249" s="159"/>
      <c r="I249" s="121">
        <f>SUMIFS('HCLS Adjustment'!$M:$M,'HCLS Adjustment'!$B:$B,$B249)</f>
        <v>0</v>
      </c>
      <c r="J249" s="17">
        <f>VLOOKUP(B249,'SVS Adjustment'!B:L,11,FALSE)</f>
        <v>0</v>
      </c>
      <c r="K249" s="17">
        <f>VLOOKUP($B249,'CAF BLS Adjustment'!$B:$S,18,FALSE)</f>
        <v>-52920</v>
      </c>
      <c r="L249" s="39">
        <f t="shared" si="7"/>
        <v>-52920</v>
      </c>
    </row>
    <row r="250" spans="1:12" ht="15" customHeight="1">
      <c r="A250" s="51" t="s">
        <v>250</v>
      </c>
      <c r="B250" s="51">
        <v>290598</v>
      </c>
      <c r="C250" s="51" t="s">
        <v>267</v>
      </c>
      <c r="D250" s="121">
        <f>SUMIFS('HCLS Adjustment'!$F:$F,'HCLS Adjustment'!$B:$B,'SAC by SAC Totals'!$B250)</f>
        <v>143112</v>
      </c>
      <c r="E250" s="17">
        <f>VLOOKUP(B250,'SVS Adjustment'!B:L,4,FALSE)</f>
        <v>0</v>
      </c>
      <c r="F250" s="17">
        <f>VLOOKUP(B250,'CAF BLS Adjustment'!B:S,9,FALSE)</f>
        <v>334942</v>
      </c>
      <c r="G250" s="14">
        <f t="shared" si="6"/>
        <v>478054</v>
      </c>
      <c r="H250" s="159"/>
      <c r="I250" s="121">
        <f>SUMIFS('HCLS Adjustment'!$M:$M,'HCLS Adjustment'!$B:$B,$B250)</f>
        <v>109741.70222679198</v>
      </c>
      <c r="J250" s="17">
        <f>VLOOKUP(B250,'SVS Adjustment'!B:L,11,FALSE)</f>
        <v>0</v>
      </c>
      <c r="K250" s="17">
        <f>VLOOKUP($B250,'CAF BLS Adjustment'!$B:$S,18,FALSE)</f>
        <v>281486.61492381501</v>
      </c>
      <c r="L250" s="39">
        <f t="shared" si="7"/>
        <v>391228.31715060701</v>
      </c>
    </row>
    <row r="251" spans="1:12" ht="15" customHeight="1">
      <c r="A251" s="51" t="s">
        <v>268</v>
      </c>
      <c r="B251" s="51">
        <v>300585</v>
      </c>
      <c r="C251" s="51" t="s">
        <v>269</v>
      </c>
      <c r="D251" s="121">
        <f>SUMIFS('HCLS Adjustment'!$F:$F,'HCLS Adjustment'!$B:$B,'SAC by SAC Totals'!$B251)</f>
        <v>0</v>
      </c>
      <c r="E251" s="17">
        <f>VLOOKUP(B251,'SVS Adjustment'!B:L,4,FALSE)</f>
        <v>0</v>
      </c>
      <c r="F251" s="17">
        <f>VLOOKUP(B251,'CAF BLS Adjustment'!B:S,9,FALSE)</f>
        <v>1092</v>
      </c>
      <c r="G251" s="14">
        <f t="shared" si="6"/>
        <v>1092</v>
      </c>
      <c r="H251" s="159"/>
      <c r="I251" s="121">
        <f>SUMIFS('HCLS Adjustment'!$M:$M,'HCLS Adjustment'!$B:$B,$B251)</f>
        <v>0</v>
      </c>
      <c r="J251" s="17">
        <f>VLOOKUP(B251,'SVS Adjustment'!B:L,11,FALSE)</f>
        <v>0</v>
      </c>
      <c r="K251" s="17">
        <f>VLOOKUP($B251,'CAF BLS Adjustment'!$B:$S,18,FALSE)</f>
        <v>1000.9650578048796</v>
      </c>
      <c r="L251" s="39">
        <f t="shared" si="7"/>
        <v>1000.9650578048796</v>
      </c>
    </row>
    <row r="252" spans="1:12" ht="15" customHeight="1">
      <c r="A252" s="51" t="s">
        <v>268</v>
      </c>
      <c r="B252" s="51">
        <v>300586</v>
      </c>
      <c r="C252" s="51" t="s">
        <v>270</v>
      </c>
      <c r="D252" s="121">
        <f>SUMIFS('HCLS Adjustment'!$F:$F,'HCLS Adjustment'!$B:$B,'SAC by SAC Totals'!$B252)</f>
        <v>108576</v>
      </c>
      <c r="E252" s="17">
        <f>VLOOKUP(B252,'SVS Adjustment'!B:L,4,FALSE)</f>
        <v>0</v>
      </c>
      <c r="F252" s="17">
        <f>VLOOKUP(B252,'CAF BLS Adjustment'!B:S,9,FALSE)</f>
        <v>260899</v>
      </c>
      <c r="G252" s="14">
        <f t="shared" si="6"/>
        <v>369475</v>
      </c>
      <c r="H252" s="159"/>
      <c r="I252" s="121">
        <f>SUMIFS('HCLS Adjustment'!$M:$M,'HCLS Adjustment'!$B:$B,$B252)</f>
        <v>79335.117267639376</v>
      </c>
      <c r="J252" s="17">
        <f>VLOOKUP(B252,'SVS Adjustment'!B:L,11,FALSE)</f>
        <v>0</v>
      </c>
      <c r="K252" s="17">
        <f>VLOOKUP($B252,'CAF BLS Adjustment'!$B:$S,18,FALSE)</f>
        <v>213870.798825017</v>
      </c>
      <c r="L252" s="39">
        <f t="shared" si="7"/>
        <v>293205.91609265638</v>
      </c>
    </row>
    <row r="253" spans="1:12" ht="15" customHeight="1">
      <c r="A253" s="51" t="s">
        <v>268</v>
      </c>
      <c r="B253" s="51">
        <v>300588</v>
      </c>
      <c r="C253" s="51" t="s">
        <v>271</v>
      </c>
      <c r="D253" s="121">
        <f>SUMIFS('HCLS Adjustment'!$F:$F,'HCLS Adjustment'!$B:$B,'SAC by SAC Totals'!$B253)</f>
        <v>19344</v>
      </c>
      <c r="E253" s="17">
        <f>VLOOKUP(B253,'SVS Adjustment'!B:L,4,FALSE)</f>
        <v>0</v>
      </c>
      <c r="F253" s="17">
        <f>VLOOKUP(B253,'CAF BLS Adjustment'!B:S,9,FALSE)</f>
        <v>232205</v>
      </c>
      <c r="G253" s="14">
        <f t="shared" si="6"/>
        <v>251549</v>
      </c>
      <c r="H253" s="159"/>
      <c r="I253" s="121">
        <f>SUMIFS('HCLS Adjustment'!$M:$M,'HCLS Adjustment'!$B:$B,$B253)</f>
        <v>5180.4241578990077</v>
      </c>
      <c r="J253" s="17">
        <f>VLOOKUP(B253,'SVS Adjustment'!B:L,11,FALSE)</f>
        <v>0</v>
      </c>
      <c r="K253" s="17">
        <f>VLOOKUP($B253,'CAF BLS Adjustment'!$B:$S,18,FALSE)</f>
        <v>192965.65418099097</v>
      </c>
      <c r="L253" s="39">
        <f t="shared" si="7"/>
        <v>198146.07833888999</v>
      </c>
    </row>
    <row r="254" spans="1:12" ht="15" customHeight="1">
      <c r="A254" s="51" t="s">
        <v>268</v>
      </c>
      <c r="B254" s="51">
        <v>300589</v>
      </c>
      <c r="C254" s="51" t="s">
        <v>272</v>
      </c>
      <c r="D254" s="121">
        <f>SUMIFS('HCLS Adjustment'!$F:$F,'HCLS Adjustment'!$B:$B,'SAC by SAC Totals'!$B254)</f>
        <v>13884</v>
      </c>
      <c r="E254" s="17">
        <f>VLOOKUP(B254,'SVS Adjustment'!B:L,4,FALSE)</f>
        <v>0</v>
      </c>
      <c r="F254" s="17">
        <f>VLOOKUP(B254,'CAF BLS Adjustment'!B:S,9,FALSE)</f>
        <v>211403</v>
      </c>
      <c r="G254" s="14">
        <f t="shared" si="6"/>
        <v>225287</v>
      </c>
      <c r="H254" s="159"/>
      <c r="I254" s="121">
        <f>SUMIFS('HCLS Adjustment'!$M:$M,'HCLS Adjustment'!$B:$B,$B254)</f>
        <v>4934.7096455107348</v>
      </c>
      <c r="J254" s="17">
        <f>VLOOKUP(B254,'SVS Adjustment'!B:L,11,FALSE)</f>
        <v>0</v>
      </c>
      <c r="K254" s="17">
        <f>VLOOKUP($B254,'CAF BLS Adjustment'!$B:$S,18,FALSE)</f>
        <v>179498.24205740771</v>
      </c>
      <c r="L254" s="39">
        <f t="shared" si="7"/>
        <v>184432.95170291845</v>
      </c>
    </row>
    <row r="255" spans="1:12" ht="15" customHeight="1">
      <c r="A255" s="51" t="s">
        <v>268</v>
      </c>
      <c r="B255" s="51">
        <v>300590</v>
      </c>
      <c r="C255" s="51" t="s">
        <v>273</v>
      </c>
      <c r="D255" s="121">
        <f>SUMIFS('HCLS Adjustment'!$F:$F,'HCLS Adjustment'!$B:$B,'SAC by SAC Totals'!$B255)</f>
        <v>242556</v>
      </c>
      <c r="E255" s="17">
        <f>VLOOKUP(B255,'SVS Adjustment'!B:L,4,FALSE)</f>
        <v>0</v>
      </c>
      <c r="F255" s="17">
        <f>VLOOKUP(B255,'CAF BLS Adjustment'!B:S,9,FALSE)</f>
        <v>417745</v>
      </c>
      <c r="G255" s="14">
        <f t="shared" si="6"/>
        <v>660301</v>
      </c>
      <c r="H255" s="159"/>
      <c r="I255" s="121">
        <f>SUMIFS('HCLS Adjustment'!$M:$M,'HCLS Adjustment'!$B:$B,$B255)</f>
        <v>202557.06916980041</v>
      </c>
      <c r="J255" s="17">
        <f>VLOOKUP(B255,'SVS Adjustment'!B:L,11,FALSE)</f>
        <v>0</v>
      </c>
      <c r="K255" s="17">
        <f>VLOOKUP($B255,'CAF BLS Adjustment'!$B:$S,18,FALSE)</f>
        <v>363572.63630091026</v>
      </c>
      <c r="L255" s="39">
        <f t="shared" si="7"/>
        <v>566129.70547071064</v>
      </c>
    </row>
    <row r="256" spans="1:12" ht="15" customHeight="1">
      <c r="A256" s="51" t="s">
        <v>268</v>
      </c>
      <c r="B256" s="51">
        <v>300591</v>
      </c>
      <c r="C256" s="51" t="s">
        <v>274</v>
      </c>
      <c r="D256" s="121">
        <f>SUMIFS('HCLS Adjustment'!$F:$F,'HCLS Adjustment'!$B:$B,'SAC by SAC Totals'!$B256)</f>
        <v>21780</v>
      </c>
      <c r="E256" s="17">
        <f>VLOOKUP(B256,'SVS Adjustment'!B:L,4,FALSE)</f>
        <v>0</v>
      </c>
      <c r="F256" s="17">
        <f>VLOOKUP(B256,'CAF BLS Adjustment'!B:S,9,FALSE)</f>
        <v>128389</v>
      </c>
      <c r="G256" s="14">
        <f t="shared" si="6"/>
        <v>150169</v>
      </c>
      <c r="H256" s="159"/>
      <c r="I256" s="121">
        <f>SUMIFS('HCLS Adjustment'!$M:$M,'HCLS Adjustment'!$B:$B,$B256)</f>
        <v>11436.792810668594</v>
      </c>
      <c r="J256" s="17">
        <f>VLOOKUP(B256,'SVS Adjustment'!B:L,11,FALSE)</f>
        <v>0</v>
      </c>
      <c r="K256" s="17">
        <f>VLOOKUP($B256,'CAF BLS Adjustment'!$B:$S,18,FALSE)</f>
        <v>105950.37817735145</v>
      </c>
      <c r="L256" s="39">
        <f t="shared" si="7"/>
        <v>117387.17098802005</v>
      </c>
    </row>
    <row r="257" spans="1:12" ht="15" customHeight="1">
      <c r="A257" s="51" t="s">
        <v>268</v>
      </c>
      <c r="B257" s="51">
        <v>300594</v>
      </c>
      <c r="C257" s="51" t="s">
        <v>275</v>
      </c>
      <c r="D257" s="121">
        <f>SUMIFS('HCLS Adjustment'!$F:$F,'HCLS Adjustment'!$B:$B,'SAC by SAC Totals'!$B257)</f>
        <v>0</v>
      </c>
      <c r="E257" s="17">
        <f>VLOOKUP(B257,'SVS Adjustment'!B:L,4,FALSE)</f>
        <v>0</v>
      </c>
      <c r="F257" s="17">
        <f>VLOOKUP(B257,'CAF BLS Adjustment'!B:S,9,FALSE)</f>
        <v>505346</v>
      </c>
      <c r="G257" s="14">
        <f t="shared" si="6"/>
        <v>505346</v>
      </c>
      <c r="H257" s="159"/>
      <c r="I257" s="121">
        <f>SUMIFS('HCLS Adjustment'!$M:$M,'HCLS Adjustment'!$B:$B,$B257)</f>
        <v>0</v>
      </c>
      <c r="J257" s="17">
        <f>VLOOKUP(B257,'SVS Adjustment'!B:L,11,FALSE)</f>
        <v>0</v>
      </c>
      <c r="K257" s="17">
        <f>VLOOKUP($B257,'CAF BLS Adjustment'!$B:$S,18,FALSE)</f>
        <v>329393.02786284807</v>
      </c>
      <c r="L257" s="39">
        <f t="shared" si="7"/>
        <v>329393.02786284807</v>
      </c>
    </row>
    <row r="258" spans="1:12" ht="15" customHeight="1">
      <c r="A258" s="51" t="s">
        <v>268</v>
      </c>
      <c r="B258" s="51">
        <v>300597</v>
      </c>
      <c r="C258" s="51" t="s">
        <v>276</v>
      </c>
      <c r="D258" s="121">
        <f>SUMIFS('HCLS Adjustment'!$F:$F,'HCLS Adjustment'!$B:$B,'SAC by SAC Totals'!$B258)</f>
        <v>0</v>
      </c>
      <c r="E258" s="17">
        <f>VLOOKUP(B258,'SVS Adjustment'!B:L,4,FALSE)</f>
        <v>0</v>
      </c>
      <c r="F258" s="17">
        <f>VLOOKUP(B258,'CAF BLS Adjustment'!B:S,9,FALSE)</f>
        <v>-125472</v>
      </c>
      <c r="G258" s="14">
        <f t="shared" si="6"/>
        <v>-125472</v>
      </c>
      <c r="H258" s="159"/>
      <c r="I258" s="121">
        <f>SUMIFS('HCLS Adjustment'!$M:$M,'HCLS Adjustment'!$B:$B,$B258)</f>
        <v>0</v>
      </c>
      <c r="J258" s="17">
        <f>VLOOKUP(B258,'SVS Adjustment'!B:L,11,FALSE)</f>
        <v>0</v>
      </c>
      <c r="K258" s="17">
        <f>VLOOKUP($B258,'CAF BLS Adjustment'!$B:$S,18,FALSE)</f>
        <v>-125472</v>
      </c>
      <c r="L258" s="39">
        <f t="shared" si="7"/>
        <v>-125472</v>
      </c>
    </row>
    <row r="259" spans="1:12" ht="15" customHeight="1">
      <c r="A259" s="51" t="s">
        <v>268</v>
      </c>
      <c r="B259" s="51">
        <v>300598</v>
      </c>
      <c r="C259" s="51" t="s">
        <v>277</v>
      </c>
      <c r="D259" s="121">
        <f>SUMIFS('HCLS Adjustment'!$F:$F,'HCLS Adjustment'!$B:$B,'SAC by SAC Totals'!$B259)</f>
        <v>354288</v>
      </c>
      <c r="E259" s="17">
        <f>VLOOKUP(B259,'SVS Adjustment'!B:L,4,FALSE)</f>
        <v>0</v>
      </c>
      <c r="F259" s="17">
        <f>VLOOKUP(B259,'CAF BLS Adjustment'!B:S,9,FALSE)</f>
        <v>424250</v>
      </c>
      <c r="G259" s="14">
        <f t="shared" ref="G259:G322" si="8">SUM(D259:F259)</f>
        <v>778538</v>
      </c>
      <c r="H259" s="159"/>
      <c r="I259" s="121">
        <f>SUMIFS('HCLS Adjustment'!$M:$M,'HCLS Adjustment'!$B:$B,$B259)</f>
        <v>306061.92912677181</v>
      </c>
      <c r="J259" s="17">
        <f>VLOOKUP(B259,'SVS Adjustment'!B:L,11,FALSE)</f>
        <v>0</v>
      </c>
      <c r="K259" s="17">
        <f>VLOOKUP($B259,'CAF BLS Adjustment'!$B:$S,18,FALSE)</f>
        <v>374881.20241754549</v>
      </c>
      <c r="L259" s="39">
        <f t="shared" ref="L259:L322" si="9">SUM(I259:K259)</f>
        <v>680943.13154431735</v>
      </c>
    </row>
    <row r="260" spans="1:12" ht="15" customHeight="1">
      <c r="A260" s="51" t="s">
        <v>268</v>
      </c>
      <c r="B260" s="51">
        <v>300606</v>
      </c>
      <c r="C260" s="51" t="s">
        <v>278</v>
      </c>
      <c r="D260" s="121">
        <f>SUMIFS('HCLS Adjustment'!$F:$F,'HCLS Adjustment'!$B:$B,'SAC by SAC Totals'!$B260)</f>
        <v>200724</v>
      </c>
      <c r="E260" s="17">
        <f>VLOOKUP(B260,'SVS Adjustment'!B:L,4,FALSE)</f>
        <v>0</v>
      </c>
      <c r="F260" s="17">
        <f>VLOOKUP(B260,'CAF BLS Adjustment'!B:S,9,FALSE)</f>
        <v>629651</v>
      </c>
      <c r="G260" s="14">
        <f t="shared" si="8"/>
        <v>830375</v>
      </c>
      <c r="H260" s="159"/>
      <c r="I260" s="121">
        <f>SUMIFS('HCLS Adjustment'!$M:$M,'HCLS Adjustment'!$B:$B,$B260)</f>
        <v>130471.54305428601</v>
      </c>
      <c r="J260" s="17">
        <f>VLOOKUP(B260,'SVS Adjustment'!B:L,11,FALSE)</f>
        <v>0</v>
      </c>
      <c r="K260" s="17">
        <f>VLOOKUP($B260,'CAF BLS Adjustment'!$B:$S,18,FALSE)</f>
        <v>508503.85008923244</v>
      </c>
      <c r="L260" s="39">
        <f t="shared" si="9"/>
        <v>638975.39314351848</v>
      </c>
    </row>
    <row r="261" spans="1:12" ht="15" customHeight="1">
      <c r="A261" s="51" t="s">
        <v>268</v>
      </c>
      <c r="B261" s="51">
        <v>300607</v>
      </c>
      <c r="C261" s="51" t="s">
        <v>279</v>
      </c>
      <c r="D261" s="121">
        <f>SUMIFS('HCLS Adjustment'!$F:$F,'HCLS Adjustment'!$B:$B,'SAC by SAC Totals'!$B261)</f>
        <v>0</v>
      </c>
      <c r="E261" s="17">
        <f>VLOOKUP(B261,'SVS Adjustment'!B:L,4,FALSE)</f>
        <v>0</v>
      </c>
      <c r="F261" s="17">
        <f>VLOOKUP(B261,'CAF BLS Adjustment'!B:S,9,FALSE)</f>
        <v>1062</v>
      </c>
      <c r="G261" s="14">
        <f t="shared" si="8"/>
        <v>1062</v>
      </c>
      <c r="H261" s="159"/>
      <c r="I261" s="121">
        <f>SUMIFS('HCLS Adjustment'!$M:$M,'HCLS Adjustment'!$B:$B,$B261)</f>
        <v>0</v>
      </c>
      <c r="J261" s="17">
        <f>VLOOKUP(B261,'SVS Adjustment'!B:L,11,FALSE)</f>
        <v>0</v>
      </c>
      <c r="K261" s="17">
        <f>VLOOKUP($B261,'CAF BLS Adjustment'!$B:$S,18,FALSE)</f>
        <v>973.46601775529496</v>
      </c>
      <c r="L261" s="39">
        <f t="shared" si="9"/>
        <v>973.46601775529496</v>
      </c>
    </row>
    <row r="262" spans="1:12" ht="15" customHeight="1">
      <c r="A262" s="51" t="s">
        <v>268</v>
      </c>
      <c r="B262" s="51">
        <v>300609</v>
      </c>
      <c r="C262" s="51" t="s">
        <v>280</v>
      </c>
      <c r="D262" s="121">
        <f>SUMIFS('HCLS Adjustment'!$F:$F,'HCLS Adjustment'!$B:$B,'SAC by SAC Totals'!$B262)</f>
        <v>0</v>
      </c>
      <c r="E262" s="17">
        <f>VLOOKUP(B262,'SVS Adjustment'!B:L,4,FALSE)</f>
        <v>0</v>
      </c>
      <c r="F262" s="17">
        <f>VLOOKUP(B262,'CAF BLS Adjustment'!B:S,9,FALSE)</f>
        <v>438473</v>
      </c>
      <c r="G262" s="14">
        <f t="shared" si="8"/>
        <v>438473</v>
      </c>
      <c r="H262" s="159"/>
      <c r="I262" s="121">
        <f>SUMIFS('HCLS Adjustment'!$M:$M,'HCLS Adjustment'!$B:$B,$B262)</f>
        <v>0</v>
      </c>
      <c r="J262" s="17">
        <f>VLOOKUP(B262,'SVS Adjustment'!B:L,11,FALSE)</f>
        <v>0</v>
      </c>
      <c r="K262" s="17">
        <f>VLOOKUP($B262,'CAF BLS Adjustment'!$B:$S,18,FALSE)</f>
        <v>368673.40994787245</v>
      </c>
      <c r="L262" s="39">
        <f t="shared" si="9"/>
        <v>368673.40994787245</v>
      </c>
    </row>
    <row r="263" spans="1:12" ht="15" customHeight="1">
      <c r="A263" s="51" t="s">
        <v>268</v>
      </c>
      <c r="B263" s="51">
        <v>300612</v>
      </c>
      <c r="C263" s="51" t="s">
        <v>281</v>
      </c>
      <c r="D263" s="121">
        <f>SUMIFS('HCLS Adjustment'!$F:$F,'HCLS Adjustment'!$B:$B,'SAC by SAC Totals'!$B263)</f>
        <v>164916</v>
      </c>
      <c r="E263" s="17">
        <f>VLOOKUP(B263,'SVS Adjustment'!B:L,4,FALSE)</f>
        <v>0</v>
      </c>
      <c r="F263" s="17">
        <f>VLOOKUP(B263,'CAF BLS Adjustment'!B:S,9,FALSE)</f>
        <v>225673</v>
      </c>
      <c r="G263" s="14">
        <f t="shared" si="8"/>
        <v>390589</v>
      </c>
      <c r="H263" s="159"/>
      <c r="I263" s="121">
        <f>SUMIFS('HCLS Adjustment'!$M:$M,'HCLS Adjustment'!$B:$B,$B263)</f>
        <v>139914.01300051706</v>
      </c>
      <c r="J263" s="17">
        <f>VLOOKUP(B263,'SVS Adjustment'!B:L,11,FALSE)</f>
        <v>0</v>
      </c>
      <c r="K263" s="17">
        <f>VLOOKUP($B263,'CAF BLS Adjustment'!$B:$S,18,FALSE)</f>
        <v>196728.0225299095</v>
      </c>
      <c r="L263" s="39">
        <f t="shared" si="9"/>
        <v>336642.03553042654</v>
      </c>
    </row>
    <row r="264" spans="1:12" ht="15" customHeight="1">
      <c r="A264" s="51" t="s">
        <v>268</v>
      </c>
      <c r="B264" s="51">
        <v>300613</v>
      </c>
      <c r="C264" s="51" t="s">
        <v>282</v>
      </c>
      <c r="D264" s="121">
        <f>SUMIFS('HCLS Adjustment'!$F:$F,'HCLS Adjustment'!$B:$B,'SAC by SAC Totals'!$B264)</f>
        <v>0</v>
      </c>
      <c r="E264" s="17">
        <f>VLOOKUP(B264,'SVS Adjustment'!B:L,4,FALSE)</f>
        <v>0</v>
      </c>
      <c r="F264" s="17">
        <f>VLOOKUP(B264,'CAF BLS Adjustment'!B:S,9,FALSE)</f>
        <v>-11844</v>
      </c>
      <c r="G264" s="14">
        <f t="shared" si="8"/>
        <v>-11844</v>
      </c>
      <c r="H264" s="159"/>
      <c r="I264" s="121">
        <f>SUMIFS('HCLS Adjustment'!$M:$M,'HCLS Adjustment'!$B:$B,$B264)</f>
        <v>0</v>
      </c>
      <c r="J264" s="17">
        <f>VLOOKUP(B264,'SVS Adjustment'!B:L,11,FALSE)</f>
        <v>0</v>
      </c>
      <c r="K264" s="17">
        <f>VLOOKUP($B264,'CAF BLS Adjustment'!$B:$S,18,FALSE)</f>
        <v>-11844</v>
      </c>
      <c r="L264" s="39">
        <f t="shared" si="9"/>
        <v>-11844</v>
      </c>
    </row>
    <row r="265" spans="1:12" ht="15" customHeight="1">
      <c r="A265" s="51" t="s">
        <v>268</v>
      </c>
      <c r="B265" s="51">
        <v>300614</v>
      </c>
      <c r="C265" s="51" t="s">
        <v>283</v>
      </c>
      <c r="D265" s="121">
        <f>SUMIFS('HCLS Adjustment'!$F:$F,'HCLS Adjustment'!$B:$B,'SAC by SAC Totals'!$B265)</f>
        <v>0</v>
      </c>
      <c r="E265" s="17">
        <f>VLOOKUP(B265,'SVS Adjustment'!B:L,4,FALSE)</f>
        <v>0</v>
      </c>
      <c r="F265" s="17">
        <f>VLOOKUP(B265,'CAF BLS Adjustment'!B:S,9,FALSE)</f>
        <v>257982</v>
      </c>
      <c r="G265" s="14">
        <f t="shared" si="8"/>
        <v>257982</v>
      </c>
      <c r="H265" s="159"/>
      <c r="I265" s="121">
        <f>SUMIFS('HCLS Adjustment'!$M:$M,'HCLS Adjustment'!$B:$B,$B265)</f>
        <v>0</v>
      </c>
      <c r="J265" s="17">
        <f>VLOOKUP(B265,'SVS Adjustment'!B:L,11,FALSE)</f>
        <v>0</v>
      </c>
      <c r="K265" s="17">
        <f>VLOOKUP($B265,'CAF BLS Adjustment'!$B:$S,18,FALSE)</f>
        <v>216110.07319585702</v>
      </c>
      <c r="L265" s="39">
        <f t="shared" si="9"/>
        <v>216110.07319585702</v>
      </c>
    </row>
    <row r="266" spans="1:12" ht="15" customHeight="1">
      <c r="A266" s="51" t="s">
        <v>268</v>
      </c>
      <c r="B266" s="51">
        <v>300619</v>
      </c>
      <c r="C266" s="51" t="s">
        <v>284</v>
      </c>
      <c r="D266" s="121">
        <f>SUMIFS('HCLS Adjustment'!$F:$F,'HCLS Adjustment'!$B:$B,'SAC by SAC Totals'!$B266)</f>
        <v>0</v>
      </c>
      <c r="E266" s="17">
        <f>VLOOKUP(B266,'SVS Adjustment'!B:L,4,FALSE)</f>
        <v>0</v>
      </c>
      <c r="F266" s="17">
        <f>VLOOKUP(B266,'CAF BLS Adjustment'!B:S,9,FALSE)</f>
        <v>219263</v>
      </c>
      <c r="G266" s="14">
        <f t="shared" si="8"/>
        <v>219263</v>
      </c>
      <c r="H266" s="159"/>
      <c r="I266" s="121">
        <f>SUMIFS('HCLS Adjustment'!$M:$M,'HCLS Adjustment'!$B:$B,$B266)</f>
        <v>0</v>
      </c>
      <c r="J266" s="17">
        <f>VLOOKUP(B266,'SVS Adjustment'!B:L,11,FALSE)</f>
        <v>0</v>
      </c>
      <c r="K266" s="17">
        <f>VLOOKUP($B266,'CAF BLS Adjustment'!$B:$S,18,FALSE)</f>
        <v>175222.12494446151</v>
      </c>
      <c r="L266" s="39">
        <f t="shared" si="9"/>
        <v>175222.12494446151</v>
      </c>
    </row>
    <row r="267" spans="1:12" ht="15" customHeight="1">
      <c r="A267" s="51" t="s">
        <v>268</v>
      </c>
      <c r="B267" s="51">
        <v>300625</v>
      </c>
      <c r="C267" s="51" t="s">
        <v>285</v>
      </c>
      <c r="D267" s="121">
        <f>SUMIFS('HCLS Adjustment'!$F:$F,'HCLS Adjustment'!$B:$B,'SAC by SAC Totals'!$B267)</f>
        <v>0</v>
      </c>
      <c r="E267" s="17">
        <f>VLOOKUP(B267,'SVS Adjustment'!B:L,4,FALSE)</f>
        <v>0</v>
      </c>
      <c r="F267" s="17">
        <f>VLOOKUP(B267,'CAF BLS Adjustment'!B:S,9,FALSE)</f>
        <v>349938</v>
      </c>
      <c r="G267" s="14">
        <f t="shared" si="8"/>
        <v>349938</v>
      </c>
      <c r="H267" s="159"/>
      <c r="I267" s="121">
        <f>SUMIFS('HCLS Adjustment'!$M:$M,'HCLS Adjustment'!$B:$B,$B267)</f>
        <v>0</v>
      </c>
      <c r="J267" s="17">
        <f>VLOOKUP(B267,'SVS Adjustment'!B:L,11,FALSE)</f>
        <v>0</v>
      </c>
      <c r="K267" s="17">
        <f>VLOOKUP($B267,'CAF BLS Adjustment'!$B:$S,18,FALSE)</f>
        <v>282682.43128415325</v>
      </c>
      <c r="L267" s="39">
        <f t="shared" si="9"/>
        <v>282682.43128415325</v>
      </c>
    </row>
    <row r="268" spans="1:12" ht="15" customHeight="1">
      <c r="A268" s="51" t="s">
        <v>268</v>
      </c>
      <c r="B268" s="51">
        <v>300633</v>
      </c>
      <c r="C268" s="51" t="s">
        <v>286</v>
      </c>
      <c r="D268" s="121">
        <f>SUMIFS('HCLS Adjustment'!$F:$F,'HCLS Adjustment'!$B:$B,'SAC by SAC Totals'!$B268)</f>
        <v>0</v>
      </c>
      <c r="E268" s="17">
        <f>VLOOKUP(B268,'SVS Adjustment'!B:L,4,FALSE)</f>
        <v>0</v>
      </c>
      <c r="F268" s="17">
        <f>VLOOKUP(B268,'CAF BLS Adjustment'!B:S,9,FALSE)</f>
        <v>2208</v>
      </c>
      <c r="G268" s="14">
        <f t="shared" si="8"/>
        <v>2208</v>
      </c>
      <c r="H268" s="159"/>
      <c r="I268" s="121">
        <f>SUMIFS('HCLS Adjustment'!$M:$M,'HCLS Adjustment'!$B:$B,$B268)</f>
        <v>0</v>
      </c>
      <c r="J268" s="17">
        <f>VLOOKUP(B268,'SVS Adjustment'!B:L,11,FALSE)</f>
        <v>0</v>
      </c>
      <c r="K268" s="17">
        <f>VLOOKUP($B268,'CAF BLS Adjustment'!$B:$S,18,FALSE)</f>
        <v>2023.929347649427</v>
      </c>
      <c r="L268" s="39">
        <f t="shared" si="9"/>
        <v>2023.929347649427</v>
      </c>
    </row>
    <row r="269" spans="1:12" ht="15" customHeight="1">
      <c r="A269" s="51" t="s">
        <v>268</v>
      </c>
      <c r="B269" s="51">
        <v>300634</v>
      </c>
      <c r="C269" s="51" t="s">
        <v>287</v>
      </c>
      <c r="D269" s="121">
        <f>SUMIFS('HCLS Adjustment'!$F:$F,'HCLS Adjustment'!$B:$B,'SAC by SAC Totals'!$B269)</f>
        <v>324660</v>
      </c>
      <c r="E269" s="17">
        <f>VLOOKUP(B269,'SVS Adjustment'!B:L,4,FALSE)</f>
        <v>0</v>
      </c>
      <c r="F269" s="17">
        <f>VLOOKUP(B269,'CAF BLS Adjustment'!B:S,9,FALSE)</f>
        <v>628336</v>
      </c>
      <c r="G269" s="14">
        <f t="shared" si="8"/>
        <v>952996</v>
      </c>
      <c r="H269" s="159"/>
      <c r="I269" s="121">
        <f>SUMIFS('HCLS Adjustment'!$M:$M,'HCLS Adjustment'!$B:$B,$B269)</f>
        <v>245277.82015573865</v>
      </c>
      <c r="J269" s="17">
        <f>VLOOKUP(B269,'SVS Adjustment'!B:L,11,FALSE)</f>
        <v>0</v>
      </c>
      <c r="K269" s="17">
        <f>VLOOKUP($B269,'CAF BLS Adjustment'!$B:$S,18,FALSE)</f>
        <v>511651.53097404045</v>
      </c>
      <c r="L269" s="39">
        <f t="shared" si="9"/>
        <v>756929.35112977913</v>
      </c>
    </row>
    <row r="270" spans="1:12" ht="15" customHeight="1">
      <c r="A270" s="51" t="s">
        <v>268</v>
      </c>
      <c r="B270" s="51">
        <v>300639</v>
      </c>
      <c r="C270" s="51" t="s">
        <v>288</v>
      </c>
      <c r="D270" s="121">
        <f>SUMIFS('HCLS Adjustment'!$F:$F,'HCLS Adjustment'!$B:$B,'SAC by SAC Totals'!$B270)</f>
        <v>0</v>
      </c>
      <c r="E270" s="17">
        <f>VLOOKUP(B270,'SVS Adjustment'!B:L,4,FALSE)</f>
        <v>0</v>
      </c>
      <c r="F270" s="17">
        <f>VLOOKUP(B270,'CAF BLS Adjustment'!B:S,9,FALSE)</f>
        <v>262485</v>
      </c>
      <c r="G270" s="14">
        <f t="shared" si="8"/>
        <v>262485</v>
      </c>
      <c r="H270" s="159"/>
      <c r="I270" s="121">
        <f>SUMIFS('HCLS Adjustment'!$M:$M,'HCLS Adjustment'!$B:$B,$B270)</f>
        <v>0</v>
      </c>
      <c r="J270" s="17">
        <f>VLOOKUP(B270,'SVS Adjustment'!B:L,11,FALSE)</f>
        <v>0</v>
      </c>
      <c r="K270" s="17">
        <f>VLOOKUP($B270,'CAF BLS Adjustment'!$B:$S,18,FALSE)</f>
        <v>217488.38091341668</v>
      </c>
      <c r="L270" s="39">
        <f t="shared" si="9"/>
        <v>217488.38091341668</v>
      </c>
    </row>
    <row r="271" spans="1:12" ht="15" customHeight="1">
      <c r="A271" s="51" t="s">
        <v>268</v>
      </c>
      <c r="B271" s="51">
        <v>300644</v>
      </c>
      <c r="C271" s="51" t="s">
        <v>289</v>
      </c>
      <c r="D271" s="121">
        <f>SUMIFS('HCLS Adjustment'!$F:$F,'HCLS Adjustment'!$B:$B,'SAC by SAC Totals'!$B271)</f>
        <v>0</v>
      </c>
      <c r="E271" s="17">
        <f>VLOOKUP(B271,'SVS Adjustment'!B:L,4,FALSE)</f>
        <v>0</v>
      </c>
      <c r="F271" s="17">
        <f>VLOOKUP(B271,'CAF BLS Adjustment'!B:S,9,FALSE)</f>
        <v>-133434</v>
      </c>
      <c r="G271" s="14">
        <f t="shared" si="8"/>
        <v>-133434</v>
      </c>
      <c r="H271" s="159"/>
      <c r="I271" s="121">
        <f>SUMIFS('HCLS Adjustment'!$M:$M,'HCLS Adjustment'!$B:$B,$B271)</f>
        <v>0</v>
      </c>
      <c r="J271" s="17">
        <f>VLOOKUP(B271,'SVS Adjustment'!B:L,11,FALSE)</f>
        <v>0</v>
      </c>
      <c r="K271" s="17">
        <f>VLOOKUP($B271,'CAF BLS Adjustment'!$B:$S,18,FALSE)</f>
        <v>-133434</v>
      </c>
      <c r="L271" s="39">
        <f t="shared" si="9"/>
        <v>-133434</v>
      </c>
    </row>
    <row r="272" spans="1:12" ht="15" customHeight="1">
      <c r="A272" s="51" t="s">
        <v>268</v>
      </c>
      <c r="B272" s="51">
        <v>300645</v>
      </c>
      <c r="C272" s="51" t="s">
        <v>290</v>
      </c>
      <c r="D272" s="121">
        <f>SUMIFS('HCLS Adjustment'!$F:$F,'HCLS Adjustment'!$B:$B,'SAC by SAC Totals'!$B272)</f>
        <v>0</v>
      </c>
      <c r="E272" s="17">
        <f>VLOOKUP(B272,'SVS Adjustment'!B:L,4,FALSE)</f>
        <v>0</v>
      </c>
      <c r="F272" s="17">
        <f>VLOOKUP(B272,'CAF BLS Adjustment'!B:S,9,FALSE)</f>
        <v>2388</v>
      </c>
      <c r="G272" s="14">
        <f t="shared" si="8"/>
        <v>2388</v>
      </c>
      <c r="H272" s="159"/>
      <c r="I272" s="121">
        <f>SUMIFS('HCLS Adjustment'!$M:$M,'HCLS Adjustment'!$B:$B,$B272)</f>
        <v>0</v>
      </c>
      <c r="J272" s="17">
        <f>VLOOKUP(B272,'SVS Adjustment'!B:L,11,FALSE)</f>
        <v>0</v>
      </c>
      <c r="K272" s="17">
        <f>VLOOKUP($B272,'CAF BLS Adjustment'!$B:$S,18,FALSE)</f>
        <v>2188.9235879469347</v>
      </c>
      <c r="L272" s="39">
        <f t="shared" si="9"/>
        <v>2188.9235879469347</v>
      </c>
    </row>
    <row r="273" spans="1:12" ht="15" customHeight="1">
      <c r="A273" s="51" t="s">
        <v>268</v>
      </c>
      <c r="B273" s="51">
        <v>300650</v>
      </c>
      <c r="C273" s="51" t="s">
        <v>291</v>
      </c>
      <c r="D273" s="121">
        <f>SUMIFS('HCLS Adjustment'!$F:$F,'HCLS Adjustment'!$B:$B,'SAC by SAC Totals'!$B273)</f>
        <v>55236</v>
      </c>
      <c r="E273" s="17">
        <f>VLOOKUP(B273,'SVS Adjustment'!B:L,4,FALSE)</f>
        <v>0</v>
      </c>
      <c r="F273" s="17">
        <f>VLOOKUP(B273,'CAF BLS Adjustment'!B:S,9,FALSE)</f>
        <v>280558</v>
      </c>
      <c r="G273" s="14">
        <f t="shared" si="8"/>
        <v>335794</v>
      </c>
      <c r="H273" s="159"/>
      <c r="I273" s="121">
        <f>SUMIFS('HCLS Adjustment'!$M:$M,'HCLS Adjustment'!$B:$B,$B273)</f>
        <v>27214.76599691439</v>
      </c>
      <c r="J273" s="17">
        <f>VLOOKUP(B273,'SVS Adjustment'!B:L,11,FALSE)</f>
        <v>0</v>
      </c>
      <c r="K273" s="17">
        <f>VLOOKUP($B273,'CAF BLS Adjustment'!$B:$S,18,FALSE)</f>
        <v>225348.60832665858</v>
      </c>
      <c r="L273" s="39">
        <f t="shared" si="9"/>
        <v>252563.37432357296</v>
      </c>
    </row>
    <row r="274" spans="1:12" ht="15" customHeight="1">
      <c r="A274" s="51" t="s">
        <v>268</v>
      </c>
      <c r="B274" s="51">
        <v>300651</v>
      </c>
      <c r="C274" s="51" t="s">
        <v>64</v>
      </c>
      <c r="D274" s="121">
        <f>SUMIFS('HCLS Adjustment'!$F:$F,'HCLS Adjustment'!$B:$B,'SAC by SAC Totals'!$B274)</f>
        <v>0</v>
      </c>
      <c r="E274" s="17">
        <f>VLOOKUP(B274,'SVS Adjustment'!B:L,4,FALSE)</f>
        <v>0</v>
      </c>
      <c r="F274" s="17">
        <f>VLOOKUP(B274,'CAF BLS Adjustment'!B:S,9,FALSE)</f>
        <v>3432</v>
      </c>
      <c r="G274" s="14">
        <f t="shared" si="8"/>
        <v>3432</v>
      </c>
      <c r="H274" s="159"/>
      <c r="I274" s="121">
        <f>SUMIFS('HCLS Adjustment'!$M:$M,'HCLS Adjustment'!$B:$B,$B274)</f>
        <v>0</v>
      </c>
      <c r="J274" s="17">
        <f>VLOOKUP(B274,'SVS Adjustment'!B:L,11,FALSE)</f>
        <v>0</v>
      </c>
      <c r="K274" s="17">
        <f>VLOOKUP($B274,'CAF BLS Adjustment'!$B:$S,18,FALSE)</f>
        <v>3145.8901816724788</v>
      </c>
      <c r="L274" s="39">
        <f t="shared" si="9"/>
        <v>3145.8901816724788</v>
      </c>
    </row>
    <row r="275" spans="1:12" ht="15" customHeight="1">
      <c r="A275" s="51" t="s">
        <v>268</v>
      </c>
      <c r="B275" s="51">
        <v>300654</v>
      </c>
      <c r="C275" s="51" t="s">
        <v>292</v>
      </c>
      <c r="D275" s="121">
        <f>SUMIFS('HCLS Adjustment'!$F:$F,'HCLS Adjustment'!$B:$B,'SAC by SAC Totals'!$B275)</f>
        <v>0</v>
      </c>
      <c r="E275" s="17">
        <f>VLOOKUP(B275,'SVS Adjustment'!B:L,4,FALSE)</f>
        <v>0</v>
      </c>
      <c r="F275" s="17">
        <f>VLOOKUP(B275,'CAF BLS Adjustment'!B:S,9,FALSE)</f>
        <v>-132</v>
      </c>
      <c r="G275" s="14">
        <f t="shared" si="8"/>
        <v>-132</v>
      </c>
      <c r="H275" s="159"/>
      <c r="I275" s="121">
        <f>SUMIFS('HCLS Adjustment'!$M:$M,'HCLS Adjustment'!$B:$B,$B275)</f>
        <v>0</v>
      </c>
      <c r="J275" s="17">
        <f>VLOOKUP(B275,'SVS Adjustment'!B:L,11,FALSE)</f>
        <v>0</v>
      </c>
      <c r="K275" s="17">
        <f>VLOOKUP($B275,'CAF BLS Adjustment'!$B:$S,18,FALSE)</f>
        <v>-132</v>
      </c>
      <c r="L275" s="39">
        <f t="shared" si="9"/>
        <v>-132</v>
      </c>
    </row>
    <row r="276" spans="1:12" ht="15" customHeight="1">
      <c r="A276" s="51" t="s">
        <v>268</v>
      </c>
      <c r="B276" s="51">
        <v>300656</v>
      </c>
      <c r="C276" s="51" t="s">
        <v>293</v>
      </c>
      <c r="D276" s="121">
        <f>SUMIFS('HCLS Adjustment'!$F:$F,'HCLS Adjustment'!$B:$B,'SAC by SAC Totals'!$B276)</f>
        <v>14868</v>
      </c>
      <c r="E276" s="17">
        <f>VLOOKUP(B276,'SVS Adjustment'!B:L,4,FALSE)</f>
        <v>0</v>
      </c>
      <c r="F276" s="17">
        <f>VLOOKUP(B276,'CAF BLS Adjustment'!B:S,9,FALSE)</f>
        <v>261605</v>
      </c>
      <c r="G276" s="14">
        <f t="shared" si="8"/>
        <v>276473</v>
      </c>
      <c r="H276" s="159"/>
      <c r="I276" s="121">
        <f>SUMIFS('HCLS Adjustment'!$M:$M,'HCLS Adjustment'!$B:$B,$B276)</f>
        <v>780.82965204815184</v>
      </c>
      <c r="J276" s="17">
        <f>VLOOKUP(B276,'SVS Adjustment'!B:L,11,FALSE)</f>
        <v>0</v>
      </c>
      <c r="K276" s="17">
        <f>VLOOKUP($B276,'CAF BLS Adjustment'!$B:$S,18,FALSE)</f>
        <v>220907.51555515273</v>
      </c>
      <c r="L276" s="39">
        <f t="shared" si="9"/>
        <v>221688.34520720088</v>
      </c>
    </row>
    <row r="277" spans="1:12" ht="15" customHeight="1">
      <c r="A277" s="51" t="s">
        <v>268</v>
      </c>
      <c r="B277" s="51">
        <v>300658</v>
      </c>
      <c r="C277" s="51" t="s">
        <v>294</v>
      </c>
      <c r="D277" s="121">
        <f>SUMIFS('HCLS Adjustment'!$F:$F,'HCLS Adjustment'!$B:$B,'SAC by SAC Totals'!$B277)</f>
        <v>0</v>
      </c>
      <c r="E277" s="17">
        <f>VLOOKUP(B277,'SVS Adjustment'!B:L,4,FALSE)</f>
        <v>0</v>
      </c>
      <c r="F277" s="17">
        <f>VLOOKUP(B277,'CAF BLS Adjustment'!B:S,9,FALSE)</f>
        <v>24456</v>
      </c>
      <c r="G277" s="14">
        <f t="shared" si="8"/>
        <v>24456</v>
      </c>
      <c r="H277" s="159"/>
      <c r="I277" s="121">
        <f>SUMIFS('HCLS Adjustment'!$M:$M,'HCLS Adjustment'!$B:$B,$B277)</f>
        <v>0</v>
      </c>
      <c r="J277" s="17">
        <f>VLOOKUP(B277,'SVS Adjustment'!B:L,11,FALSE)</f>
        <v>0</v>
      </c>
      <c r="K277" s="17">
        <f>VLOOKUP($B277,'CAF BLS Adjustment'!$B:$S,18,FALSE)</f>
        <v>22417.217448421368</v>
      </c>
      <c r="L277" s="39">
        <f t="shared" si="9"/>
        <v>22417.217448421368</v>
      </c>
    </row>
    <row r="278" spans="1:12" ht="15" customHeight="1">
      <c r="A278" s="51" t="s">
        <v>268</v>
      </c>
      <c r="B278" s="51">
        <v>300659</v>
      </c>
      <c r="C278" s="51" t="s">
        <v>295</v>
      </c>
      <c r="D278" s="121">
        <f>SUMIFS('HCLS Adjustment'!$F:$F,'HCLS Adjustment'!$B:$B,'SAC by SAC Totals'!$B278)</f>
        <v>0</v>
      </c>
      <c r="E278" s="17">
        <f>VLOOKUP(B278,'SVS Adjustment'!B:L,4,FALSE)</f>
        <v>0</v>
      </c>
      <c r="F278" s="17">
        <f>VLOOKUP(B278,'CAF BLS Adjustment'!B:S,9,FALSE)</f>
        <v>-15000</v>
      </c>
      <c r="G278" s="14">
        <f t="shared" si="8"/>
        <v>-15000</v>
      </c>
      <c r="H278" s="159"/>
      <c r="I278" s="121">
        <f>SUMIFS('HCLS Adjustment'!$M:$M,'HCLS Adjustment'!$B:$B,$B278)</f>
        <v>0</v>
      </c>
      <c r="J278" s="17">
        <f>VLOOKUP(B278,'SVS Adjustment'!B:L,11,FALSE)</f>
        <v>0</v>
      </c>
      <c r="K278" s="17">
        <f>VLOOKUP($B278,'CAF BLS Adjustment'!$B:$S,18,FALSE)</f>
        <v>-15000</v>
      </c>
      <c r="L278" s="39">
        <f t="shared" si="9"/>
        <v>-15000</v>
      </c>
    </row>
    <row r="279" spans="1:12" ht="15" customHeight="1">
      <c r="A279" s="51" t="s">
        <v>268</v>
      </c>
      <c r="B279" s="51">
        <v>300662</v>
      </c>
      <c r="C279" s="51" t="s">
        <v>296</v>
      </c>
      <c r="D279" s="121">
        <f>SUMIFS('HCLS Adjustment'!$F:$F,'HCLS Adjustment'!$B:$B,'SAC by SAC Totals'!$B279)</f>
        <v>0</v>
      </c>
      <c r="E279" s="17">
        <f>VLOOKUP(B279,'SVS Adjustment'!B:L,4,FALSE)</f>
        <v>0</v>
      </c>
      <c r="F279" s="17">
        <f>VLOOKUP(B279,'CAF BLS Adjustment'!B:S,9,FALSE)</f>
        <v>-78</v>
      </c>
      <c r="G279" s="14">
        <f t="shared" si="8"/>
        <v>-78</v>
      </c>
      <c r="H279" s="159"/>
      <c r="I279" s="121">
        <f>SUMIFS('HCLS Adjustment'!$M:$M,'HCLS Adjustment'!$B:$B,$B279)</f>
        <v>0</v>
      </c>
      <c r="J279" s="17">
        <f>VLOOKUP(B279,'SVS Adjustment'!B:L,11,FALSE)</f>
        <v>0</v>
      </c>
      <c r="K279" s="17">
        <f>VLOOKUP($B279,'CAF BLS Adjustment'!$B:$S,18,FALSE)</f>
        <v>-78</v>
      </c>
      <c r="L279" s="39">
        <f t="shared" si="9"/>
        <v>-78</v>
      </c>
    </row>
    <row r="280" spans="1:12" s="43" customFormat="1" ht="15" customHeight="1">
      <c r="A280" s="51" t="s">
        <v>268</v>
      </c>
      <c r="B280" s="51">
        <v>300663</v>
      </c>
      <c r="C280" s="51" t="s">
        <v>297</v>
      </c>
      <c r="D280" s="121">
        <f>SUMIFS('HCLS Adjustment'!$F:$F,'HCLS Adjustment'!$B:$B,'SAC by SAC Totals'!$B280)</f>
        <v>31920</v>
      </c>
      <c r="E280" s="17">
        <f>VLOOKUP(B280,'SVS Adjustment'!B:L,4,FALSE)</f>
        <v>0</v>
      </c>
      <c r="F280" s="17">
        <f>VLOOKUP(B280,'CAF BLS Adjustment'!B:S,9,FALSE)</f>
        <v>104272</v>
      </c>
      <c r="G280" s="14">
        <f t="shared" si="8"/>
        <v>136192</v>
      </c>
      <c r="H280" s="159"/>
      <c r="I280" s="121">
        <f>SUMIFS('HCLS Adjustment'!$M:$M,'HCLS Adjustment'!$B:$B,$B280)</f>
        <v>24934.150784498594</v>
      </c>
      <c r="J280" s="17">
        <f>VLOOKUP(B280,'SVS Adjustment'!B:L,11,FALSE)</f>
        <v>0</v>
      </c>
      <c r="K280" s="17">
        <f>VLOOKUP($B280,'CAF BLS Adjustment'!$B:$S,18,FALSE)</f>
        <v>89622.517381596335</v>
      </c>
      <c r="L280" s="39">
        <f t="shared" si="9"/>
        <v>114556.66816609493</v>
      </c>
    </row>
    <row r="281" spans="1:12" ht="15" customHeight="1">
      <c r="A281" s="51" t="s">
        <v>268</v>
      </c>
      <c r="B281" s="51">
        <v>300664</v>
      </c>
      <c r="C281" s="51" t="s">
        <v>298</v>
      </c>
      <c r="D281" s="121">
        <f>SUMIFS('HCLS Adjustment'!$F:$F,'HCLS Adjustment'!$B:$B,'SAC by SAC Totals'!$B281)</f>
        <v>0</v>
      </c>
      <c r="E281" s="17">
        <f>VLOOKUP(B281,'SVS Adjustment'!B:L,4,FALSE)</f>
        <v>0</v>
      </c>
      <c r="F281" s="17">
        <f>VLOOKUP(B281,'CAF BLS Adjustment'!B:S,9,FALSE)</f>
        <v>205593</v>
      </c>
      <c r="G281" s="14">
        <f t="shared" si="8"/>
        <v>205593</v>
      </c>
      <c r="H281" s="159"/>
      <c r="I281" s="121">
        <f>SUMIFS('HCLS Adjustment'!$M:$M,'HCLS Adjustment'!$B:$B,$B281)</f>
        <v>0</v>
      </c>
      <c r="J281" s="17">
        <f>VLOOKUP(B281,'SVS Adjustment'!B:L,11,FALSE)</f>
        <v>0</v>
      </c>
      <c r="K281" s="17">
        <f>VLOOKUP($B281,'CAF BLS Adjustment'!$B:$S,18,FALSE)</f>
        <v>166841.13278411681</v>
      </c>
      <c r="L281" s="39">
        <f t="shared" si="9"/>
        <v>166841.13278411681</v>
      </c>
    </row>
    <row r="282" spans="1:12" ht="15" customHeight="1">
      <c r="A282" s="51" t="s">
        <v>299</v>
      </c>
      <c r="B282" s="51">
        <v>310542</v>
      </c>
      <c r="C282" s="51" t="s">
        <v>300</v>
      </c>
      <c r="D282" s="121">
        <f>SUMIFS('HCLS Adjustment'!$F:$F,'HCLS Adjustment'!$B:$B,'SAC by SAC Totals'!$B282)</f>
        <v>295644</v>
      </c>
      <c r="E282" s="17">
        <f>VLOOKUP(B282,'SVS Adjustment'!B:L,4,FALSE)</f>
        <v>0</v>
      </c>
      <c r="F282" s="17">
        <f>VLOOKUP(B282,'CAF BLS Adjustment'!B:S,9,FALSE)</f>
        <v>121266.08680013201</v>
      </c>
      <c r="G282" s="14">
        <f t="shared" si="8"/>
        <v>416910.08680013201</v>
      </c>
      <c r="H282" s="159"/>
      <c r="I282" s="121">
        <f>SUMIFS('HCLS Adjustment'!$M:$M,'HCLS Adjustment'!$B:$B,$B282)</f>
        <v>260702.4125021956</v>
      </c>
      <c r="J282" s="17">
        <f>VLOOKUP(B282,'SVS Adjustment'!B:L,11,FALSE)</f>
        <v>0</v>
      </c>
      <c r="K282" s="17">
        <f>VLOOKUP($B282,'CAF BLS Adjustment'!$B:$S,18,FALSE)</f>
        <v>107516.42479202193</v>
      </c>
      <c r="L282" s="39">
        <f t="shared" si="9"/>
        <v>368218.83729421755</v>
      </c>
    </row>
    <row r="283" spans="1:12" ht="15" customHeight="1">
      <c r="A283" s="51" t="s">
        <v>299</v>
      </c>
      <c r="B283" s="51">
        <v>310669</v>
      </c>
      <c r="C283" s="51" t="s">
        <v>301</v>
      </c>
      <c r="D283" s="121">
        <f>SUMIFS('HCLS Adjustment'!$F:$F,'HCLS Adjustment'!$B:$B,'SAC by SAC Totals'!$B283)</f>
        <v>890268</v>
      </c>
      <c r="E283" s="17">
        <f>VLOOKUP(B283,'SVS Adjustment'!B:L,4,FALSE)</f>
        <v>0</v>
      </c>
      <c r="F283" s="17">
        <f>VLOOKUP(B283,'CAF BLS Adjustment'!B:S,9,FALSE)</f>
        <v>3479881</v>
      </c>
      <c r="G283" s="14">
        <f t="shared" si="8"/>
        <v>4370149</v>
      </c>
      <c r="H283" s="159"/>
      <c r="I283" s="121">
        <f>SUMIFS('HCLS Adjustment'!$M:$M,'HCLS Adjustment'!$B:$B,$B283)</f>
        <v>757179.6680468769</v>
      </c>
      <c r="J283" s="17">
        <f>VLOOKUP(B283,'SVS Adjustment'!B:L,11,FALSE)</f>
        <v>0</v>
      </c>
      <c r="K283" s="17">
        <f>VLOOKUP($B283,'CAF BLS Adjustment'!$B:$S,18,FALSE)</f>
        <v>3096252.5147047457</v>
      </c>
      <c r="L283" s="39">
        <f t="shared" si="9"/>
        <v>3853432.1827516225</v>
      </c>
    </row>
    <row r="284" spans="1:12" ht="15" customHeight="1">
      <c r="A284" s="51" t="s">
        <v>299</v>
      </c>
      <c r="B284" s="51">
        <v>310672</v>
      </c>
      <c r="C284" s="51" t="s">
        <v>302</v>
      </c>
      <c r="D284" s="121">
        <f>SUMIFS('HCLS Adjustment'!$F:$F,'HCLS Adjustment'!$B:$B,'SAC by SAC Totals'!$B284)</f>
        <v>0</v>
      </c>
      <c r="E284" s="17">
        <f>VLOOKUP(B284,'SVS Adjustment'!B:L,4,FALSE)</f>
        <v>0</v>
      </c>
      <c r="F284" s="17">
        <f>VLOOKUP(B284,'CAF BLS Adjustment'!B:S,9,FALSE)</f>
        <v>27276</v>
      </c>
      <c r="G284" s="14">
        <f t="shared" si="8"/>
        <v>27276</v>
      </c>
      <c r="H284" s="159"/>
      <c r="I284" s="121">
        <f>SUMIFS('HCLS Adjustment'!$M:$M,'HCLS Adjustment'!$B:$B,$B284)</f>
        <v>0</v>
      </c>
      <c r="J284" s="17">
        <f>VLOOKUP(B284,'SVS Adjustment'!B:L,11,FALSE)</f>
        <v>0</v>
      </c>
      <c r="K284" s="17">
        <f>VLOOKUP($B284,'CAF BLS Adjustment'!$B:$S,18,FALSE)</f>
        <v>25002.127213082324</v>
      </c>
      <c r="L284" s="39">
        <f t="shared" si="9"/>
        <v>25002.127213082324</v>
      </c>
    </row>
    <row r="285" spans="1:12" ht="15" customHeight="1">
      <c r="A285" s="51" t="s">
        <v>299</v>
      </c>
      <c r="B285" s="51">
        <v>310675</v>
      </c>
      <c r="C285" s="51" t="s">
        <v>303</v>
      </c>
      <c r="D285" s="121">
        <f>SUMIFS('HCLS Adjustment'!$F:$F,'HCLS Adjustment'!$B:$B,'SAC by SAC Totals'!$B285)</f>
        <v>0</v>
      </c>
      <c r="E285" s="17">
        <f>VLOOKUP(B285,'SVS Adjustment'!B:L,4,FALSE)</f>
        <v>0</v>
      </c>
      <c r="F285" s="17">
        <f>VLOOKUP(B285,'CAF BLS Adjustment'!B:S,9,FALSE)</f>
        <v>1135441</v>
      </c>
      <c r="G285" s="14">
        <f t="shared" si="8"/>
        <v>1135441</v>
      </c>
      <c r="H285" s="159"/>
      <c r="I285" s="121">
        <f>SUMIFS('HCLS Adjustment'!$M:$M,'HCLS Adjustment'!$B:$B,$B285)</f>
        <v>0</v>
      </c>
      <c r="J285" s="17">
        <f>VLOOKUP(B285,'SVS Adjustment'!B:L,11,FALSE)</f>
        <v>0</v>
      </c>
      <c r="K285" s="17">
        <f>VLOOKUP($B285,'CAF BLS Adjustment'!$B:$S,18,FALSE)</f>
        <v>942446.26107051247</v>
      </c>
      <c r="L285" s="39">
        <f t="shared" si="9"/>
        <v>942446.26107051247</v>
      </c>
    </row>
    <row r="286" spans="1:12" ht="15" customHeight="1">
      <c r="A286" s="51" t="s">
        <v>299</v>
      </c>
      <c r="B286" s="51">
        <v>310676</v>
      </c>
      <c r="C286" s="51" t="s">
        <v>304</v>
      </c>
      <c r="D286" s="121">
        <f>SUMIFS('HCLS Adjustment'!$F:$F,'HCLS Adjustment'!$B:$B,'SAC by SAC Totals'!$B286)</f>
        <v>0</v>
      </c>
      <c r="E286" s="17">
        <f>VLOOKUP(B286,'SVS Adjustment'!B:L,4,FALSE)</f>
        <v>0</v>
      </c>
      <c r="F286" s="17">
        <f>VLOOKUP(B286,'CAF BLS Adjustment'!B:S,9,FALSE)</f>
        <v>1102225</v>
      </c>
      <c r="G286" s="14">
        <f t="shared" si="8"/>
        <v>1102225</v>
      </c>
      <c r="H286" s="159"/>
      <c r="I286" s="121">
        <f>SUMIFS('HCLS Adjustment'!$M:$M,'HCLS Adjustment'!$B:$B,$B286)</f>
        <v>0</v>
      </c>
      <c r="J286" s="17">
        <f>VLOOKUP(B286,'SVS Adjustment'!B:L,11,FALSE)</f>
        <v>0</v>
      </c>
      <c r="K286" s="17">
        <f>VLOOKUP($B286,'CAF BLS Adjustment'!$B:$S,18,FALSE)</f>
        <v>874501.95133881911</v>
      </c>
      <c r="L286" s="39">
        <f t="shared" si="9"/>
        <v>874501.95133881911</v>
      </c>
    </row>
    <row r="287" spans="1:12" ht="15" customHeight="1">
      <c r="A287" s="51" t="s">
        <v>299</v>
      </c>
      <c r="B287" s="51">
        <v>310677</v>
      </c>
      <c r="C287" s="51" t="s">
        <v>9</v>
      </c>
      <c r="D287" s="121">
        <f>SUMIFS('HCLS Adjustment'!$F:$F,'HCLS Adjustment'!$B:$B,'SAC by SAC Totals'!$B287)</f>
        <v>0</v>
      </c>
      <c r="E287" s="17">
        <f>VLOOKUP(B287,'SVS Adjustment'!B:L,4,FALSE)</f>
        <v>0</v>
      </c>
      <c r="F287" s="17">
        <f>VLOOKUP(B287,'CAF BLS Adjustment'!B:S,9,FALSE)</f>
        <v>-11310</v>
      </c>
      <c r="G287" s="14">
        <f t="shared" si="8"/>
        <v>-11310</v>
      </c>
      <c r="H287" s="159"/>
      <c r="I287" s="121">
        <f>SUMIFS('HCLS Adjustment'!$M:$M,'HCLS Adjustment'!$B:$B,$B287)</f>
        <v>0</v>
      </c>
      <c r="J287" s="17">
        <f>VLOOKUP(B287,'SVS Adjustment'!B:L,11,FALSE)</f>
        <v>0</v>
      </c>
      <c r="K287" s="17">
        <f>VLOOKUP($B287,'CAF BLS Adjustment'!$B:$S,18,FALSE)</f>
        <v>-11310</v>
      </c>
      <c r="L287" s="39">
        <f t="shared" si="9"/>
        <v>-11310</v>
      </c>
    </row>
    <row r="288" spans="1:12" ht="15" customHeight="1">
      <c r="A288" s="51" t="s">
        <v>299</v>
      </c>
      <c r="B288" s="51">
        <v>310678</v>
      </c>
      <c r="C288" s="51" t="s">
        <v>305</v>
      </c>
      <c r="D288" s="121">
        <f>SUMIFS('HCLS Adjustment'!$F:$F,'HCLS Adjustment'!$B:$B,'SAC by SAC Totals'!$B288)</f>
        <v>0</v>
      </c>
      <c r="E288" s="17">
        <f>VLOOKUP(B288,'SVS Adjustment'!B:L,4,FALSE)</f>
        <v>0</v>
      </c>
      <c r="F288" s="17">
        <f>VLOOKUP(B288,'CAF BLS Adjustment'!B:S,9,FALSE)</f>
        <v>238446</v>
      </c>
      <c r="G288" s="14">
        <f t="shared" si="8"/>
        <v>238446</v>
      </c>
      <c r="H288" s="159"/>
      <c r="I288" s="121">
        <f>SUMIFS('HCLS Adjustment'!$M:$M,'HCLS Adjustment'!$B:$B,$B288)</f>
        <v>0</v>
      </c>
      <c r="J288" s="17">
        <f>VLOOKUP(B288,'SVS Adjustment'!B:L,11,FALSE)</f>
        <v>0</v>
      </c>
      <c r="K288" s="17">
        <f>VLOOKUP($B288,'CAF BLS Adjustment'!$B:$S,18,FALSE)</f>
        <v>196446.20224725339</v>
      </c>
      <c r="L288" s="39">
        <f t="shared" si="9"/>
        <v>196446.20224725339</v>
      </c>
    </row>
    <row r="289" spans="1:12" ht="15" customHeight="1">
      <c r="A289" s="51" t="s">
        <v>299</v>
      </c>
      <c r="B289" s="51">
        <v>310679</v>
      </c>
      <c r="C289" s="51" t="s">
        <v>306</v>
      </c>
      <c r="D289" s="121">
        <f>SUMIFS('HCLS Adjustment'!$F:$F,'HCLS Adjustment'!$B:$B,'SAC by SAC Totals'!$B289)</f>
        <v>0</v>
      </c>
      <c r="E289" s="17">
        <f>VLOOKUP(B289,'SVS Adjustment'!B:L,4,FALSE)</f>
        <v>0</v>
      </c>
      <c r="F289" s="17">
        <f>VLOOKUP(B289,'CAF BLS Adjustment'!B:S,9,FALSE)</f>
        <v>498352</v>
      </c>
      <c r="G289" s="14">
        <f t="shared" si="8"/>
        <v>498352</v>
      </c>
      <c r="H289" s="159"/>
      <c r="I289" s="121">
        <f>SUMIFS('HCLS Adjustment'!$M:$M,'HCLS Adjustment'!$B:$B,$B289)</f>
        <v>0</v>
      </c>
      <c r="J289" s="17">
        <f>VLOOKUP(B289,'SVS Adjustment'!B:L,11,FALSE)</f>
        <v>0</v>
      </c>
      <c r="K289" s="17">
        <f>VLOOKUP($B289,'CAF BLS Adjustment'!$B:$S,18,FALSE)</f>
        <v>417832.87268158543</v>
      </c>
      <c r="L289" s="39">
        <f t="shared" si="9"/>
        <v>417832.87268158543</v>
      </c>
    </row>
    <row r="290" spans="1:12" ht="15" customHeight="1">
      <c r="A290" s="51" t="s">
        <v>299</v>
      </c>
      <c r="B290" s="51">
        <v>310683</v>
      </c>
      <c r="C290" s="51" t="s">
        <v>307</v>
      </c>
      <c r="D290" s="121">
        <f>SUMIFS('HCLS Adjustment'!$F:$F,'HCLS Adjustment'!$B:$B,'SAC by SAC Totals'!$B290)</f>
        <v>0</v>
      </c>
      <c r="E290" s="17">
        <f>VLOOKUP(B290,'SVS Adjustment'!B:L,4,FALSE)</f>
        <v>0</v>
      </c>
      <c r="F290" s="17">
        <f>VLOOKUP(B290,'CAF BLS Adjustment'!B:S,9,FALSE)</f>
        <v>-8580</v>
      </c>
      <c r="G290" s="14">
        <f t="shared" si="8"/>
        <v>-8580</v>
      </c>
      <c r="H290" s="159"/>
      <c r="I290" s="121">
        <f>SUMIFS('HCLS Adjustment'!$M:$M,'HCLS Adjustment'!$B:$B,$B290)</f>
        <v>0</v>
      </c>
      <c r="J290" s="17">
        <f>VLOOKUP(B290,'SVS Adjustment'!B:L,11,FALSE)</f>
        <v>0</v>
      </c>
      <c r="K290" s="17">
        <f>VLOOKUP($B290,'CAF BLS Adjustment'!$B:$S,18,FALSE)</f>
        <v>-8580</v>
      </c>
      <c r="L290" s="39">
        <f t="shared" si="9"/>
        <v>-8580</v>
      </c>
    </row>
    <row r="291" spans="1:12" ht="15" customHeight="1">
      <c r="A291" s="51" t="s">
        <v>299</v>
      </c>
      <c r="B291" s="51">
        <v>310685</v>
      </c>
      <c r="C291" s="51" t="s">
        <v>308</v>
      </c>
      <c r="D291" s="121">
        <f>SUMIFS('HCLS Adjustment'!$F:$F,'HCLS Adjustment'!$B:$B,'SAC by SAC Totals'!$B291)</f>
        <v>0</v>
      </c>
      <c r="E291" s="17">
        <f>VLOOKUP(B291,'SVS Adjustment'!B:L,4,FALSE)</f>
        <v>0</v>
      </c>
      <c r="F291" s="17">
        <f>VLOOKUP(B291,'CAF BLS Adjustment'!B:S,9,FALSE)</f>
        <v>4176</v>
      </c>
      <c r="G291" s="14">
        <f t="shared" si="8"/>
        <v>4176</v>
      </c>
      <c r="H291" s="159"/>
      <c r="I291" s="121">
        <f>SUMIFS('HCLS Adjustment'!$M:$M,'HCLS Adjustment'!$B:$B,$B291)</f>
        <v>0</v>
      </c>
      <c r="J291" s="17">
        <f>VLOOKUP(B291,'SVS Adjustment'!B:L,11,FALSE)</f>
        <v>0</v>
      </c>
      <c r="K291" s="17">
        <f>VLOOKUP($B291,'CAF BLS Adjustment'!$B:$S,18,FALSE)</f>
        <v>3827.8663749021771</v>
      </c>
      <c r="L291" s="39">
        <f t="shared" si="9"/>
        <v>3827.8663749021771</v>
      </c>
    </row>
    <row r="292" spans="1:12" ht="15" customHeight="1">
      <c r="A292" s="51" t="s">
        <v>299</v>
      </c>
      <c r="B292" s="51">
        <v>310688</v>
      </c>
      <c r="C292" s="51" t="s">
        <v>309</v>
      </c>
      <c r="D292" s="121">
        <f>SUMIFS('HCLS Adjustment'!$F:$F,'HCLS Adjustment'!$B:$B,'SAC by SAC Totals'!$B292)</f>
        <v>28308</v>
      </c>
      <c r="E292" s="17">
        <f>VLOOKUP(B292,'SVS Adjustment'!B:L,4,FALSE)</f>
        <v>0</v>
      </c>
      <c r="F292" s="17">
        <f>VLOOKUP(B292,'CAF BLS Adjustment'!B:S,9,FALSE)</f>
        <v>370889</v>
      </c>
      <c r="G292" s="14">
        <f t="shared" si="8"/>
        <v>399197</v>
      </c>
      <c r="H292" s="159"/>
      <c r="I292" s="121">
        <f>SUMIFS('HCLS Adjustment'!$M:$M,'HCLS Adjustment'!$B:$B,$B292)</f>
        <v>14453.86481866987</v>
      </c>
      <c r="J292" s="17">
        <f>VLOOKUP(B292,'SVS Adjustment'!B:L,11,FALSE)</f>
        <v>0</v>
      </c>
      <c r="K292" s="17">
        <f>VLOOKUP($B292,'CAF BLS Adjustment'!$B:$S,18,FALSE)</f>
        <v>314360.5119516211</v>
      </c>
      <c r="L292" s="39">
        <f t="shared" si="9"/>
        <v>328814.37677029095</v>
      </c>
    </row>
    <row r="293" spans="1:12" ht="15" customHeight="1">
      <c r="A293" s="51" t="s">
        <v>299</v>
      </c>
      <c r="B293" s="51">
        <v>310691</v>
      </c>
      <c r="C293" s="51" t="s">
        <v>310</v>
      </c>
      <c r="D293" s="121">
        <f>SUMIFS('HCLS Adjustment'!$F:$F,'HCLS Adjustment'!$B:$B,'SAC by SAC Totals'!$B293)</f>
        <v>373236</v>
      </c>
      <c r="E293" s="17">
        <f>VLOOKUP(B293,'SVS Adjustment'!B:L,4,FALSE)</f>
        <v>0</v>
      </c>
      <c r="F293" s="17">
        <f>VLOOKUP(B293,'CAF BLS Adjustment'!B:S,9,FALSE)</f>
        <v>810145</v>
      </c>
      <c r="G293" s="14">
        <f t="shared" si="8"/>
        <v>1183381</v>
      </c>
      <c r="H293" s="159"/>
      <c r="I293" s="121">
        <f>SUMIFS('HCLS Adjustment'!$M:$M,'HCLS Adjustment'!$B:$B,$B293)</f>
        <v>308880.8030648547</v>
      </c>
      <c r="J293" s="17">
        <f>VLOOKUP(B293,'SVS Adjustment'!B:L,11,FALSE)</f>
        <v>0</v>
      </c>
      <c r="K293" s="17">
        <f>VLOOKUP($B293,'CAF BLS Adjustment'!$B:$S,18,FALSE)</f>
        <v>708189.85301263665</v>
      </c>
      <c r="L293" s="39">
        <f t="shared" si="9"/>
        <v>1017070.6560774914</v>
      </c>
    </row>
    <row r="294" spans="1:12" ht="15" customHeight="1">
      <c r="A294" s="51" t="s">
        <v>299</v>
      </c>
      <c r="B294" s="51">
        <v>310692</v>
      </c>
      <c r="C294" s="51" t="s">
        <v>311</v>
      </c>
      <c r="D294" s="121">
        <f>SUMIFS('HCLS Adjustment'!$F:$F,'HCLS Adjustment'!$B:$B,'SAC by SAC Totals'!$B294)</f>
        <v>36564</v>
      </c>
      <c r="E294" s="17">
        <f>VLOOKUP(B294,'SVS Adjustment'!B:L,4,FALSE)</f>
        <v>0</v>
      </c>
      <c r="F294" s="17">
        <f>VLOOKUP(B294,'CAF BLS Adjustment'!B:S,9,FALSE)</f>
        <v>218381</v>
      </c>
      <c r="G294" s="14">
        <f t="shared" si="8"/>
        <v>254945</v>
      </c>
      <c r="H294" s="159"/>
      <c r="I294" s="121">
        <f>SUMIFS('HCLS Adjustment'!$M:$M,'HCLS Adjustment'!$B:$B,$B294)</f>
        <v>26204.145458071984</v>
      </c>
      <c r="J294" s="17">
        <f>VLOOKUP(B294,'SVS Adjustment'!B:L,11,FALSE)</f>
        <v>0</v>
      </c>
      <c r="K294" s="17">
        <f>VLOOKUP($B294,'CAF BLS Adjustment'!$B:$S,18,FALSE)</f>
        <v>181719.65855260025</v>
      </c>
      <c r="L294" s="39">
        <f t="shared" si="9"/>
        <v>207923.80401067223</v>
      </c>
    </row>
    <row r="295" spans="1:12" ht="15" customHeight="1">
      <c r="A295" s="51" t="s">
        <v>299</v>
      </c>
      <c r="B295" s="51">
        <v>310694</v>
      </c>
      <c r="C295" s="51" t="s">
        <v>312</v>
      </c>
      <c r="D295" s="121">
        <f>SUMIFS('HCLS Adjustment'!$F:$F,'HCLS Adjustment'!$B:$B,'SAC by SAC Totals'!$B295)</f>
        <v>40548</v>
      </c>
      <c r="E295" s="17">
        <f>VLOOKUP(B295,'SVS Adjustment'!B:L,4,FALSE)</f>
        <v>0</v>
      </c>
      <c r="F295" s="17">
        <f>VLOOKUP(B295,'CAF BLS Adjustment'!B:S,9,FALSE)</f>
        <v>122283</v>
      </c>
      <c r="G295" s="14">
        <f t="shared" si="8"/>
        <v>162831</v>
      </c>
      <c r="H295" s="159"/>
      <c r="I295" s="121">
        <f>SUMIFS('HCLS Adjustment'!$M:$M,'HCLS Adjustment'!$B:$B,$B295)</f>
        <v>28311.186493258694</v>
      </c>
      <c r="J295" s="17">
        <f>VLOOKUP(B295,'SVS Adjustment'!B:L,11,FALSE)</f>
        <v>0</v>
      </c>
      <c r="K295" s="17">
        <f>VLOOKUP($B295,'CAF BLS Adjustment'!$B:$S,18,FALSE)</f>
        <v>100786.16679348165</v>
      </c>
      <c r="L295" s="39">
        <f t="shared" si="9"/>
        <v>129097.35328674034</v>
      </c>
    </row>
    <row r="296" spans="1:12" ht="15" customHeight="1">
      <c r="A296" s="51" t="s">
        <v>299</v>
      </c>
      <c r="B296" s="51">
        <v>310703</v>
      </c>
      <c r="C296" s="51" t="s">
        <v>313</v>
      </c>
      <c r="D296" s="121">
        <f>SUMIFS('HCLS Adjustment'!$F:$F,'HCLS Adjustment'!$B:$B,'SAC by SAC Totals'!$B296)</f>
        <v>114600</v>
      </c>
      <c r="E296" s="17">
        <f>VLOOKUP(B296,'SVS Adjustment'!B:L,4,FALSE)</f>
        <v>0</v>
      </c>
      <c r="F296" s="17">
        <f>VLOOKUP(B296,'CAF BLS Adjustment'!B:S,9,FALSE)</f>
        <v>185855</v>
      </c>
      <c r="G296" s="14">
        <f t="shared" si="8"/>
        <v>300455</v>
      </c>
      <c r="H296" s="159"/>
      <c r="I296" s="121">
        <f>SUMIFS('HCLS Adjustment'!$M:$M,'HCLS Adjustment'!$B:$B,$B296)</f>
        <v>87654.782700802651</v>
      </c>
      <c r="J296" s="17">
        <f>VLOOKUP(B296,'SVS Adjustment'!B:L,11,FALSE)</f>
        <v>0</v>
      </c>
      <c r="K296" s="17">
        <f>VLOOKUP($B296,'CAF BLS Adjustment'!$B:$S,18,FALSE)</f>
        <v>143682.76121394977</v>
      </c>
      <c r="L296" s="39">
        <f t="shared" si="9"/>
        <v>231337.54391475243</v>
      </c>
    </row>
    <row r="297" spans="1:12" ht="15" customHeight="1">
      <c r="A297" s="51" t="s">
        <v>299</v>
      </c>
      <c r="B297" s="51">
        <v>310704</v>
      </c>
      <c r="C297" s="51" t="s">
        <v>314</v>
      </c>
      <c r="D297" s="121">
        <f>SUMIFS('HCLS Adjustment'!$F:$F,'HCLS Adjustment'!$B:$B,'SAC by SAC Totals'!$B297)</f>
        <v>295812</v>
      </c>
      <c r="E297" s="17">
        <f>VLOOKUP(B297,'SVS Adjustment'!B:L,4,FALSE)</f>
        <v>0</v>
      </c>
      <c r="F297" s="17">
        <f>VLOOKUP(B297,'CAF BLS Adjustment'!B:S,9,FALSE)</f>
        <v>1357767</v>
      </c>
      <c r="G297" s="14">
        <f t="shared" si="8"/>
        <v>1653579</v>
      </c>
      <c r="H297" s="159"/>
      <c r="I297" s="121">
        <f>SUMIFS('HCLS Adjustment'!$M:$M,'HCLS Adjustment'!$B:$B,$B297)</f>
        <v>221157.50561944375</v>
      </c>
      <c r="J297" s="17">
        <f>VLOOKUP(B297,'SVS Adjustment'!B:L,11,FALSE)</f>
        <v>0</v>
      </c>
      <c r="K297" s="17">
        <f>VLOOKUP($B297,'CAF BLS Adjustment'!$B:$S,18,FALSE)</f>
        <v>1141706.7296123554</v>
      </c>
      <c r="L297" s="39">
        <f t="shared" si="9"/>
        <v>1362864.2352317991</v>
      </c>
    </row>
    <row r="298" spans="1:12" ht="15" customHeight="1">
      <c r="A298" s="51" t="s">
        <v>299</v>
      </c>
      <c r="B298" s="51">
        <v>310708</v>
      </c>
      <c r="C298" s="51" t="s">
        <v>315</v>
      </c>
      <c r="D298" s="121">
        <f>SUMIFS('HCLS Adjustment'!$F:$F,'HCLS Adjustment'!$B:$B,'SAC by SAC Totals'!$B298)</f>
        <v>204600</v>
      </c>
      <c r="E298" s="17">
        <f>VLOOKUP(B298,'SVS Adjustment'!B:L,4,FALSE)</f>
        <v>0</v>
      </c>
      <c r="F298" s="17">
        <f>VLOOKUP(B298,'CAF BLS Adjustment'!B:S,9,FALSE)</f>
        <v>236835</v>
      </c>
      <c r="G298" s="14">
        <f t="shared" si="8"/>
        <v>441435</v>
      </c>
      <c r="H298" s="159"/>
      <c r="I298" s="121">
        <f>SUMIFS('HCLS Adjustment'!$M:$M,'HCLS Adjustment'!$B:$B,$B298)</f>
        <v>172314.29471714117</v>
      </c>
      <c r="J298" s="17">
        <f>VLOOKUP(B298,'SVS Adjustment'!B:L,11,FALSE)</f>
        <v>0</v>
      </c>
      <c r="K298" s="17">
        <f>VLOOKUP($B298,'CAF BLS Adjustment'!$B:$S,18,FALSE)</f>
        <v>202657.35615355984</v>
      </c>
      <c r="L298" s="39">
        <f t="shared" si="9"/>
        <v>374971.65087070101</v>
      </c>
    </row>
    <row r="299" spans="1:12" ht="15" customHeight="1">
      <c r="A299" s="51" t="s">
        <v>299</v>
      </c>
      <c r="B299" s="51">
        <v>310711</v>
      </c>
      <c r="C299" s="51" t="s">
        <v>316</v>
      </c>
      <c r="D299" s="121">
        <f>SUMIFS('HCLS Adjustment'!$F:$F,'HCLS Adjustment'!$B:$B,'SAC by SAC Totals'!$B299)</f>
        <v>0</v>
      </c>
      <c r="E299" s="17">
        <f>VLOOKUP(B299,'SVS Adjustment'!B:L,4,FALSE)</f>
        <v>0</v>
      </c>
      <c r="F299" s="17">
        <f>VLOOKUP(B299,'CAF BLS Adjustment'!B:S,9,FALSE)</f>
        <v>-2748</v>
      </c>
      <c r="G299" s="14">
        <f t="shared" si="8"/>
        <v>-2748</v>
      </c>
      <c r="H299" s="159"/>
      <c r="I299" s="121">
        <f>SUMIFS('HCLS Adjustment'!$M:$M,'HCLS Adjustment'!$B:$B,$B299)</f>
        <v>0</v>
      </c>
      <c r="J299" s="17">
        <f>VLOOKUP(B299,'SVS Adjustment'!B:L,11,FALSE)</f>
        <v>0</v>
      </c>
      <c r="K299" s="17">
        <f>VLOOKUP($B299,'CAF BLS Adjustment'!$B:$S,18,FALSE)</f>
        <v>-2748</v>
      </c>
      <c r="L299" s="39">
        <f t="shared" si="9"/>
        <v>-2748</v>
      </c>
    </row>
    <row r="300" spans="1:12" ht="15" customHeight="1">
      <c r="A300" s="51" t="s">
        <v>299</v>
      </c>
      <c r="B300" s="51">
        <v>310713</v>
      </c>
      <c r="C300" s="51" t="s">
        <v>317</v>
      </c>
      <c r="D300" s="121">
        <f>SUMIFS('HCLS Adjustment'!$F:$F,'HCLS Adjustment'!$B:$B,'SAC by SAC Totals'!$B300)</f>
        <v>0</v>
      </c>
      <c r="E300" s="17">
        <f>VLOOKUP(B300,'SVS Adjustment'!B:L,4,FALSE)</f>
        <v>0</v>
      </c>
      <c r="F300" s="17">
        <f>VLOOKUP(B300,'CAF BLS Adjustment'!B:S,9,FALSE)</f>
        <v>-33306</v>
      </c>
      <c r="G300" s="14">
        <f t="shared" si="8"/>
        <v>-33306</v>
      </c>
      <c r="H300" s="159"/>
      <c r="I300" s="121">
        <f>SUMIFS('HCLS Adjustment'!$M:$M,'HCLS Adjustment'!$B:$B,$B300)</f>
        <v>0</v>
      </c>
      <c r="J300" s="17">
        <f>VLOOKUP(B300,'SVS Adjustment'!B:L,11,FALSE)</f>
        <v>0</v>
      </c>
      <c r="K300" s="17">
        <f>VLOOKUP($B300,'CAF BLS Adjustment'!$B:$S,18,FALSE)</f>
        <v>-33306</v>
      </c>
      <c r="L300" s="39">
        <f t="shared" si="9"/>
        <v>-33306</v>
      </c>
    </row>
    <row r="301" spans="1:12" ht="15" customHeight="1">
      <c r="A301" s="51" t="s">
        <v>299</v>
      </c>
      <c r="B301" s="51">
        <v>310714</v>
      </c>
      <c r="C301" s="51" t="s">
        <v>318</v>
      </c>
      <c r="D301" s="121">
        <f>SUMIFS('HCLS Adjustment'!$F:$F,'HCLS Adjustment'!$B:$B,'SAC by SAC Totals'!$B301)</f>
        <v>297684</v>
      </c>
      <c r="E301" s="17">
        <f>VLOOKUP(B301,'SVS Adjustment'!B:L,4,FALSE)</f>
        <v>0</v>
      </c>
      <c r="F301" s="17">
        <f>VLOOKUP(B301,'CAF BLS Adjustment'!B:S,9,FALSE)</f>
        <v>450500</v>
      </c>
      <c r="G301" s="14">
        <f t="shared" si="8"/>
        <v>748184</v>
      </c>
      <c r="H301" s="159"/>
      <c r="I301" s="121">
        <f>SUMIFS('HCLS Adjustment'!$M:$M,'HCLS Adjustment'!$B:$B,$B301)</f>
        <v>260030.29473739976</v>
      </c>
      <c r="J301" s="17">
        <f>VLOOKUP(B301,'SVS Adjustment'!B:L,11,FALSE)</f>
        <v>0</v>
      </c>
      <c r="K301" s="17">
        <f>VLOOKUP($B301,'CAF BLS Adjustment'!$B:$S,18,FALSE)</f>
        <v>405256.06572095962</v>
      </c>
      <c r="L301" s="39">
        <f t="shared" si="9"/>
        <v>665286.36045835936</v>
      </c>
    </row>
    <row r="302" spans="1:12" ht="15" customHeight="1">
      <c r="A302" s="51" t="s">
        <v>299</v>
      </c>
      <c r="B302" s="51">
        <v>310717</v>
      </c>
      <c r="C302" s="51" t="s">
        <v>319</v>
      </c>
      <c r="D302" s="121">
        <f>SUMIFS('HCLS Adjustment'!$F:$F,'HCLS Adjustment'!$B:$B,'SAC by SAC Totals'!$B302)</f>
        <v>0</v>
      </c>
      <c r="E302" s="17">
        <f>VLOOKUP(B302,'SVS Adjustment'!B:L,4,FALSE)</f>
        <v>0</v>
      </c>
      <c r="F302" s="17">
        <f>VLOOKUP(B302,'CAF BLS Adjustment'!B:S,9,FALSE)</f>
        <v>-4158</v>
      </c>
      <c r="G302" s="14">
        <f t="shared" si="8"/>
        <v>-4158</v>
      </c>
      <c r="H302" s="159"/>
      <c r="I302" s="121">
        <f>SUMIFS('HCLS Adjustment'!$M:$M,'HCLS Adjustment'!$B:$B,$B302)</f>
        <v>0</v>
      </c>
      <c r="J302" s="17">
        <f>VLOOKUP(B302,'SVS Adjustment'!B:L,11,FALSE)</f>
        <v>0</v>
      </c>
      <c r="K302" s="17">
        <f>VLOOKUP($B302,'CAF BLS Adjustment'!$B:$S,18,FALSE)</f>
        <v>-4158</v>
      </c>
      <c r="L302" s="39">
        <f t="shared" si="9"/>
        <v>-4158</v>
      </c>
    </row>
    <row r="303" spans="1:12" ht="15" customHeight="1">
      <c r="A303" s="51" t="s">
        <v>299</v>
      </c>
      <c r="B303" s="51">
        <v>310721</v>
      </c>
      <c r="C303" s="51" t="s">
        <v>320</v>
      </c>
      <c r="D303" s="121">
        <f>SUMIFS('HCLS Adjustment'!$F:$F,'HCLS Adjustment'!$B:$B,'SAC by SAC Totals'!$B303)</f>
        <v>632460</v>
      </c>
      <c r="E303" s="17">
        <f>VLOOKUP(B303,'SVS Adjustment'!B:L,4,FALSE)</f>
        <v>0</v>
      </c>
      <c r="F303" s="17">
        <f>VLOOKUP(B303,'CAF BLS Adjustment'!B:S,9,FALSE)</f>
        <v>927569</v>
      </c>
      <c r="G303" s="14">
        <f t="shared" si="8"/>
        <v>1560029</v>
      </c>
      <c r="H303" s="159"/>
      <c r="I303" s="121">
        <f>SUMIFS('HCLS Adjustment'!$M:$M,'HCLS Adjustment'!$B:$B,$B303)</f>
        <v>536038.86969445599</v>
      </c>
      <c r="J303" s="17">
        <f>VLOOKUP(B303,'SVS Adjustment'!B:L,11,FALSE)</f>
        <v>0</v>
      </c>
      <c r="K303" s="17">
        <f>VLOOKUP($B303,'CAF BLS Adjustment'!$B:$S,18,FALSE)</f>
        <v>811242.59864891239</v>
      </c>
      <c r="L303" s="39">
        <f t="shared" si="9"/>
        <v>1347281.4683433683</v>
      </c>
    </row>
    <row r="304" spans="1:12" ht="15" customHeight="1">
      <c r="A304" s="51" t="s">
        <v>299</v>
      </c>
      <c r="B304" s="51">
        <v>310725</v>
      </c>
      <c r="C304" s="51" t="s">
        <v>321</v>
      </c>
      <c r="D304" s="121">
        <f>SUMIFS('HCLS Adjustment'!$F:$F,'HCLS Adjustment'!$B:$B,'SAC by SAC Totals'!$B304)</f>
        <v>0</v>
      </c>
      <c r="E304" s="17">
        <f>VLOOKUP(B304,'SVS Adjustment'!B:L,4,FALSE)</f>
        <v>0</v>
      </c>
      <c r="F304" s="17">
        <f>VLOOKUP(B304,'CAF BLS Adjustment'!B:S,9,FALSE)</f>
        <v>-7344</v>
      </c>
      <c r="G304" s="14">
        <f t="shared" si="8"/>
        <v>-7344</v>
      </c>
      <c r="H304" s="159"/>
      <c r="I304" s="121">
        <f>SUMIFS('HCLS Adjustment'!$M:$M,'HCLS Adjustment'!$B:$B,$B304)</f>
        <v>0</v>
      </c>
      <c r="J304" s="17">
        <f>VLOOKUP(B304,'SVS Adjustment'!B:L,11,FALSE)</f>
        <v>0</v>
      </c>
      <c r="K304" s="17">
        <f>VLOOKUP($B304,'CAF BLS Adjustment'!$B:$S,18,FALSE)</f>
        <v>-7344</v>
      </c>
      <c r="L304" s="39">
        <f t="shared" si="9"/>
        <v>-7344</v>
      </c>
    </row>
    <row r="305" spans="1:12" ht="15" customHeight="1">
      <c r="A305" s="51" t="s">
        <v>299</v>
      </c>
      <c r="B305" s="51">
        <v>310726</v>
      </c>
      <c r="C305" s="51" t="s">
        <v>322</v>
      </c>
      <c r="D305" s="121">
        <f>SUMIFS('HCLS Adjustment'!$F:$F,'HCLS Adjustment'!$B:$B,'SAC by SAC Totals'!$B305)</f>
        <v>0</v>
      </c>
      <c r="E305" s="17">
        <f>VLOOKUP(B305,'SVS Adjustment'!B:L,4,FALSE)</f>
        <v>0</v>
      </c>
      <c r="F305" s="17">
        <f>VLOOKUP(B305,'CAF BLS Adjustment'!B:S,9,FALSE)</f>
        <v>21828</v>
      </c>
      <c r="G305" s="14">
        <f t="shared" si="8"/>
        <v>21828</v>
      </c>
      <c r="H305" s="159"/>
      <c r="I305" s="121">
        <f>SUMIFS('HCLS Adjustment'!$M:$M,'HCLS Adjustment'!$B:$B,$B305)</f>
        <v>0</v>
      </c>
      <c r="J305" s="17">
        <f>VLOOKUP(B305,'SVS Adjustment'!B:L,11,FALSE)</f>
        <v>0</v>
      </c>
      <c r="K305" s="17">
        <f>VLOOKUP($B305,'CAF BLS Adjustment'!$B:$S,18,FALSE)</f>
        <v>20008.301540077759</v>
      </c>
      <c r="L305" s="39">
        <f t="shared" si="9"/>
        <v>20008.301540077759</v>
      </c>
    </row>
    <row r="306" spans="1:12" ht="15" customHeight="1">
      <c r="A306" s="51" t="s">
        <v>299</v>
      </c>
      <c r="B306" s="51">
        <v>310728</v>
      </c>
      <c r="C306" s="51" t="s">
        <v>323</v>
      </c>
      <c r="D306" s="121">
        <f>SUMIFS('HCLS Adjustment'!$F:$F,'HCLS Adjustment'!$B:$B,'SAC by SAC Totals'!$B306)</f>
        <v>0</v>
      </c>
      <c r="E306" s="17">
        <f>VLOOKUP(B306,'SVS Adjustment'!B:L,4,FALSE)</f>
        <v>0</v>
      </c>
      <c r="F306" s="17">
        <f>VLOOKUP(B306,'CAF BLS Adjustment'!B:S,9,FALSE)</f>
        <v>226795</v>
      </c>
      <c r="G306" s="14">
        <f t="shared" si="8"/>
        <v>226795</v>
      </c>
      <c r="H306" s="159"/>
      <c r="I306" s="121">
        <f>SUMIFS('HCLS Adjustment'!$M:$M,'HCLS Adjustment'!$B:$B,$B306)</f>
        <v>0</v>
      </c>
      <c r="J306" s="17">
        <f>VLOOKUP(B306,'SVS Adjustment'!B:L,11,FALSE)</f>
        <v>0</v>
      </c>
      <c r="K306" s="17">
        <f>VLOOKUP($B306,'CAF BLS Adjustment'!$B:$S,18,FALSE)</f>
        <v>183806.34394028349</v>
      </c>
      <c r="L306" s="39">
        <f t="shared" si="9"/>
        <v>183806.34394028349</v>
      </c>
    </row>
    <row r="307" spans="1:12" ht="15" customHeight="1">
      <c r="A307" s="51" t="s">
        <v>299</v>
      </c>
      <c r="B307" s="51">
        <v>310732</v>
      </c>
      <c r="C307" s="51" t="s">
        <v>324</v>
      </c>
      <c r="D307" s="121">
        <f>SUMIFS('HCLS Adjustment'!$F:$F,'HCLS Adjustment'!$B:$B,'SAC by SAC Totals'!$B307)</f>
        <v>0</v>
      </c>
      <c r="E307" s="17">
        <f>VLOOKUP(B307,'SVS Adjustment'!B:L,4,FALSE)</f>
        <v>0</v>
      </c>
      <c r="F307" s="17">
        <f>VLOOKUP(B307,'CAF BLS Adjustment'!B:S,9,FALSE)</f>
        <v>53166</v>
      </c>
      <c r="G307" s="14">
        <f t="shared" si="8"/>
        <v>53166</v>
      </c>
      <c r="H307" s="159"/>
      <c r="I307" s="121">
        <f>SUMIFS('HCLS Adjustment'!$M:$M,'HCLS Adjustment'!$B:$B,$B307)</f>
        <v>0</v>
      </c>
      <c r="J307" s="17">
        <f>VLOOKUP(B307,'SVS Adjustment'!B:L,11,FALSE)</f>
        <v>0</v>
      </c>
      <c r="K307" s="17">
        <f>VLOOKUP($B307,'CAF BLS Adjustment'!$B:$S,18,FALSE)</f>
        <v>48733.798775873838</v>
      </c>
      <c r="L307" s="39">
        <f t="shared" si="9"/>
        <v>48733.798775873838</v>
      </c>
    </row>
    <row r="308" spans="1:12" ht="15" customHeight="1">
      <c r="A308" s="51" t="s">
        <v>299</v>
      </c>
      <c r="B308" s="51">
        <v>310734</v>
      </c>
      <c r="C308" s="51" t="s">
        <v>325</v>
      </c>
      <c r="D308" s="121">
        <f>SUMIFS('HCLS Adjustment'!$F:$F,'HCLS Adjustment'!$B:$B,'SAC by SAC Totals'!$B308)</f>
        <v>90876</v>
      </c>
      <c r="E308" s="17">
        <f>VLOOKUP(B308,'SVS Adjustment'!B:L,4,FALSE)</f>
        <v>0</v>
      </c>
      <c r="F308" s="17">
        <f>VLOOKUP(B308,'CAF BLS Adjustment'!B:S,9,FALSE)</f>
        <v>143476</v>
      </c>
      <c r="G308" s="14">
        <f t="shared" si="8"/>
        <v>234352</v>
      </c>
      <c r="H308" s="159"/>
      <c r="I308" s="121">
        <f>SUMIFS('HCLS Adjustment'!$M:$M,'HCLS Adjustment'!$B:$B,$B308)</f>
        <v>74125.588413121368</v>
      </c>
      <c r="J308" s="17">
        <f>VLOOKUP(B308,'SVS Adjustment'!B:L,11,FALSE)</f>
        <v>0</v>
      </c>
      <c r="K308" s="17">
        <f>VLOOKUP($B308,'CAF BLS Adjustment'!$B:$S,18,FALSE)</f>
        <v>121765.24966942529</v>
      </c>
      <c r="L308" s="39">
        <f t="shared" si="9"/>
        <v>195890.83808254666</v>
      </c>
    </row>
    <row r="309" spans="1:12" ht="15" customHeight="1">
      <c r="A309" s="51" t="s">
        <v>299</v>
      </c>
      <c r="B309" s="51">
        <v>310735</v>
      </c>
      <c r="C309" s="51" t="s">
        <v>326</v>
      </c>
      <c r="D309" s="121">
        <f>SUMIFS('HCLS Adjustment'!$F:$F,'HCLS Adjustment'!$B:$B,'SAC by SAC Totals'!$B309)</f>
        <v>0</v>
      </c>
      <c r="E309" s="17">
        <f>VLOOKUP(B309,'SVS Adjustment'!B:L,4,FALSE)</f>
        <v>0</v>
      </c>
      <c r="F309" s="17">
        <f>VLOOKUP(B309,'CAF BLS Adjustment'!B:S,9,FALSE)</f>
        <v>198</v>
      </c>
      <c r="G309" s="14">
        <f t="shared" si="8"/>
        <v>198</v>
      </c>
      <c r="H309" s="159"/>
      <c r="I309" s="121">
        <f>SUMIFS('HCLS Adjustment'!$M:$M,'HCLS Adjustment'!$B:$B,$B309)</f>
        <v>0</v>
      </c>
      <c r="J309" s="17">
        <f>VLOOKUP(B309,'SVS Adjustment'!B:L,11,FALSE)</f>
        <v>0</v>
      </c>
      <c r="K309" s="17">
        <f>VLOOKUP($B309,'CAF BLS Adjustment'!$B:$S,18,FALSE)</f>
        <v>181.49366432725839</v>
      </c>
      <c r="L309" s="39">
        <f t="shared" si="9"/>
        <v>181.49366432725839</v>
      </c>
    </row>
    <row r="310" spans="1:12" ht="15" customHeight="1">
      <c r="A310" s="51" t="s">
        <v>299</v>
      </c>
      <c r="B310" s="51">
        <v>310737</v>
      </c>
      <c r="C310" s="51" t="s">
        <v>327</v>
      </c>
      <c r="D310" s="121">
        <f>SUMIFS('HCLS Adjustment'!$F:$F,'HCLS Adjustment'!$B:$B,'SAC by SAC Totals'!$B310)</f>
        <v>0</v>
      </c>
      <c r="E310" s="17">
        <f>VLOOKUP(B310,'SVS Adjustment'!B:L,4,FALSE)</f>
        <v>0</v>
      </c>
      <c r="F310" s="17">
        <f>VLOOKUP(B310,'CAF BLS Adjustment'!B:S,9,FALSE)</f>
        <v>117380</v>
      </c>
      <c r="G310" s="14">
        <f t="shared" si="8"/>
        <v>117380</v>
      </c>
      <c r="H310" s="159"/>
      <c r="I310" s="121">
        <f>SUMIFS('HCLS Adjustment'!$M:$M,'HCLS Adjustment'!$B:$B,$B310)</f>
        <v>0</v>
      </c>
      <c r="J310" s="17">
        <f>VLOOKUP(B310,'SVS Adjustment'!B:L,11,FALSE)</f>
        <v>0</v>
      </c>
      <c r="K310" s="17">
        <f>VLOOKUP($B310,'CAF BLS Adjustment'!$B:$S,18,FALSE)</f>
        <v>96571.928127051156</v>
      </c>
      <c r="L310" s="39">
        <f t="shared" si="9"/>
        <v>96571.928127051156</v>
      </c>
    </row>
    <row r="311" spans="1:12" ht="15" customHeight="1">
      <c r="A311" s="51" t="s">
        <v>299</v>
      </c>
      <c r="B311" s="51">
        <v>310738</v>
      </c>
      <c r="C311" s="51" t="s">
        <v>328</v>
      </c>
      <c r="D311" s="121">
        <f>SUMIFS('HCLS Adjustment'!$F:$F,'HCLS Adjustment'!$B:$B,'SAC by SAC Totals'!$B311)</f>
        <v>0</v>
      </c>
      <c r="E311" s="17">
        <f>VLOOKUP(B311,'SVS Adjustment'!B:L,4,FALSE)</f>
        <v>0</v>
      </c>
      <c r="F311" s="17">
        <f>VLOOKUP(B311,'CAF BLS Adjustment'!B:S,9,FALSE)</f>
        <v>22506</v>
      </c>
      <c r="G311" s="14">
        <f t="shared" si="8"/>
        <v>22506</v>
      </c>
      <c r="H311" s="159"/>
      <c r="I311" s="121">
        <f>SUMIFS('HCLS Adjustment'!$M:$M,'HCLS Adjustment'!$B:$B,$B311)</f>
        <v>0</v>
      </c>
      <c r="J311" s="17">
        <f>VLOOKUP(B311,'SVS Adjustment'!B:L,11,FALSE)</f>
        <v>0</v>
      </c>
      <c r="K311" s="17">
        <f>VLOOKUP($B311,'CAF BLS Adjustment'!$B:$S,18,FALSE)</f>
        <v>20629.779845198369</v>
      </c>
      <c r="L311" s="39">
        <f t="shared" si="9"/>
        <v>20629.779845198369</v>
      </c>
    </row>
    <row r="312" spans="1:12" s="80" customFormat="1" ht="15" customHeight="1">
      <c r="A312" s="51" t="s">
        <v>299</v>
      </c>
      <c r="B312" s="51">
        <v>310777</v>
      </c>
      <c r="C312" s="51" t="s">
        <v>329</v>
      </c>
      <c r="D312" s="121">
        <f>SUMIFS('HCLS Adjustment'!$F:$F,'HCLS Adjustment'!$B:$B,'SAC by SAC Totals'!$B312)</f>
        <v>0</v>
      </c>
      <c r="E312" s="17">
        <f>VLOOKUP(B312,'SVS Adjustment'!B:L,4,FALSE)</f>
        <v>0</v>
      </c>
      <c r="F312" s="17">
        <f>VLOOKUP(B312,'CAF BLS Adjustment'!B:S,9,FALSE)</f>
        <v>310778</v>
      </c>
      <c r="G312" s="14">
        <f t="shared" si="8"/>
        <v>310778</v>
      </c>
      <c r="H312" s="159"/>
      <c r="I312" s="121">
        <f>SUMIFS('HCLS Adjustment'!$M:$M,'HCLS Adjustment'!$B:$B,$B312)</f>
        <v>0</v>
      </c>
      <c r="J312" s="17">
        <f>VLOOKUP(B312,'SVS Adjustment'!B:L,11,FALSE)</f>
        <v>0</v>
      </c>
      <c r="K312" s="17">
        <f>VLOOKUP($B312,'CAF BLS Adjustment'!$B:$S,18,FALSE)</f>
        <v>266413.95200131589</v>
      </c>
      <c r="L312" s="39">
        <f t="shared" si="9"/>
        <v>266413.95200131589</v>
      </c>
    </row>
    <row r="313" spans="1:12" ht="15" customHeight="1">
      <c r="A313" s="51" t="s">
        <v>299</v>
      </c>
      <c r="B313" s="51">
        <v>310785</v>
      </c>
      <c r="C313" s="51" t="s">
        <v>330</v>
      </c>
      <c r="D313" s="121">
        <f>SUMIFS('HCLS Adjustment'!$F:$F,'HCLS Adjustment'!$B:$B,'SAC by SAC Totals'!$B313)</f>
        <v>0</v>
      </c>
      <c r="E313" s="17">
        <f>VLOOKUP(B313,'SVS Adjustment'!B:L,4,FALSE)</f>
        <v>0</v>
      </c>
      <c r="F313" s="17">
        <f>VLOOKUP(B313,'CAF BLS Adjustment'!B:S,9,FALSE)</f>
        <v>11700</v>
      </c>
      <c r="G313" s="14">
        <f t="shared" si="8"/>
        <v>11700</v>
      </c>
      <c r="H313" s="159"/>
      <c r="I313" s="121">
        <f>SUMIFS('HCLS Adjustment'!$M:$M,'HCLS Adjustment'!$B:$B,$B313)</f>
        <v>0</v>
      </c>
      <c r="J313" s="17">
        <f>VLOOKUP(B313,'SVS Adjustment'!B:L,11,FALSE)</f>
        <v>0</v>
      </c>
      <c r="K313" s="17">
        <f>VLOOKUP($B313,'CAF BLS Adjustment'!$B:$S,18,FALSE)</f>
        <v>10724.625619337996</v>
      </c>
      <c r="L313" s="39">
        <f t="shared" si="9"/>
        <v>10724.625619337996</v>
      </c>
    </row>
    <row r="314" spans="1:12" ht="15" customHeight="1">
      <c r="A314" s="51" t="s">
        <v>331</v>
      </c>
      <c r="B314" s="51">
        <v>320742</v>
      </c>
      <c r="C314" s="51" t="s">
        <v>332</v>
      </c>
      <c r="D314" s="121">
        <f>SUMIFS('HCLS Adjustment'!$F:$F,'HCLS Adjustment'!$B:$B,'SAC by SAC Totals'!$B314)</f>
        <v>0</v>
      </c>
      <c r="E314" s="17">
        <f>VLOOKUP(B314,'SVS Adjustment'!B:L,4,FALSE)</f>
        <v>0</v>
      </c>
      <c r="F314" s="17">
        <f>VLOOKUP(B314,'CAF BLS Adjustment'!B:S,9,FALSE)</f>
        <v>-40284</v>
      </c>
      <c r="G314" s="14">
        <f t="shared" si="8"/>
        <v>-40284</v>
      </c>
      <c r="H314" s="159"/>
      <c r="I314" s="121">
        <f>SUMIFS('HCLS Adjustment'!$M:$M,'HCLS Adjustment'!$B:$B,$B314)</f>
        <v>0</v>
      </c>
      <c r="J314" s="17">
        <f>VLOOKUP(B314,'SVS Adjustment'!B:L,11,FALSE)</f>
        <v>0</v>
      </c>
      <c r="K314" s="17">
        <f>VLOOKUP($B314,'CAF BLS Adjustment'!$B:$S,18,FALSE)</f>
        <v>-40284</v>
      </c>
      <c r="L314" s="39">
        <f t="shared" si="9"/>
        <v>-40284</v>
      </c>
    </row>
    <row r="315" spans="1:12" ht="15" customHeight="1">
      <c r="A315" s="51" t="s">
        <v>331</v>
      </c>
      <c r="B315" s="51">
        <v>320744</v>
      </c>
      <c r="C315" s="51" t="s">
        <v>333</v>
      </c>
      <c r="D315" s="121">
        <f>SUMIFS('HCLS Adjustment'!$F:$F,'HCLS Adjustment'!$B:$B,'SAC by SAC Totals'!$B315)</f>
        <v>0</v>
      </c>
      <c r="E315" s="17">
        <f>VLOOKUP(B315,'SVS Adjustment'!B:L,4,FALSE)</f>
        <v>0</v>
      </c>
      <c r="F315" s="17">
        <f>VLOOKUP(B315,'CAF BLS Adjustment'!B:S,9,FALSE)</f>
        <v>108</v>
      </c>
      <c r="G315" s="14">
        <f t="shared" si="8"/>
        <v>108</v>
      </c>
      <c r="H315" s="159"/>
      <c r="I315" s="121">
        <f>SUMIFS('HCLS Adjustment'!$M:$M,'HCLS Adjustment'!$B:$B,$B315)</f>
        <v>0</v>
      </c>
      <c r="J315" s="17">
        <f>VLOOKUP(B315,'SVS Adjustment'!B:L,11,FALSE)</f>
        <v>0</v>
      </c>
      <c r="K315" s="17">
        <f>VLOOKUP($B315,'CAF BLS Adjustment'!$B:$S,18,FALSE)</f>
        <v>98.996544178504578</v>
      </c>
      <c r="L315" s="39">
        <f t="shared" si="9"/>
        <v>98.996544178504578</v>
      </c>
    </row>
    <row r="316" spans="1:12" ht="15" customHeight="1">
      <c r="A316" s="51" t="s">
        <v>331</v>
      </c>
      <c r="B316" s="51">
        <v>320751</v>
      </c>
      <c r="C316" s="51" t="s">
        <v>334</v>
      </c>
      <c r="D316" s="121">
        <f>SUMIFS('HCLS Adjustment'!$F:$F,'HCLS Adjustment'!$B:$B,'SAC by SAC Totals'!$B316)</f>
        <v>21384</v>
      </c>
      <c r="E316" s="17">
        <f>VLOOKUP(B316,'SVS Adjustment'!B:L,4,FALSE)</f>
        <v>0</v>
      </c>
      <c r="F316" s="17">
        <f>VLOOKUP(B316,'CAF BLS Adjustment'!B:S,9,FALSE)</f>
        <v>578163</v>
      </c>
      <c r="G316" s="14">
        <f t="shared" si="8"/>
        <v>599547</v>
      </c>
      <c r="H316" s="159"/>
      <c r="I316" s="121">
        <f>SUMIFS('HCLS Adjustment'!$M:$M,'HCLS Adjustment'!$B:$B,$B316)</f>
        <v>0</v>
      </c>
      <c r="J316" s="17">
        <f>VLOOKUP(B316,'SVS Adjustment'!B:L,11,FALSE)</f>
        <v>0</v>
      </c>
      <c r="K316" s="17">
        <f>VLOOKUP($B316,'CAF BLS Adjustment'!$B:$S,18,FALSE)</f>
        <v>480960.55508011067</v>
      </c>
      <c r="L316" s="39">
        <f t="shared" si="9"/>
        <v>480960.55508011067</v>
      </c>
    </row>
    <row r="317" spans="1:12" ht="15" customHeight="1">
      <c r="A317" s="51" t="s">
        <v>331</v>
      </c>
      <c r="B317" s="51">
        <v>320753</v>
      </c>
      <c r="C317" s="51" t="s">
        <v>335</v>
      </c>
      <c r="D317" s="121">
        <f>SUMIFS('HCLS Adjustment'!$F:$F,'HCLS Adjustment'!$B:$B,'SAC by SAC Totals'!$B317)</f>
        <v>3553704</v>
      </c>
      <c r="E317" s="17">
        <f>VLOOKUP(B317,'SVS Adjustment'!B:L,4,FALSE)</f>
        <v>0</v>
      </c>
      <c r="F317" s="17">
        <f>VLOOKUP(B317,'CAF BLS Adjustment'!B:S,9,FALSE)</f>
        <v>3474769</v>
      </c>
      <c r="G317" s="14">
        <f t="shared" si="8"/>
        <v>7028473</v>
      </c>
      <c r="H317" s="159"/>
      <c r="I317" s="121">
        <f>SUMIFS('HCLS Adjustment'!$M:$M,'HCLS Adjustment'!$B:$B,$B317)</f>
        <v>3010119.3100788412</v>
      </c>
      <c r="J317" s="17">
        <f>VLOOKUP(B317,'SVS Adjustment'!B:L,11,FALSE)</f>
        <v>0</v>
      </c>
      <c r="K317" s="17">
        <f>VLOOKUP($B317,'CAF BLS Adjustment'!$B:$S,18,FALSE)</f>
        <v>2955069.1142469565</v>
      </c>
      <c r="L317" s="39">
        <f t="shared" si="9"/>
        <v>5965188.4243257977</v>
      </c>
    </row>
    <row r="318" spans="1:12" ht="15" customHeight="1">
      <c r="A318" s="51" t="s">
        <v>331</v>
      </c>
      <c r="B318" s="51">
        <v>320756</v>
      </c>
      <c r="C318" s="51" t="s">
        <v>336</v>
      </c>
      <c r="D318" s="121">
        <f>SUMIFS('HCLS Adjustment'!$F:$F,'HCLS Adjustment'!$B:$B,'SAC by SAC Totals'!$B318)</f>
        <v>33408</v>
      </c>
      <c r="E318" s="17">
        <f>VLOOKUP(B318,'SVS Adjustment'!B:L,4,FALSE)</f>
        <v>0</v>
      </c>
      <c r="F318" s="17">
        <f>VLOOKUP(B318,'CAF BLS Adjustment'!B:S,9,FALSE)</f>
        <v>310327</v>
      </c>
      <c r="G318" s="14">
        <f t="shared" si="8"/>
        <v>343735</v>
      </c>
      <c r="H318" s="159"/>
      <c r="I318" s="121">
        <f>SUMIFS('HCLS Adjustment'!$M:$M,'HCLS Adjustment'!$B:$B,$B318)</f>
        <v>19787.07956750958</v>
      </c>
      <c r="J318" s="17">
        <f>VLOOKUP(B318,'SVS Adjustment'!B:L,11,FALSE)</f>
        <v>0</v>
      </c>
      <c r="K318" s="17">
        <f>VLOOKUP($B318,'CAF BLS Adjustment'!$B:$S,18,FALSE)</f>
        <v>261545.66843322298</v>
      </c>
      <c r="L318" s="39">
        <f t="shared" si="9"/>
        <v>281332.74800073256</v>
      </c>
    </row>
    <row r="319" spans="1:12" ht="15" customHeight="1">
      <c r="A319" s="51" t="s">
        <v>331</v>
      </c>
      <c r="B319" s="51">
        <v>320759</v>
      </c>
      <c r="C319" s="51" t="s">
        <v>337</v>
      </c>
      <c r="D319" s="121">
        <f>SUMIFS('HCLS Adjustment'!$F:$F,'HCLS Adjustment'!$B:$B,'SAC by SAC Totals'!$B319)</f>
        <v>1627788</v>
      </c>
      <c r="E319" s="17">
        <f>VLOOKUP(B319,'SVS Adjustment'!B:L,4,FALSE)</f>
        <v>0</v>
      </c>
      <c r="F319" s="17">
        <f>VLOOKUP(B319,'CAF BLS Adjustment'!B:S,9,FALSE)</f>
        <v>1406765</v>
      </c>
      <c r="G319" s="14">
        <f t="shared" si="8"/>
        <v>3034553</v>
      </c>
      <c r="H319" s="159"/>
      <c r="I319" s="121">
        <f>SUMIFS('HCLS Adjustment'!$M:$M,'HCLS Adjustment'!$B:$B,$B319)</f>
        <v>1401029.3571717511</v>
      </c>
      <c r="J319" s="17">
        <f>VLOOKUP(B319,'SVS Adjustment'!B:L,11,FALSE)</f>
        <v>0</v>
      </c>
      <c r="K319" s="17">
        <f>VLOOKUP($B319,'CAF BLS Adjustment'!$B:$S,18,FALSE)</f>
        <v>1217040.4704766939</v>
      </c>
      <c r="L319" s="39">
        <f t="shared" si="9"/>
        <v>2618069.827648445</v>
      </c>
    </row>
    <row r="320" spans="1:12" ht="15" customHeight="1">
      <c r="A320" s="51" t="s">
        <v>331</v>
      </c>
      <c r="B320" s="51">
        <v>320771</v>
      </c>
      <c r="C320" s="51" t="s">
        <v>338</v>
      </c>
      <c r="D320" s="121">
        <f>SUMIFS('HCLS Adjustment'!$F:$F,'HCLS Adjustment'!$B:$B,'SAC by SAC Totals'!$B320)</f>
        <v>39300</v>
      </c>
      <c r="E320" s="17">
        <f>VLOOKUP(B320,'SVS Adjustment'!B:L,4,FALSE)</f>
        <v>0</v>
      </c>
      <c r="F320" s="17">
        <f>VLOOKUP(B320,'CAF BLS Adjustment'!B:S,9,FALSE)</f>
        <v>194961</v>
      </c>
      <c r="G320" s="14">
        <f t="shared" si="8"/>
        <v>234261</v>
      </c>
      <c r="H320" s="159"/>
      <c r="I320" s="121">
        <f>SUMIFS('HCLS Adjustment'!$M:$M,'HCLS Adjustment'!$B:$B,$B320)</f>
        <v>29603.02969294212</v>
      </c>
      <c r="J320" s="17">
        <f>VLOOKUP(B320,'SVS Adjustment'!B:L,11,FALSE)</f>
        <v>0</v>
      </c>
      <c r="K320" s="17">
        <f>VLOOKUP($B320,'CAF BLS Adjustment'!$B:$S,18,FALSE)</f>
        <v>166718.01666913458</v>
      </c>
      <c r="L320" s="39">
        <f t="shared" si="9"/>
        <v>196321.04636207671</v>
      </c>
    </row>
    <row r="321" spans="1:12" ht="15" customHeight="1">
      <c r="A321" s="51" t="s">
        <v>331</v>
      </c>
      <c r="B321" s="51">
        <v>320775</v>
      </c>
      <c r="C321" s="51" t="s">
        <v>339</v>
      </c>
      <c r="D321" s="121">
        <f>SUMIFS('HCLS Adjustment'!$F:$F,'HCLS Adjustment'!$B:$B,'SAC by SAC Totals'!$B321)</f>
        <v>3811752</v>
      </c>
      <c r="E321" s="17">
        <f>VLOOKUP(B321,'SVS Adjustment'!B:L,4,FALSE)</f>
        <v>0</v>
      </c>
      <c r="F321" s="17">
        <f>VLOOKUP(B321,'CAF BLS Adjustment'!B:S,9,FALSE)</f>
        <v>2545027</v>
      </c>
      <c r="G321" s="14">
        <f t="shared" si="8"/>
        <v>6356779</v>
      </c>
      <c r="H321" s="159"/>
      <c r="I321" s="121">
        <f>SUMIFS('HCLS Adjustment'!$M:$M,'HCLS Adjustment'!$B:$B,$B321)</f>
        <v>3297660.1545537682</v>
      </c>
      <c r="J321" s="17">
        <f>VLOOKUP(B321,'SVS Adjustment'!B:L,11,FALSE)</f>
        <v>0</v>
      </c>
      <c r="K321" s="17">
        <f>VLOOKUP($B321,'CAF BLS Adjustment'!$B:$S,18,FALSE)</f>
        <v>2189030.9541254439</v>
      </c>
      <c r="L321" s="39">
        <f t="shared" si="9"/>
        <v>5486691.1086792126</v>
      </c>
    </row>
    <row r="322" spans="1:12" ht="15" customHeight="1">
      <c r="A322" s="51" t="s">
        <v>331</v>
      </c>
      <c r="B322" s="51">
        <v>320776</v>
      </c>
      <c r="C322" s="51" t="s">
        <v>340</v>
      </c>
      <c r="D322" s="121">
        <f>SUMIFS('HCLS Adjustment'!$F:$F,'HCLS Adjustment'!$B:$B,'SAC by SAC Totals'!$B322)</f>
        <v>0</v>
      </c>
      <c r="E322" s="17">
        <f>VLOOKUP(B322,'SVS Adjustment'!B:L,4,FALSE)</f>
        <v>0</v>
      </c>
      <c r="F322" s="17">
        <f>VLOOKUP(B322,'CAF BLS Adjustment'!B:S,9,FALSE)</f>
        <v>151500</v>
      </c>
      <c r="G322" s="14">
        <f t="shared" si="8"/>
        <v>151500</v>
      </c>
      <c r="H322" s="159"/>
      <c r="I322" s="121">
        <f>SUMIFS('HCLS Adjustment'!$M:$M,'HCLS Adjustment'!$B:$B,$B322)</f>
        <v>0</v>
      </c>
      <c r="J322" s="17">
        <f>VLOOKUP(B322,'SVS Adjustment'!B:L,11,FALSE)</f>
        <v>0</v>
      </c>
      <c r="K322" s="17">
        <f>VLOOKUP($B322,'CAF BLS Adjustment'!$B:$S,18,FALSE)</f>
        <v>138870.15225040226</v>
      </c>
      <c r="L322" s="39">
        <f t="shared" si="9"/>
        <v>138870.15225040226</v>
      </c>
    </row>
    <row r="323" spans="1:12" ht="15" customHeight="1">
      <c r="A323" s="51" t="s">
        <v>331</v>
      </c>
      <c r="B323" s="51">
        <v>320777</v>
      </c>
      <c r="C323" s="51" t="s">
        <v>341</v>
      </c>
      <c r="D323" s="121">
        <f>SUMIFS('HCLS Adjustment'!$F:$F,'HCLS Adjustment'!$B:$B,'SAC by SAC Totals'!$B323)</f>
        <v>0</v>
      </c>
      <c r="E323" s="17">
        <f>VLOOKUP(B323,'SVS Adjustment'!B:L,4,FALSE)</f>
        <v>0</v>
      </c>
      <c r="F323" s="17">
        <f>VLOOKUP(B323,'CAF BLS Adjustment'!B:S,9,FALSE)</f>
        <v>-29478</v>
      </c>
      <c r="G323" s="14">
        <f t="shared" ref="G323:G386" si="10">SUM(D323:F323)</f>
        <v>-29478</v>
      </c>
      <c r="H323" s="159"/>
      <c r="I323" s="121">
        <f>SUMIFS('HCLS Adjustment'!$M:$M,'HCLS Adjustment'!$B:$B,$B323)</f>
        <v>0</v>
      </c>
      <c r="J323" s="17">
        <f>VLOOKUP(B323,'SVS Adjustment'!B:L,11,FALSE)</f>
        <v>0</v>
      </c>
      <c r="K323" s="17">
        <f>VLOOKUP($B323,'CAF BLS Adjustment'!$B:$S,18,FALSE)</f>
        <v>-29478</v>
      </c>
      <c r="L323" s="39">
        <f t="shared" ref="L323:L386" si="11">SUM(I323:K323)</f>
        <v>-29478</v>
      </c>
    </row>
    <row r="324" spans="1:12" ht="15" customHeight="1">
      <c r="A324" s="51" t="s">
        <v>331</v>
      </c>
      <c r="B324" s="51">
        <v>320778</v>
      </c>
      <c r="C324" s="51" t="s">
        <v>342</v>
      </c>
      <c r="D324" s="121">
        <f>SUMIFS('HCLS Adjustment'!$F:$F,'HCLS Adjustment'!$B:$B,'SAC by SAC Totals'!$B324)</f>
        <v>0</v>
      </c>
      <c r="E324" s="17">
        <f>VLOOKUP(B324,'SVS Adjustment'!B:L,4,FALSE)</f>
        <v>0</v>
      </c>
      <c r="F324" s="17">
        <f>VLOOKUP(B324,'CAF BLS Adjustment'!B:S,9,FALSE)</f>
        <v>11790</v>
      </c>
      <c r="G324" s="14">
        <f t="shared" si="10"/>
        <v>11790</v>
      </c>
      <c r="H324" s="159"/>
      <c r="I324" s="121">
        <f>SUMIFS('HCLS Adjustment'!$M:$M,'HCLS Adjustment'!$B:$B,$B324)</f>
        <v>0</v>
      </c>
      <c r="J324" s="17">
        <f>VLOOKUP(B324,'SVS Adjustment'!B:L,11,FALSE)</f>
        <v>0</v>
      </c>
      <c r="K324" s="17">
        <f>VLOOKUP($B324,'CAF BLS Adjustment'!$B:$S,18,FALSE)</f>
        <v>10807.122739486749</v>
      </c>
      <c r="L324" s="39">
        <f t="shared" si="11"/>
        <v>10807.122739486749</v>
      </c>
    </row>
    <row r="325" spans="1:12" ht="15" customHeight="1">
      <c r="A325" s="51" t="s">
        <v>331</v>
      </c>
      <c r="B325" s="51">
        <v>320783</v>
      </c>
      <c r="C325" s="51" t="s">
        <v>343</v>
      </c>
      <c r="D325" s="121">
        <f>SUMIFS('HCLS Adjustment'!$F:$F,'HCLS Adjustment'!$B:$B,'SAC by SAC Totals'!$B325)</f>
        <v>340236</v>
      </c>
      <c r="E325" s="17">
        <f>VLOOKUP(B325,'SVS Adjustment'!B:L,4,FALSE)</f>
        <v>0</v>
      </c>
      <c r="F325" s="17">
        <f>VLOOKUP(B325,'CAF BLS Adjustment'!B:S,9,FALSE)</f>
        <v>1686103</v>
      </c>
      <c r="G325" s="14">
        <f t="shared" si="10"/>
        <v>2026339</v>
      </c>
      <c r="H325" s="159"/>
      <c r="I325" s="121">
        <f>SUMIFS('HCLS Adjustment'!$M:$M,'HCLS Adjustment'!$B:$B,$B325)</f>
        <v>285868.89199102181</v>
      </c>
      <c r="J325" s="17">
        <f>VLOOKUP(B325,'SVS Adjustment'!B:L,11,FALSE)</f>
        <v>0</v>
      </c>
      <c r="K325" s="17">
        <f>VLOOKUP($B325,'CAF BLS Adjustment'!$B:$S,18,FALSE)</f>
        <v>1498242.3526368006</v>
      </c>
      <c r="L325" s="39">
        <f t="shared" si="11"/>
        <v>1784111.2446278224</v>
      </c>
    </row>
    <row r="326" spans="1:12" ht="15" customHeight="1">
      <c r="A326" s="51" t="s">
        <v>331</v>
      </c>
      <c r="B326" s="51">
        <v>320788</v>
      </c>
      <c r="C326" s="51" t="s">
        <v>344</v>
      </c>
      <c r="D326" s="121">
        <f>SUMIFS('HCLS Adjustment'!$F:$F,'HCLS Adjustment'!$B:$B,'SAC by SAC Totals'!$B326)</f>
        <v>0</v>
      </c>
      <c r="E326" s="17">
        <f>VLOOKUP(B326,'SVS Adjustment'!B:L,4,FALSE)</f>
        <v>0</v>
      </c>
      <c r="F326" s="17">
        <f>VLOOKUP(B326,'CAF BLS Adjustment'!B:S,9,FALSE)</f>
        <v>1230</v>
      </c>
      <c r="G326" s="14">
        <f t="shared" si="10"/>
        <v>1230</v>
      </c>
      <c r="H326" s="159"/>
      <c r="I326" s="121">
        <f>SUMIFS('HCLS Adjustment'!$M:$M,'HCLS Adjustment'!$B:$B,$B326)</f>
        <v>0</v>
      </c>
      <c r="J326" s="17">
        <f>VLOOKUP(B326,'SVS Adjustment'!B:L,11,FALSE)</f>
        <v>0</v>
      </c>
      <c r="K326" s="17">
        <f>VLOOKUP($B326,'CAF BLS Adjustment'!$B:$S,18,FALSE)</f>
        <v>1127.4606420329687</v>
      </c>
      <c r="L326" s="39">
        <f t="shared" si="11"/>
        <v>1127.4606420329687</v>
      </c>
    </row>
    <row r="327" spans="1:12" ht="15" customHeight="1">
      <c r="A327" s="51" t="s">
        <v>331</v>
      </c>
      <c r="B327" s="51">
        <v>320790</v>
      </c>
      <c r="C327" s="51" t="s">
        <v>345</v>
      </c>
      <c r="D327" s="121">
        <f>SUMIFS('HCLS Adjustment'!$F:$F,'HCLS Adjustment'!$B:$B,'SAC by SAC Totals'!$B327)</f>
        <v>795564</v>
      </c>
      <c r="E327" s="17">
        <f>VLOOKUP(B327,'SVS Adjustment'!B:L,4,FALSE)</f>
        <v>0</v>
      </c>
      <c r="F327" s="17">
        <f>VLOOKUP(B327,'CAF BLS Adjustment'!B:S,9,FALSE)</f>
        <v>607211</v>
      </c>
      <c r="G327" s="14">
        <f t="shared" si="10"/>
        <v>1402775</v>
      </c>
      <c r="H327" s="159"/>
      <c r="I327" s="121">
        <f>SUMIFS('HCLS Adjustment'!$M:$M,'HCLS Adjustment'!$B:$B,$B327)</f>
        <v>696435.04069578298</v>
      </c>
      <c r="J327" s="17">
        <f>VLOOKUP(B327,'SVS Adjustment'!B:L,11,FALSE)</f>
        <v>0</v>
      </c>
      <c r="K327" s="17">
        <f>VLOOKUP($B327,'CAF BLS Adjustment'!$B:$S,18,FALSE)</f>
        <v>538847.49764849525</v>
      </c>
      <c r="L327" s="39">
        <f t="shared" si="11"/>
        <v>1235282.5383442782</v>
      </c>
    </row>
    <row r="328" spans="1:12" ht="15" customHeight="1">
      <c r="A328" s="51" t="s">
        <v>331</v>
      </c>
      <c r="B328" s="51">
        <v>320792</v>
      </c>
      <c r="C328" s="51" t="s">
        <v>346</v>
      </c>
      <c r="D328" s="121">
        <f>SUMIFS('HCLS Adjustment'!$F:$F,'HCLS Adjustment'!$B:$B,'SAC by SAC Totals'!$B328)</f>
        <v>0</v>
      </c>
      <c r="E328" s="17">
        <f>VLOOKUP(B328,'SVS Adjustment'!B:L,4,FALSE)</f>
        <v>0</v>
      </c>
      <c r="F328" s="17">
        <f>VLOOKUP(B328,'CAF BLS Adjustment'!B:S,9,FALSE)</f>
        <v>603131</v>
      </c>
      <c r="G328" s="14">
        <f t="shared" si="10"/>
        <v>603131</v>
      </c>
      <c r="H328" s="159"/>
      <c r="I328" s="121">
        <f>SUMIFS('HCLS Adjustment'!$M:$M,'HCLS Adjustment'!$B:$B,$B328)</f>
        <v>0</v>
      </c>
      <c r="J328" s="17">
        <f>VLOOKUP(B328,'SVS Adjustment'!B:L,11,FALSE)</f>
        <v>0</v>
      </c>
      <c r="K328" s="17">
        <f>VLOOKUP($B328,'CAF BLS Adjustment'!$B:$S,18,FALSE)</f>
        <v>494682.76216576819</v>
      </c>
      <c r="L328" s="39">
        <f t="shared" si="11"/>
        <v>494682.76216576819</v>
      </c>
    </row>
    <row r="329" spans="1:12" ht="15" customHeight="1">
      <c r="A329" s="51" t="s">
        <v>331</v>
      </c>
      <c r="B329" s="51">
        <v>320796</v>
      </c>
      <c r="C329" s="51" t="s">
        <v>347</v>
      </c>
      <c r="D329" s="121">
        <f>SUMIFS('HCLS Adjustment'!$F:$F,'HCLS Adjustment'!$B:$B,'SAC by SAC Totals'!$B329)</f>
        <v>33780</v>
      </c>
      <c r="E329" s="17">
        <f>VLOOKUP(B329,'SVS Adjustment'!B:L,4,FALSE)</f>
        <v>0</v>
      </c>
      <c r="F329" s="17">
        <f>VLOOKUP(B329,'CAF BLS Adjustment'!B:S,9,FALSE)</f>
        <v>452769</v>
      </c>
      <c r="G329" s="14">
        <f t="shared" si="10"/>
        <v>486549</v>
      </c>
      <c r="H329" s="159"/>
      <c r="I329" s="121">
        <f>SUMIFS('HCLS Adjustment'!$M:$M,'HCLS Adjustment'!$B:$B,$B329)</f>
        <v>23844.142182621192</v>
      </c>
      <c r="J329" s="17">
        <f>VLOOKUP(B329,'SVS Adjustment'!B:L,11,FALSE)</f>
        <v>0</v>
      </c>
      <c r="K329" s="17">
        <f>VLOOKUP($B329,'CAF BLS Adjustment'!$B:$S,18,FALSE)</f>
        <v>401124.53238238161</v>
      </c>
      <c r="L329" s="39">
        <f t="shared" si="11"/>
        <v>424968.67456500279</v>
      </c>
    </row>
    <row r="330" spans="1:12" ht="15" customHeight="1">
      <c r="A330" s="51" t="s">
        <v>331</v>
      </c>
      <c r="B330" s="51">
        <v>320797</v>
      </c>
      <c r="C330" s="51" t="s">
        <v>348</v>
      </c>
      <c r="D330" s="121">
        <f>SUMIFS('HCLS Adjustment'!$F:$F,'HCLS Adjustment'!$B:$B,'SAC by SAC Totals'!$B330)</f>
        <v>45900</v>
      </c>
      <c r="E330" s="17">
        <f>VLOOKUP(B330,'SVS Adjustment'!B:L,4,FALSE)</f>
        <v>0</v>
      </c>
      <c r="F330" s="17">
        <f>VLOOKUP(B330,'CAF BLS Adjustment'!B:S,9,FALSE)</f>
        <v>253147</v>
      </c>
      <c r="G330" s="14">
        <f t="shared" si="10"/>
        <v>299047</v>
      </c>
      <c r="H330" s="159"/>
      <c r="I330" s="121">
        <f>SUMIFS('HCLS Adjustment'!$M:$M,'HCLS Adjustment'!$B:$B,$B330)</f>
        <v>21507.269005996848</v>
      </c>
      <c r="J330" s="17">
        <f>VLOOKUP(B330,'SVS Adjustment'!B:L,11,FALSE)</f>
        <v>0</v>
      </c>
      <c r="K330" s="17">
        <f>VLOOKUP($B330,'CAF BLS Adjustment'!$B:$S,18,FALSE)</f>
        <v>203863.00989377228</v>
      </c>
      <c r="L330" s="39">
        <f t="shared" si="11"/>
        <v>225370.27889976912</v>
      </c>
    </row>
    <row r="331" spans="1:12" ht="15" customHeight="1">
      <c r="A331" s="51" t="s">
        <v>331</v>
      </c>
      <c r="B331" s="51">
        <v>320800</v>
      </c>
      <c r="C331" s="51" t="s">
        <v>349</v>
      </c>
      <c r="D331" s="121">
        <f>SUMIFS('HCLS Adjustment'!$F:$F,'HCLS Adjustment'!$B:$B,'SAC by SAC Totals'!$B331)</f>
        <v>0</v>
      </c>
      <c r="E331" s="17">
        <f>VLOOKUP(B331,'SVS Adjustment'!B:L,4,FALSE)</f>
        <v>0</v>
      </c>
      <c r="F331" s="17">
        <f>VLOOKUP(B331,'CAF BLS Adjustment'!B:S,9,FALSE)</f>
        <v>1610285</v>
      </c>
      <c r="G331" s="14">
        <f t="shared" si="10"/>
        <v>1610285</v>
      </c>
      <c r="H331" s="159"/>
      <c r="I331" s="121">
        <f>SUMIFS('HCLS Adjustment'!$M:$M,'HCLS Adjustment'!$B:$B,$B331)</f>
        <v>0</v>
      </c>
      <c r="J331" s="17">
        <f>VLOOKUP(B331,'SVS Adjustment'!B:L,11,FALSE)</f>
        <v>0</v>
      </c>
      <c r="K331" s="17">
        <f>VLOOKUP($B331,'CAF BLS Adjustment'!$B:$S,18,FALSE)</f>
        <v>1299273.3655940706</v>
      </c>
      <c r="L331" s="39">
        <f t="shared" si="11"/>
        <v>1299273.3655940706</v>
      </c>
    </row>
    <row r="332" spans="1:12" ht="15" customHeight="1">
      <c r="A332" s="51" t="s">
        <v>331</v>
      </c>
      <c r="B332" s="51">
        <v>320807</v>
      </c>
      <c r="C332" s="51" t="s">
        <v>350</v>
      </c>
      <c r="D332" s="121">
        <f>SUMIFS('HCLS Adjustment'!$F:$F,'HCLS Adjustment'!$B:$B,'SAC by SAC Totals'!$B332)</f>
        <v>1899648</v>
      </c>
      <c r="E332" s="17">
        <f>VLOOKUP(B332,'SVS Adjustment'!B:L,4,FALSE)</f>
        <v>0</v>
      </c>
      <c r="F332" s="17">
        <f>VLOOKUP(B332,'CAF BLS Adjustment'!B:S,9,FALSE)</f>
        <v>3313066</v>
      </c>
      <c r="G332" s="14">
        <f t="shared" si="10"/>
        <v>5212714</v>
      </c>
      <c r="H332" s="159"/>
      <c r="I332" s="121">
        <f>SUMIFS('HCLS Adjustment'!$M:$M,'HCLS Adjustment'!$B:$B,$B332)</f>
        <v>1621623.1215062337</v>
      </c>
      <c r="J332" s="17">
        <f>VLOOKUP(B332,'SVS Adjustment'!B:L,11,FALSE)</f>
        <v>0</v>
      </c>
      <c r="K332" s="17">
        <f>VLOOKUP($B332,'CAF BLS Adjustment'!$B:$S,18,FALSE)</f>
        <v>2909410.6349863815</v>
      </c>
      <c r="L332" s="39">
        <f t="shared" si="11"/>
        <v>4531033.7564926147</v>
      </c>
    </row>
    <row r="333" spans="1:12" ht="15" customHeight="1">
      <c r="A333" s="51" t="s">
        <v>331</v>
      </c>
      <c r="B333" s="51">
        <v>320809</v>
      </c>
      <c r="C333" s="51" t="s">
        <v>351</v>
      </c>
      <c r="D333" s="121">
        <f>SUMIFS('HCLS Adjustment'!$F:$F,'HCLS Adjustment'!$B:$B,'SAC by SAC Totals'!$B333)</f>
        <v>0</v>
      </c>
      <c r="E333" s="17">
        <f>VLOOKUP(B333,'SVS Adjustment'!B:L,4,FALSE)</f>
        <v>0</v>
      </c>
      <c r="F333" s="17">
        <f>VLOOKUP(B333,'CAF BLS Adjustment'!B:S,9,FALSE)</f>
        <v>10674</v>
      </c>
      <c r="G333" s="14">
        <f t="shared" si="10"/>
        <v>10674</v>
      </c>
      <c r="H333" s="159"/>
      <c r="I333" s="121">
        <f>SUMIFS('HCLS Adjustment'!$M:$M,'HCLS Adjustment'!$B:$B,$B333)</f>
        <v>0</v>
      </c>
      <c r="J333" s="17">
        <f>VLOOKUP(B333,'SVS Adjustment'!B:L,11,FALSE)</f>
        <v>0</v>
      </c>
      <c r="K333" s="17">
        <f>VLOOKUP($B333,'CAF BLS Adjustment'!$B:$S,18,FALSE)</f>
        <v>9784.158449642202</v>
      </c>
      <c r="L333" s="39">
        <f t="shared" si="11"/>
        <v>9784.158449642202</v>
      </c>
    </row>
    <row r="334" spans="1:12" ht="15" customHeight="1">
      <c r="A334" s="51" t="s">
        <v>331</v>
      </c>
      <c r="B334" s="51">
        <v>320813</v>
      </c>
      <c r="C334" s="51" t="s">
        <v>352</v>
      </c>
      <c r="D334" s="121">
        <f>SUMIFS('HCLS Adjustment'!$F:$F,'HCLS Adjustment'!$B:$B,'SAC by SAC Totals'!$B334)</f>
        <v>463404</v>
      </c>
      <c r="E334" s="17">
        <f>VLOOKUP(B334,'SVS Adjustment'!B:L,4,FALSE)</f>
        <v>0</v>
      </c>
      <c r="F334" s="17">
        <f>VLOOKUP(B334,'CAF BLS Adjustment'!B:S,9,FALSE)</f>
        <v>629958</v>
      </c>
      <c r="G334" s="14">
        <f t="shared" si="10"/>
        <v>1093362</v>
      </c>
      <c r="H334" s="159"/>
      <c r="I334" s="121">
        <f>SUMIFS('HCLS Adjustment'!$M:$M,'HCLS Adjustment'!$B:$B,$B334)</f>
        <v>394222.2183913982</v>
      </c>
      <c r="J334" s="17">
        <f>VLOOKUP(B334,'SVS Adjustment'!B:L,11,FALSE)</f>
        <v>0</v>
      </c>
      <c r="K334" s="17">
        <f>VLOOKUP($B334,'CAF BLS Adjustment'!$B:$S,18,FALSE)</f>
        <v>550559.31560057332</v>
      </c>
      <c r="L334" s="39">
        <f t="shared" si="11"/>
        <v>944781.53399197152</v>
      </c>
    </row>
    <row r="335" spans="1:12" ht="15" customHeight="1">
      <c r="A335" s="51" t="s">
        <v>331</v>
      </c>
      <c r="B335" s="51">
        <v>320815</v>
      </c>
      <c r="C335" s="51" t="s">
        <v>353</v>
      </c>
      <c r="D335" s="121">
        <f>SUMIFS('HCLS Adjustment'!$F:$F,'HCLS Adjustment'!$B:$B,'SAC by SAC Totals'!$B335)</f>
        <v>135900</v>
      </c>
      <c r="E335" s="17">
        <f>VLOOKUP(B335,'SVS Adjustment'!B:L,4,FALSE)</f>
        <v>0</v>
      </c>
      <c r="F335" s="17">
        <f>VLOOKUP(B335,'CAF BLS Adjustment'!B:S,9,FALSE)</f>
        <v>1219249</v>
      </c>
      <c r="G335" s="14">
        <f t="shared" si="10"/>
        <v>1355149</v>
      </c>
      <c r="H335" s="159"/>
      <c r="I335" s="121">
        <f>SUMIFS('HCLS Adjustment'!$M:$M,'HCLS Adjustment'!$B:$B,$B335)</f>
        <v>58488.653875156044</v>
      </c>
      <c r="J335" s="17">
        <f>VLOOKUP(B335,'SVS Adjustment'!B:L,11,FALSE)</f>
        <v>0</v>
      </c>
      <c r="K335" s="17">
        <f>VLOOKUP($B335,'CAF BLS Adjustment'!$B:$S,18,FALSE)</f>
        <v>987268.80315200484</v>
      </c>
      <c r="L335" s="39">
        <f t="shared" si="11"/>
        <v>1045757.4570271609</v>
      </c>
    </row>
    <row r="336" spans="1:12" ht="15" customHeight="1">
      <c r="A336" s="51" t="s">
        <v>331</v>
      </c>
      <c r="B336" s="51">
        <v>320816</v>
      </c>
      <c r="C336" s="51" t="s">
        <v>354</v>
      </c>
      <c r="D336" s="121">
        <f>SUMIFS('HCLS Adjustment'!$F:$F,'HCLS Adjustment'!$B:$B,'SAC by SAC Totals'!$B336)</f>
        <v>0</v>
      </c>
      <c r="E336" s="17">
        <f>VLOOKUP(B336,'SVS Adjustment'!B:L,4,FALSE)</f>
        <v>0</v>
      </c>
      <c r="F336" s="17">
        <f>VLOOKUP(B336,'CAF BLS Adjustment'!B:S,9,FALSE)</f>
        <v>-1086</v>
      </c>
      <c r="G336" s="14">
        <f t="shared" si="10"/>
        <v>-1086</v>
      </c>
      <c r="H336" s="159"/>
      <c r="I336" s="121">
        <f>SUMIFS('HCLS Adjustment'!$M:$M,'HCLS Adjustment'!$B:$B,$B336)</f>
        <v>0</v>
      </c>
      <c r="J336" s="17">
        <f>VLOOKUP(B336,'SVS Adjustment'!B:L,11,FALSE)</f>
        <v>0</v>
      </c>
      <c r="K336" s="17">
        <f>VLOOKUP($B336,'CAF BLS Adjustment'!$B:$S,18,FALSE)</f>
        <v>-1086</v>
      </c>
      <c r="L336" s="39">
        <f t="shared" si="11"/>
        <v>-1086</v>
      </c>
    </row>
    <row r="337" spans="1:12" ht="15" customHeight="1">
      <c r="A337" s="51" t="s">
        <v>331</v>
      </c>
      <c r="B337" s="51">
        <v>320818</v>
      </c>
      <c r="C337" s="51" t="s">
        <v>247</v>
      </c>
      <c r="D337" s="121">
        <f>SUMIFS('HCLS Adjustment'!$F:$F,'HCLS Adjustment'!$B:$B,'SAC by SAC Totals'!$B337)</f>
        <v>6247164</v>
      </c>
      <c r="E337" s="17">
        <f>VLOOKUP(B337,'SVS Adjustment'!B:L,4,FALSE)</f>
        <v>0</v>
      </c>
      <c r="F337" s="17">
        <f>VLOOKUP(B337,'CAF BLS Adjustment'!B:S,9,FALSE)</f>
        <v>7876960</v>
      </c>
      <c r="G337" s="14">
        <f t="shared" si="10"/>
        <v>14124124</v>
      </c>
      <c r="H337" s="159"/>
      <c r="I337" s="121">
        <f>SUMIFS('HCLS Adjustment'!$M:$M,'HCLS Adjustment'!$B:$B,$B337)</f>
        <v>5226933.8402663684</v>
      </c>
      <c r="J337" s="17">
        <f>VLOOKUP(B337,'SVS Adjustment'!B:L,11,FALSE)</f>
        <v>0</v>
      </c>
      <c r="K337" s="17">
        <f>VLOOKUP($B337,'CAF BLS Adjustment'!$B:$S,18,FALSE)</f>
        <v>6704164.7939938456</v>
      </c>
      <c r="L337" s="39">
        <f t="shared" si="11"/>
        <v>11931098.634260215</v>
      </c>
    </row>
    <row r="338" spans="1:12" ht="15" customHeight="1">
      <c r="A338" s="51" t="s">
        <v>331</v>
      </c>
      <c r="B338" s="51">
        <v>320819</v>
      </c>
      <c r="C338" s="51" t="s">
        <v>355</v>
      </c>
      <c r="D338" s="121">
        <f>SUMIFS('HCLS Adjustment'!$F:$F,'HCLS Adjustment'!$B:$B,'SAC by SAC Totals'!$B338)</f>
        <v>2721732</v>
      </c>
      <c r="E338" s="17">
        <f>VLOOKUP(B338,'SVS Adjustment'!B:L,4,FALSE)</f>
        <v>0</v>
      </c>
      <c r="F338" s="17">
        <f>VLOOKUP(B338,'CAF BLS Adjustment'!B:S,9,FALSE)</f>
        <v>2093609</v>
      </c>
      <c r="G338" s="14">
        <f t="shared" si="10"/>
        <v>4815341</v>
      </c>
      <c r="H338" s="159"/>
      <c r="I338" s="121">
        <f>SUMIFS('HCLS Adjustment'!$M:$M,'HCLS Adjustment'!$B:$B,$B338)</f>
        <v>2358749.9895804236</v>
      </c>
      <c r="J338" s="17">
        <f>VLOOKUP(B338,'SVS Adjustment'!B:L,11,FALSE)</f>
        <v>0</v>
      </c>
      <c r="K338" s="17">
        <f>VLOOKUP($B338,'CAF BLS Adjustment'!$B:$S,18,FALSE)</f>
        <v>1825700.2785727028</v>
      </c>
      <c r="L338" s="39">
        <f t="shared" si="11"/>
        <v>4184450.2681531264</v>
      </c>
    </row>
    <row r="339" spans="1:12" ht="15" customHeight="1">
      <c r="A339" s="51" t="s">
        <v>331</v>
      </c>
      <c r="B339" s="51">
        <v>320825</v>
      </c>
      <c r="C339" s="51" t="s">
        <v>356</v>
      </c>
      <c r="D339" s="121">
        <f>SUMIFS('HCLS Adjustment'!$F:$F,'HCLS Adjustment'!$B:$B,'SAC by SAC Totals'!$B339)</f>
        <v>674880</v>
      </c>
      <c r="E339" s="17">
        <f>VLOOKUP(B339,'SVS Adjustment'!B:L,4,FALSE)</f>
        <v>0</v>
      </c>
      <c r="F339" s="17">
        <f>VLOOKUP(B339,'CAF BLS Adjustment'!B:S,9,FALSE)</f>
        <v>1231166</v>
      </c>
      <c r="G339" s="14">
        <f t="shared" si="10"/>
        <v>1906046</v>
      </c>
      <c r="H339" s="159"/>
      <c r="I339" s="121">
        <f>SUMIFS('HCLS Adjustment'!$M:$M,'HCLS Adjustment'!$B:$B,$B339)</f>
        <v>535491.40432777279</v>
      </c>
      <c r="J339" s="17">
        <f>VLOOKUP(B339,'SVS Adjustment'!B:L,11,FALSE)</f>
        <v>0</v>
      </c>
      <c r="K339" s="17">
        <f>VLOOKUP($B339,'CAF BLS Adjustment'!$B:$S,18,FALSE)</f>
        <v>1032762.2176359713</v>
      </c>
      <c r="L339" s="39">
        <f t="shared" si="11"/>
        <v>1568253.6219637441</v>
      </c>
    </row>
    <row r="340" spans="1:12" ht="15" customHeight="1">
      <c r="A340" s="51" t="s">
        <v>331</v>
      </c>
      <c r="B340" s="51">
        <v>320826</v>
      </c>
      <c r="C340" s="51" t="s">
        <v>357</v>
      </c>
      <c r="D340" s="121">
        <f>SUMIFS('HCLS Adjustment'!$F:$F,'HCLS Adjustment'!$B:$B,'SAC by SAC Totals'!$B340)</f>
        <v>41088</v>
      </c>
      <c r="E340" s="17">
        <f>VLOOKUP(B340,'SVS Adjustment'!B:L,4,FALSE)</f>
        <v>0</v>
      </c>
      <c r="F340" s="17">
        <f>VLOOKUP(B340,'CAF BLS Adjustment'!B:S,9,FALSE)</f>
        <v>270216</v>
      </c>
      <c r="G340" s="14">
        <f t="shared" si="10"/>
        <v>311304</v>
      </c>
      <c r="H340" s="159"/>
      <c r="I340" s="121">
        <f>SUMIFS('HCLS Adjustment'!$M:$M,'HCLS Adjustment'!$B:$B,$B340)</f>
        <v>29685.041536023211</v>
      </c>
      <c r="J340" s="17">
        <f>VLOOKUP(B340,'SVS Adjustment'!B:L,11,FALSE)</f>
        <v>0</v>
      </c>
      <c r="K340" s="17">
        <f>VLOOKUP($B340,'CAF BLS Adjustment'!$B:$S,18,FALSE)</f>
        <v>229207.96012018266</v>
      </c>
      <c r="L340" s="39">
        <f t="shared" si="11"/>
        <v>258893.00165620586</v>
      </c>
    </row>
    <row r="341" spans="1:12" ht="15" customHeight="1">
      <c r="A341" s="51" t="s">
        <v>331</v>
      </c>
      <c r="B341" s="51">
        <v>320827</v>
      </c>
      <c r="C341" s="51" t="s">
        <v>358</v>
      </c>
      <c r="D341" s="121">
        <f>SUMIFS('HCLS Adjustment'!$F:$F,'HCLS Adjustment'!$B:$B,'SAC by SAC Totals'!$B341)</f>
        <v>12876</v>
      </c>
      <c r="E341" s="17">
        <f>VLOOKUP(B341,'SVS Adjustment'!B:L,4,FALSE)</f>
        <v>0</v>
      </c>
      <c r="F341" s="17">
        <f>VLOOKUP(B341,'CAF BLS Adjustment'!B:S,9,FALSE)</f>
        <v>444272</v>
      </c>
      <c r="G341" s="14">
        <f t="shared" si="10"/>
        <v>457148</v>
      </c>
      <c r="H341" s="159"/>
      <c r="I341" s="121">
        <f>SUMIFS('HCLS Adjustment'!$M:$M,'HCLS Adjustment'!$B:$B,$B341)</f>
        <v>0</v>
      </c>
      <c r="J341" s="17">
        <f>VLOOKUP(B341,'SVS Adjustment'!B:L,11,FALSE)</f>
        <v>0</v>
      </c>
      <c r="K341" s="17">
        <f>VLOOKUP($B341,'CAF BLS Adjustment'!$B:$S,18,FALSE)</f>
        <v>379513.02724198136</v>
      </c>
      <c r="L341" s="39">
        <f t="shared" si="11"/>
        <v>379513.02724198136</v>
      </c>
    </row>
    <row r="342" spans="1:12" ht="15" customHeight="1">
      <c r="A342" s="51" t="s">
        <v>331</v>
      </c>
      <c r="B342" s="51">
        <v>320829</v>
      </c>
      <c r="C342" s="51" t="s">
        <v>359</v>
      </c>
      <c r="D342" s="121">
        <f>SUMIFS('HCLS Adjustment'!$F:$F,'HCLS Adjustment'!$B:$B,'SAC by SAC Totals'!$B342)</f>
        <v>0</v>
      </c>
      <c r="E342" s="17">
        <f>VLOOKUP(B342,'SVS Adjustment'!B:L,4,FALSE)</f>
        <v>0</v>
      </c>
      <c r="F342" s="17">
        <f>VLOOKUP(B342,'CAF BLS Adjustment'!B:S,9,FALSE)</f>
        <v>-39576</v>
      </c>
      <c r="G342" s="14">
        <f t="shared" si="10"/>
        <v>-39576</v>
      </c>
      <c r="H342" s="159"/>
      <c r="I342" s="121">
        <f>SUMIFS('HCLS Adjustment'!$M:$M,'HCLS Adjustment'!$B:$B,$B342)</f>
        <v>0</v>
      </c>
      <c r="J342" s="17">
        <f>VLOOKUP(B342,'SVS Adjustment'!B:L,11,FALSE)</f>
        <v>0</v>
      </c>
      <c r="K342" s="17">
        <f>VLOOKUP($B342,'CAF BLS Adjustment'!$B:$S,18,FALSE)</f>
        <v>-39576</v>
      </c>
      <c r="L342" s="39">
        <f t="shared" si="11"/>
        <v>-39576</v>
      </c>
    </row>
    <row r="343" spans="1:12" ht="15" customHeight="1">
      <c r="A343" s="51" t="s">
        <v>331</v>
      </c>
      <c r="B343" s="51">
        <v>320830</v>
      </c>
      <c r="C343" s="51" t="s">
        <v>360</v>
      </c>
      <c r="D343" s="121">
        <f>SUMIFS('HCLS Adjustment'!$F:$F,'HCLS Adjustment'!$B:$B,'SAC by SAC Totals'!$B343)</f>
        <v>0</v>
      </c>
      <c r="E343" s="17">
        <f>VLOOKUP(B343,'SVS Adjustment'!B:L,4,FALSE)</f>
        <v>0</v>
      </c>
      <c r="F343" s="17">
        <f>VLOOKUP(B343,'CAF BLS Adjustment'!B:S,9,FALSE)</f>
        <v>79026</v>
      </c>
      <c r="G343" s="14">
        <f t="shared" si="10"/>
        <v>79026</v>
      </c>
      <c r="H343" s="159"/>
      <c r="I343" s="121">
        <f>SUMIFS('HCLS Adjustment'!$M:$M,'HCLS Adjustment'!$B:$B,$B343)</f>
        <v>0</v>
      </c>
      <c r="J343" s="17">
        <f>VLOOKUP(B343,'SVS Adjustment'!B:L,11,FALSE)</f>
        <v>0</v>
      </c>
      <c r="K343" s="17">
        <f>VLOOKUP($B343,'CAF BLS Adjustment'!$B:$S,18,FALSE)</f>
        <v>72437.971298615768</v>
      </c>
      <c r="L343" s="39">
        <f t="shared" si="11"/>
        <v>72437.971298615768</v>
      </c>
    </row>
    <row r="344" spans="1:12" ht="15" customHeight="1">
      <c r="A344" s="51" t="s">
        <v>331</v>
      </c>
      <c r="B344" s="51">
        <v>320834</v>
      </c>
      <c r="C344" s="51" t="s">
        <v>361</v>
      </c>
      <c r="D344" s="121">
        <f>SUMIFS('HCLS Adjustment'!$F:$F,'HCLS Adjustment'!$B:$B,'SAC by SAC Totals'!$B344)</f>
        <v>483780</v>
      </c>
      <c r="E344" s="17">
        <f>VLOOKUP(B344,'SVS Adjustment'!B:L,4,FALSE)</f>
        <v>0</v>
      </c>
      <c r="F344" s="17">
        <f>VLOOKUP(B344,'CAF BLS Adjustment'!B:S,9,FALSE)</f>
        <v>1243291</v>
      </c>
      <c r="G344" s="14">
        <f t="shared" si="10"/>
        <v>1727071</v>
      </c>
      <c r="H344" s="159"/>
      <c r="I344" s="121">
        <f>SUMIFS('HCLS Adjustment'!$M:$M,'HCLS Adjustment'!$B:$B,$B344)</f>
        <v>387702.85596127628</v>
      </c>
      <c r="J344" s="17">
        <f>VLOOKUP(B344,'SVS Adjustment'!B:L,11,FALSE)</f>
        <v>0</v>
      </c>
      <c r="K344" s="17">
        <f>VLOOKUP($B344,'CAF BLS Adjustment'!$B:$S,18,FALSE)</f>
        <v>1076231.5796969866</v>
      </c>
      <c r="L344" s="39">
        <f t="shared" si="11"/>
        <v>1463934.4356582628</v>
      </c>
    </row>
    <row r="345" spans="1:12" ht="15" customHeight="1">
      <c r="A345" s="51" t="s">
        <v>331</v>
      </c>
      <c r="B345" s="51">
        <v>320837</v>
      </c>
      <c r="C345" s="51" t="s">
        <v>362</v>
      </c>
      <c r="D345" s="121">
        <f>SUMIFS('HCLS Adjustment'!$F:$F,'HCLS Adjustment'!$B:$B,'SAC by SAC Totals'!$B345)</f>
        <v>0</v>
      </c>
      <c r="E345" s="17">
        <f>VLOOKUP(B345,'SVS Adjustment'!B:L,4,FALSE)</f>
        <v>0</v>
      </c>
      <c r="F345" s="17">
        <f>VLOOKUP(B345,'CAF BLS Adjustment'!B:S,9,FALSE)</f>
        <v>2562</v>
      </c>
      <c r="G345" s="14">
        <f t="shared" si="10"/>
        <v>2562</v>
      </c>
      <c r="H345" s="159"/>
      <c r="I345" s="121">
        <f>SUMIFS('HCLS Adjustment'!$M:$M,'HCLS Adjustment'!$B:$B,$B345)</f>
        <v>0</v>
      </c>
      <c r="J345" s="17">
        <f>VLOOKUP(B345,'SVS Adjustment'!B:L,11,FALSE)</f>
        <v>0</v>
      </c>
      <c r="K345" s="17">
        <f>VLOOKUP($B345,'CAF BLS Adjustment'!$B:$S,18,FALSE)</f>
        <v>2348.4180202345251</v>
      </c>
      <c r="L345" s="39">
        <f t="shared" si="11"/>
        <v>2348.4180202345251</v>
      </c>
    </row>
    <row r="346" spans="1:12" ht="15" customHeight="1">
      <c r="A346" s="51" t="s">
        <v>331</v>
      </c>
      <c r="B346" s="51">
        <v>320839</v>
      </c>
      <c r="C346" s="51" t="s">
        <v>363</v>
      </c>
      <c r="D346" s="121">
        <f>SUMIFS('HCLS Adjustment'!$F:$F,'HCLS Adjustment'!$B:$B,'SAC by SAC Totals'!$B346)</f>
        <v>36312</v>
      </c>
      <c r="E346" s="17">
        <f>VLOOKUP(B346,'SVS Adjustment'!B:L,4,FALSE)</f>
        <v>0</v>
      </c>
      <c r="F346" s="17">
        <f>VLOOKUP(B346,'CAF BLS Adjustment'!B:S,9,FALSE)</f>
        <v>149032</v>
      </c>
      <c r="G346" s="14">
        <f t="shared" si="10"/>
        <v>185344</v>
      </c>
      <c r="H346" s="159"/>
      <c r="I346" s="121">
        <f>SUMIFS('HCLS Adjustment'!$M:$M,'HCLS Adjustment'!$B:$B,$B346)</f>
        <v>23558.826317248302</v>
      </c>
      <c r="J346" s="17">
        <f>VLOOKUP(B346,'SVS Adjustment'!B:L,11,FALSE)</f>
        <v>0</v>
      </c>
      <c r="K346" s="17">
        <f>VLOOKUP($B346,'CAF BLS Adjustment'!$B:$S,18,FALSE)</f>
        <v>123879.66550990174</v>
      </c>
      <c r="L346" s="39">
        <f t="shared" si="11"/>
        <v>147438.49182715005</v>
      </c>
    </row>
    <row r="347" spans="1:12" ht="15" customHeight="1">
      <c r="A347" s="51" t="s">
        <v>364</v>
      </c>
      <c r="B347" s="51">
        <v>330842</v>
      </c>
      <c r="C347" s="51" t="s">
        <v>365</v>
      </c>
      <c r="D347" s="121">
        <f>SUMIFS('HCLS Adjustment'!$F:$F,'HCLS Adjustment'!$B:$B,'SAC by SAC Totals'!$B347)</f>
        <v>0</v>
      </c>
      <c r="E347" s="17">
        <f>VLOOKUP(B347,'SVS Adjustment'!B:L,4,FALSE)</f>
        <v>0</v>
      </c>
      <c r="F347" s="17">
        <f>VLOOKUP(B347,'CAF BLS Adjustment'!B:S,9,FALSE)</f>
        <v>16980</v>
      </c>
      <c r="G347" s="14">
        <f t="shared" si="10"/>
        <v>16980</v>
      </c>
      <c r="H347" s="159"/>
      <c r="I347" s="121">
        <f>SUMIFS('HCLS Adjustment'!$M:$M,'HCLS Adjustment'!$B:$B,$B347)</f>
        <v>0</v>
      </c>
      <c r="J347" s="17">
        <f>VLOOKUP(B347,'SVS Adjustment'!B:L,11,FALSE)</f>
        <v>0</v>
      </c>
      <c r="K347" s="17">
        <f>VLOOKUP($B347,'CAF BLS Adjustment'!$B:$S,18,FALSE)</f>
        <v>15564.456668064886</v>
      </c>
      <c r="L347" s="39">
        <f t="shared" si="11"/>
        <v>15564.456668064886</v>
      </c>
    </row>
    <row r="348" spans="1:12" ht="15" customHeight="1">
      <c r="A348" s="51" t="s">
        <v>364</v>
      </c>
      <c r="B348" s="51">
        <v>330843</v>
      </c>
      <c r="C348" s="51" t="s">
        <v>366</v>
      </c>
      <c r="D348" s="121">
        <f>SUMIFS('HCLS Adjustment'!$F:$F,'HCLS Adjustment'!$B:$B,'SAC by SAC Totals'!$B348)</f>
        <v>0</v>
      </c>
      <c r="E348" s="17">
        <f>VLOOKUP(B348,'SVS Adjustment'!B:L,4,FALSE)</f>
        <v>0</v>
      </c>
      <c r="F348" s="17">
        <f>VLOOKUP(B348,'CAF BLS Adjustment'!B:S,9,FALSE)</f>
        <v>865837</v>
      </c>
      <c r="G348" s="14">
        <f t="shared" si="10"/>
        <v>865837</v>
      </c>
      <c r="H348" s="159"/>
      <c r="I348" s="121">
        <f>SUMIFS('HCLS Adjustment'!$M:$M,'HCLS Adjustment'!$B:$B,$B348)</f>
        <v>0</v>
      </c>
      <c r="J348" s="17">
        <f>VLOOKUP(B348,'SVS Adjustment'!B:L,11,FALSE)</f>
        <v>0</v>
      </c>
      <c r="K348" s="17">
        <f>VLOOKUP($B348,'CAF BLS Adjustment'!$B:$S,18,FALSE)</f>
        <v>686077.19124568766</v>
      </c>
      <c r="L348" s="39">
        <f t="shared" si="11"/>
        <v>686077.19124568766</v>
      </c>
    </row>
    <row r="349" spans="1:12" ht="15" customHeight="1">
      <c r="A349" s="51" t="s">
        <v>364</v>
      </c>
      <c r="B349" s="51">
        <v>330844</v>
      </c>
      <c r="C349" s="51" t="s">
        <v>367</v>
      </c>
      <c r="D349" s="121">
        <f>SUMIFS('HCLS Adjustment'!$F:$F,'HCLS Adjustment'!$B:$B,'SAC by SAC Totals'!$B349)</f>
        <v>0</v>
      </c>
      <c r="E349" s="17">
        <f>VLOOKUP(B349,'SVS Adjustment'!B:L,4,FALSE)</f>
        <v>0</v>
      </c>
      <c r="F349" s="17">
        <f>VLOOKUP(B349,'CAF BLS Adjustment'!B:S,9,FALSE)</f>
        <v>-10926</v>
      </c>
      <c r="G349" s="14">
        <f t="shared" si="10"/>
        <v>-10926</v>
      </c>
      <c r="H349" s="159"/>
      <c r="I349" s="121">
        <f>SUMIFS('HCLS Adjustment'!$M:$M,'HCLS Adjustment'!$B:$B,$B349)</f>
        <v>0</v>
      </c>
      <c r="J349" s="17">
        <f>VLOOKUP(B349,'SVS Adjustment'!B:L,11,FALSE)</f>
        <v>0</v>
      </c>
      <c r="K349" s="17">
        <f>VLOOKUP($B349,'CAF BLS Adjustment'!$B:$S,18,FALSE)</f>
        <v>-10926</v>
      </c>
      <c r="L349" s="39">
        <f t="shared" si="11"/>
        <v>-10926</v>
      </c>
    </row>
    <row r="350" spans="1:12" ht="15" customHeight="1">
      <c r="A350" s="51" t="s">
        <v>364</v>
      </c>
      <c r="B350" s="51">
        <v>330846</v>
      </c>
      <c r="C350" s="51" t="s">
        <v>368</v>
      </c>
      <c r="D350" s="121">
        <f>SUMIFS('HCLS Adjustment'!$F:$F,'HCLS Adjustment'!$B:$B,'SAC by SAC Totals'!$B350)</f>
        <v>0</v>
      </c>
      <c r="E350" s="17">
        <f>VLOOKUP(B350,'SVS Adjustment'!B:L,4,FALSE)</f>
        <v>0</v>
      </c>
      <c r="F350" s="17">
        <f>VLOOKUP(B350,'CAF BLS Adjustment'!B:S,9,FALSE)</f>
        <v>693546</v>
      </c>
      <c r="G350" s="14">
        <f t="shared" si="10"/>
        <v>693546</v>
      </c>
      <c r="H350" s="159"/>
      <c r="I350" s="121">
        <f>SUMIFS('HCLS Adjustment'!$M:$M,'HCLS Adjustment'!$B:$B,$B350)</f>
        <v>0</v>
      </c>
      <c r="J350" s="17">
        <f>VLOOKUP(B350,'SVS Adjustment'!B:L,11,FALSE)</f>
        <v>0</v>
      </c>
      <c r="K350" s="17">
        <f>VLOOKUP($B350,'CAF BLS Adjustment'!$B:$S,18,FALSE)</f>
        <v>561344.51765091647</v>
      </c>
      <c r="L350" s="39">
        <f t="shared" si="11"/>
        <v>561344.51765091647</v>
      </c>
    </row>
    <row r="351" spans="1:12" ht="15" customHeight="1">
      <c r="A351" s="51" t="s">
        <v>364</v>
      </c>
      <c r="B351" s="51">
        <v>330847</v>
      </c>
      <c r="C351" s="51" t="s">
        <v>369</v>
      </c>
      <c r="D351" s="121">
        <f>SUMIFS('HCLS Adjustment'!$F:$F,'HCLS Adjustment'!$B:$B,'SAC by SAC Totals'!$B351)</f>
        <v>6552</v>
      </c>
      <c r="E351" s="17">
        <f>VLOOKUP(B351,'SVS Adjustment'!B:L,4,FALSE)</f>
        <v>0</v>
      </c>
      <c r="F351" s="17">
        <f>VLOOKUP(B351,'CAF BLS Adjustment'!B:S,9,FALSE)</f>
        <v>152585</v>
      </c>
      <c r="G351" s="14">
        <f t="shared" si="10"/>
        <v>159137</v>
      </c>
      <c r="H351" s="159"/>
      <c r="I351" s="121">
        <f>SUMIFS('HCLS Adjustment'!$M:$M,'HCLS Adjustment'!$B:$B,$B351)</f>
        <v>0</v>
      </c>
      <c r="J351" s="17">
        <f>VLOOKUP(B351,'SVS Adjustment'!B:L,11,FALSE)</f>
        <v>0</v>
      </c>
      <c r="K351" s="17">
        <f>VLOOKUP($B351,'CAF BLS Adjustment'!$B:$S,18,FALSE)</f>
        <v>122987.0647308582</v>
      </c>
      <c r="L351" s="39">
        <f t="shared" si="11"/>
        <v>122987.0647308582</v>
      </c>
    </row>
    <row r="352" spans="1:12" ht="15" customHeight="1">
      <c r="A352" s="51" t="s">
        <v>364</v>
      </c>
      <c r="B352" s="51">
        <v>330848</v>
      </c>
      <c r="C352" s="51" t="s">
        <v>370</v>
      </c>
      <c r="D352" s="121">
        <f>SUMIFS('HCLS Adjustment'!$F:$F,'HCLS Adjustment'!$B:$B,'SAC by SAC Totals'!$B352)</f>
        <v>19464</v>
      </c>
      <c r="E352" s="17">
        <f>VLOOKUP(B352,'SVS Adjustment'!B:L,4,FALSE)</f>
        <v>0</v>
      </c>
      <c r="F352" s="17">
        <f>VLOOKUP(B352,'CAF BLS Adjustment'!B:S,9,FALSE)</f>
        <v>46279</v>
      </c>
      <c r="G352" s="14">
        <f t="shared" si="10"/>
        <v>65743</v>
      </c>
      <c r="H352" s="159"/>
      <c r="I352" s="121">
        <f>SUMIFS('HCLS Adjustment'!$M:$M,'HCLS Adjustment'!$B:$B,$B352)</f>
        <v>15674.533228462718</v>
      </c>
      <c r="J352" s="17">
        <f>VLOOKUP(B352,'SVS Adjustment'!B:L,11,FALSE)</f>
        <v>0</v>
      </c>
      <c r="K352" s="17">
        <f>VLOOKUP($B352,'CAF BLS Adjustment'!$B:$S,18,FALSE)</f>
        <v>40002.57166313081</v>
      </c>
      <c r="L352" s="39">
        <f t="shared" si="11"/>
        <v>55677.104891593524</v>
      </c>
    </row>
    <row r="353" spans="1:12" ht="15" customHeight="1">
      <c r="A353" s="51" t="s">
        <v>364</v>
      </c>
      <c r="B353" s="51">
        <v>330849</v>
      </c>
      <c r="C353" s="51" t="s">
        <v>371</v>
      </c>
      <c r="D353" s="121">
        <f>SUMIFS('HCLS Adjustment'!$F:$F,'HCLS Adjustment'!$B:$B,'SAC by SAC Totals'!$B353)</f>
        <v>0</v>
      </c>
      <c r="E353" s="17">
        <f>VLOOKUP(B353,'SVS Adjustment'!B:L,4,FALSE)</f>
        <v>0</v>
      </c>
      <c r="F353" s="17">
        <f>VLOOKUP(B353,'CAF BLS Adjustment'!B:S,9,FALSE)</f>
        <v>9594</v>
      </c>
      <c r="G353" s="14">
        <f t="shared" si="10"/>
        <v>9594</v>
      </c>
      <c r="H353" s="159"/>
      <c r="I353" s="121">
        <f>SUMIFS('HCLS Adjustment'!$M:$M,'HCLS Adjustment'!$B:$B,$B353)</f>
        <v>0</v>
      </c>
      <c r="J353" s="17">
        <f>VLOOKUP(B353,'SVS Adjustment'!B:L,11,FALSE)</f>
        <v>0</v>
      </c>
      <c r="K353" s="17">
        <f>VLOOKUP($B353,'CAF BLS Adjustment'!$B:$S,18,FALSE)</f>
        <v>8794.1930078571568</v>
      </c>
      <c r="L353" s="39">
        <f t="shared" si="11"/>
        <v>8794.1930078571568</v>
      </c>
    </row>
    <row r="354" spans="1:12" ht="15" customHeight="1">
      <c r="A354" s="51" t="s">
        <v>364</v>
      </c>
      <c r="B354" s="51">
        <v>330850</v>
      </c>
      <c r="C354" s="51" t="s">
        <v>372</v>
      </c>
      <c r="D354" s="121">
        <f>SUMIFS('HCLS Adjustment'!$F:$F,'HCLS Adjustment'!$B:$B,'SAC by SAC Totals'!$B354)</f>
        <v>194400</v>
      </c>
      <c r="E354" s="17">
        <f>VLOOKUP(B354,'SVS Adjustment'!B:L,4,FALSE)</f>
        <v>0</v>
      </c>
      <c r="F354" s="17">
        <f>VLOOKUP(B354,'CAF BLS Adjustment'!B:S,9,FALSE)</f>
        <v>642963</v>
      </c>
      <c r="G354" s="14">
        <f t="shared" si="10"/>
        <v>837363</v>
      </c>
      <c r="H354" s="159"/>
      <c r="I354" s="121">
        <f>SUMIFS('HCLS Adjustment'!$M:$M,'HCLS Adjustment'!$B:$B,$B354)</f>
        <v>129868.1700990336</v>
      </c>
      <c r="J354" s="17">
        <f>VLOOKUP(B354,'SVS Adjustment'!B:L,11,FALSE)</f>
        <v>0</v>
      </c>
      <c r="K354" s="17">
        <f>VLOOKUP($B354,'CAF BLS Adjustment'!$B:$S,18,FALSE)</f>
        <v>517829.51027622761</v>
      </c>
      <c r="L354" s="39">
        <f t="shared" si="11"/>
        <v>647697.68037526123</v>
      </c>
    </row>
    <row r="355" spans="1:12" ht="15" customHeight="1">
      <c r="A355" s="51" t="s">
        <v>364</v>
      </c>
      <c r="B355" s="51">
        <v>330851</v>
      </c>
      <c r="C355" s="51" t="s">
        <v>373</v>
      </c>
      <c r="D355" s="121">
        <f>SUMIFS('HCLS Adjustment'!$F:$F,'HCLS Adjustment'!$B:$B,'SAC by SAC Totals'!$B355)</f>
        <v>0</v>
      </c>
      <c r="E355" s="17">
        <f>VLOOKUP(B355,'SVS Adjustment'!B:L,4,FALSE)</f>
        <v>0</v>
      </c>
      <c r="F355" s="17">
        <f>VLOOKUP(B355,'CAF BLS Adjustment'!B:S,9,FALSE)</f>
        <v>14946</v>
      </c>
      <c r="G355" s="14">
        <f t="shared" si="10"/>
        <v>14946</v>
      </c>
      <c r="H355" s="159"/>
      <c r="I355" s="121">
        <f>SUMIFS('HCLS Adjustment'!$M:$M,'HCLS Adjustment'!$B:$B,$B355)</f>
        <v>0</v>
      </c>
      <c r="J355" s="17">
        <f>VLOOKUP(B355,'SVS Adjustment'!B:L,11,FALSE)</f>
        <v>0</v>
      </c>
      <c r="K355" s="17">
        <f>VLOOKUP($B355,'CAF BLS Adjustment'!$B:$S,18,FALSE)</f>
        <v>13700.021752703049</v>
      </c>
      <c r="L355" s="39">
        <f t="shared" si="11"/>
        <v>13700.021752703049</v>
      </c>
    </row>
    <row r="356" spans="1:12" ht="15" customHeight="1">
      <c r="A356" s="51" t="s">
        <v>364</v>
      </c>
      <c r="B356" s="51">
        <v>330855</v>
      </c>
      <c r="C356" s="51" t="s">
        <v>374</v>
      </c>
      <c r="D356" s="121">
        <f>SUMIFS('HCLS Adjustment'!$F:$F,'HCLS Adjustment'!$B:$B,'SAC by SAC Totals'!$B356)</f>
        <v>0</v>
      </c>
      <c r="E356" s="17">
        <f>VLOOKUP(B356,'SVS Adjustment'!B:L,4,FALSE)</f>
        <v>0</v>
      </c>
      <c r="F356" s="17">
        <f>VLOOKUP(B356,'CAF BLS Adjustment'!B:S,9,FALSE)</f>
        <v>27462</v>
      </c>
      <c r="G356" s="14">
        <f t="shared" si="10"/>
        <v>27462</v>
      </c>
      <c r="H356" s="159"/>
      <c r="I356" s="121">
        <f>SUMIFS('HCLS Adjustment'!$M:$M,'HCLS Adjustment'!$B:$B,$B356)</f>
        <v>0</v>
      </c>
      <c r="J356" s="17">
        <f>VLOOKUP(B356,'SVS Adjustment'!B:L,11,FALSE)</f>
        <v>0</v>
      </c>
      <c r="K356" s="17">
        <f>VLOOKUP($B356,'CAF BLS Adjustment'!$B:$S,18,FALSE)</f>
        <v>25172.621261389748</v>
      </c>
      <c r="L356" s="39">
        <f t="shared" si="11"/>
        <v>25172.621261389748</v>
      </c>
    </row>
    <row r="357" spans="1:12" ht="15" customHeight="1">
      <c r="A357" s="51" t="s">
        <v>364</v>
      </c>
      <c r="B357" s="51">
        <v>330856</v>
      </c>
      <c r="C357" s="51" t="s">
        <v>375</v>
      </c>
      <c r="D357" s="121">
        <f>SUMIFS('HCLS Adjustment'!$F:$F,'HCLS Adjustment'!$B:$B,'SAC by SAC Totals'!$B357)</f>
        <v>0</v>
      </c>
      <c r="E357" s="17">
        <f>VLOOKUP(B357,'SVS Adjustment'!B:L,4,FALSE)</f>
        <v>0</v>
      </c>
      <c r="F357" s="17">
        <f>VLOOKUP(B357,'CAF BLS Adjustment'!B:S,9,FALSE)</f>
        <v>-14352</v>
      </c>
      <c r="G357" s="14">
        <f t="shared" si="10"/>
        <v>-14352</v>
      </c>
      <c r="H357" s="159"/>
      <c r="I357" s="121">
        <f>SUMIFS('HCLS Adjustment'!$M:$M,'HCLS Adjustment'!$B:$B,$B357)</f>
        <v>0</v>
      </c>
      <c r="J357" s="17">
        <f>VLOOKUP(B357,'SVS Adjustment'!B:L,11,FALSE)</f>
        <v>0</v>
      </c>
      <c r="K357" s="17">
        <f>VLOOKUP($B357,'CAF BLS Adjustment'!$B:$S,18,FALSE)</f>
        <v>-14352</v>
      </c>
      <c r="L357" s="39">
        <f t="shared" si="11"/>
        <v>-14352</v>
      </c>
    </row>
    <row r="358" spans="1:12" ht="15" customHeight="1">
      <c r="A358" s="51" t="s">
        <v>364</v>
      </c>
      <c r="B358" s="51">
        <v>330859</v>
      </c>
      <c r="C358" s="51" t="s">
        <v>376</v>
      </c>
      <c r="D358" s="121">
        <f>SUMIFS('HCLS Adjustment'!$F:$F,'HCLS Adjustment'!$B:$B,'SAC by SAC Totals'!$B358)</f>
        <v>0</v>
      </c>
      <c r="E358" s="17">
        <f>VLOOKUP(B358,'SVS Adjustment'!B:L,4,FALSE)</f>
        <v>0</v>
      </c>
      <c r="F358" s="17">
        <f>VLOOKUP(B358,'CAF BLS Adjustment'!B:S,9,FALSE)</f>
        <v>46374</v>
      </c>
      <c r="G358" s="14">
        <f t="shared" si="10"/>
        <v>46374</v>
      </c>
      <c r="H358" s="159"/>
      <c r="I358" s="121">
        <f>SUMIFS('HCLS Adjustment'!$M:$M,'HCLS Adjustment'!$B:$B,$B358)</f>
        <v>0</v>
      </c>
      <c r="J358" s="17">
        <f>VLOOKUP(B358,'SVS Adjustment'!B:L,11,FALSE)</f>
        <v>0</v>
      </c>
      <c r="K358" s="17">
        <f>VLOOKUP($B358,'CAF BLS Adjustment'!$B:$S,18,FALSE)</f>
        <v>42508.016108647884</v>
      </c>
      <c r="L358" s="39">
        <f t="shared" si="11"/>
        <v>42508.016108647884</v>
      </c>
    </row>
    <row r="359" spans="1:12" ht="15" customHeight="1">
      <c r="A359" s="51" t="s">
        <v>364</v>
      </c>
      <c r="B359" s="51">
        <v>330860</v>
      </c>
      <c r="C359" s="51" t="s">
        <v>377</v>
      </c>
      <c r="D359" s="121">
        <f>SUMIFS('HCLS Adjustment'!$F:$F,'HCLS Adjustment'!$B:$B,'SAC by SAC Totals'!$B359)</f>
        <v>2860524</v>
      </c>
      <c r="E359" s="17">
        <f>VLOOKUP(B359,'SVS Adjustment'!B:L,4,FALSE)</f>
        <v>0</v>
      </c>
      <c r="F359" s="17">
        <f>VLOOKUP(B359,'CAF BLS Adjustment'!B:S,9,FALSE)</f>
        <v>2972230</v>
      </c>
      <c r="G359" s="14">
        <f t="shared" si="10"/>
        <v>5832754</v>
      </c>
      <c r="H359" s="159"/>
      <c r="I359" s="121">
        <f>SUMIFS('HCLS Adjustment'!$M:$M,'HCLS Adjustment'!$B:$B,$B359)</f>
        <v>2426974.4884590912</v>
      </c>
      <c r="J359" s="17">
        <f>VLOOKUP(B359,'SVS Adjustment'!B:L,11,FALSE)</f>
        <v>0</v>
      </c>
      <c r="K359" s="17">
        <f>VLOOKUP($B359,'CAF BLS Adjustment'!$B:$S,18,FALSE)</f>
        <v>2547806.6512622447</v>
      </c>
      <c r="L359" s="39">
        <f t="shared" si="11"/>
        <v>4974781.1397213358</v>
      </c>
    </row>
    <row r="360" spans="1:12" ht="15" customHeight="1">
      <c r="A360" s="51" t="s">
        <v>364</v>
      </c>
      <c r="B360" s="51">
        <v>330861</v>
      </c>
      <c r="C360" s="51" t="s">
        <v>378</v>
      </c>
      <c r="D360" s="121">
        <f>SUMIFS('HCLS Adjustment'!$F:$F,'HCLS Adjustment'!$B:$B,'SAC by SAC Totals'!$B360)</f>
        <v>1004952</v>
      </c>
      <c r="E360" s="17">
        <f>VLOOKUP(B360,'SVS Adjustment'!B:L,4,FALSE)</f>
        <v>0</v>
      </c>
      <c r="F360" s="17">
        <f>VLOOKUP(B360,'CAF BLS Adjustment'!B:S,9,FALSE)</f>
        <v>1723168</v>
      </c>
      <c r="G360" s="14">
        <f t="shared" si="10"/>
        <v>2728120</v>
      </c>
      <c r="H360" s="159"/>
      <c r="I360" s="121">
        <f>SUMIFS('HCLS Adjustment'!$M:$M,'HCLS Adjustment'!$B:$B,$B360)</f>
        <v>814571.77919793979</v>
      </c>
      <c r="J360" s="17">
        <f>VLOOKUP(B360,'SVS Adjustment'!B:L,11,FALSE)</f>
        <v>0</v>
      </c>
      <c r="K360" s="17">
        <f>VLOOKUP($B360,'CAF BLS Adjustment'!$B:$S,18,FALSE)</f>
        <v>1461677.5527731567</v>
      </c>
      <c r="L360" s="39">
        <f t="shared" si="11"/>
        <v>2276249.3319710963</v>
      </c>
    </row>
    <row r="361" spans="1:12" ht="15" customHeight="1">
      <c r="A361" s="51" t="s">
        <v>364</v>
      </c>
      <c r="B361" s="51">
        <v>330863</v>
      </c>
      <c r="C361" s="51" t="s">
        <v>379</v>
      </c>
      <c r="D361" s="121">
        <f>SUMIFS('HCLS Adjustment'!$F:$F,'HCLS Adjustment'!$B:$B,'SAC by SAC Totals'!$B361)</f>
        <v>1188240</v>
      </c>
      <c r="E361" s="17">
        <f>VLOOKUP(B361,'SVS Adjustment'!B:L,4,FALSE)</f>
        <v>0</v>
      </c>
      <c r="F361" s="17">
        <f>VLOOKUP(B361,'CAF BLS Adjustment'!B:S,9,FALSE)</f>
        <v>1245440</v>
      </c>
      <c r="G361" s="14">
        <f t="shared" si="10"/>
        <v>2433680</v>
      </c>
      <c r="H361" s="159"/>
      <c r="I361" s="121">
        <f>SUMIFS('HCLS Adjustment'!$M:$M,'HCLS Adjustment'!$B:$B,$B361)</f>
        <v>1026978.1226529573</v>
      </c>
      <c r="J361" s="17">
        <f>VLOOKUP(B361,'SVS Adjustment'!B:L,11,FALSE)</f>
        <v>0</v>
      </c>
      <c r="K361" s="17">
        <f>VLOOKUP($B361,'CAF BLS Adjustment'!$B:$S,18,FALSE)</f>
        <v>1095613.6494937977</v>
      </c>
      <c r="L361" s="39">
        <f t="shared" si="11"/>
        <v>2122591.7721467549</v>
      </c>
    </row>
    <row r="362" spans="1:12" ht="15" customHeight="1">
      <c r="A362" s="51" t="s">
        <v>364</v>
      </c>
      <c r="B362" s="51">
        <v>330865</v>
      </c>
      <c r="C362" s="51" t="s">
        <v>380</v>
      </c>
      <c r="D362" s="121">
        <f>SUMIFS('HCLS Adjustment'!$F:$F,'HCLS Adjustment'!$B:$B,'SAC by SAC Totals'!$B362)</f>
        <v>0</v>
      </c>
      <c r="E362" s="17">
        <f>VLOOKUP(B362,'SVS Adjustment'!B:L,4,FALSE)</f>
        <v>0</v>
      </c>
      <c r="F362" s="17">
        <f>VLOOKUP(B362,'CAF BLS Adjustment'!B:S,9,FALSE)</f>
        <v>2784</v>
      </c>
      <c r="G362" s="14">
        <f t="shared" si="10"/>
        <v>2784</v>
      </c>
      <c r="H362" s="159"/>
      <c r="I362" s="121">
        <f>SUMIFS('HCLS Adjustment'!$M:$M,'HCLS Adjustment'!$B:$B,$B362)</f>
        <v>0</v>
      </c>
      <c r="J362" s="17">
        <f>VLOOKUP(B362,'SVS Adjustment'!B:L,11,FALSE)</f>
        <v>0</v>
      </c>
      <c r="K362" s="17">
        <f>VLOOKUP($B362,'CAF BLS Adjustment'!$B:$S,18,FALSE)</f>
        <v>2551.9109166014514</v>
      </c>
      <c r="L362" s="39">
        <f t="shared" si="11"/>
        <v>2551.9109166014514</v>
      </c>
    </row>
    <row r="363" spans="1:12" ht="15" customHeight="1">
      <c r="A363" s="51" t="s">
        <v>364</v>
      </c>
      <c r="B363" s="51">
        <v>330866</v>
      </c>
      <c r="C363" s="51" t="s">
        <v>381</v>
      </c>
      <c r="D363" s="121">
        <f>SUMIFS('HCLS Adjustment'!$F:$F,'HCLS Adjustment'!$B:$B,'SAC by SAC Totals'!$B363)</f>
        <v>483660</v>
      </c>
      <c r="E363" s="17">
        <f>VLOOKUP(B363,'SVS Adjustment'!B:L,4,FALSE)</f>
        <v>0</v>
      </c>
      <c r="F363" s="17">
        <f>VLOOKUP(B363,'CAF BLS Adjustment'!B:S,9,FALSE)</f>
        <v>500893</v>
      </c>
      <c r="G363" s="14">
        <f t="shared" si="10"/>
        <v>984553</v>
      </c>
      <c r="H363" s="159"/>
      <c r="I363" s="121">
        <f>SUMIFS('HCLS Adjustment'!$M:$M,'HCLS Adjustment'!$B:$B,$B363)</f>
        <v>413177.66168125661</v>
      </c>
      <c r="J363" s="17">
        <f>VLOOKUP(B363,'SVS Adjustment'!B:L,11,FALSE)</f>
        <v>0</v>
      </c>
      <c r="K363" s="17">
        <f>VLOOKUP($B363,'CAF BLS Adjustment'!$B:$S,18,FALSE)</f>
        <v>433195.75132997136</v>
      </c>
      <c r="L363" s="39">
        <f t="shared" si="11"/>
        <v>846373.41301122797</v>
      </c>
    </row>
    <row r="364" spans="1:12" ht="15" customHeight="1">
      <c r="A364" s="51" t="s">
        <v>364</v>
      </c>
      <c r="B364" s="51">
        <v>330868</v>
      </c>
      <c r="C364" s="51" t="s">
        <v>382</v>
      </c>
      <c r="D364" s="121">
        <f>SUMIFS('HCLS Adjustment'!$F:$F,'HCLS Adjustment'!$B:$B,'SAC by SAC Totals'!$B364)</f>
        <v>0</v>
      </c>
      <c r="E364" s="17">
        <f>VLOOKUP(B364,'SVS Adjustment'!B:L,4,FALSE)</f>
        <v>0</v>
      </c>
      <c r="F364" s="17">
        <f>VLOOKUP(B364,'CAF BLS Adjustment'!B:S,9,FALSE)</f>
        <v>-1842</v>
      </c>
      <c r="G364" s="14">
        <f t="shared" si="10"/>
        <v>-1842</v>
      </c>
      <c r="H364" s="159"/>
      <c r="I364" s="121">
        <f>SUMIFS('HCLS Adjustment'!$M:$M,'HCLS Adjustment'!$B:$B,$B364)</f>
        <v>0</v>
      </c>
      <c r="J364" s="17">
        <f>VLOOKUP(B364,'SVS Adjustment'!B:L,11,FALSE)</f>
        <v>0</v>
      </c>
      <c r="K364" s="17">
        <f>VLOOKUP($B364,'CAF BLS Adjustment'!$B:$S,18,FALSE)</f>
        <v>-1842</v>
      </c>
      <c r="L364" s="39">
        <f t="shared" si="11"/>
        <v>-1842</v>
      </c>
    </row>
    <row r="365" spans="1:12" ht="15" customHeight="1">
      <c r="A365" s="51" t="s">
        <v>364</v>
      </c>
      <c r="B365" s="51">
        <v>330872</v>
      </c>
      <c r="C365" s="51" t="s">
        <v>383</v>
      </c>
      <c r="D365" s="121">
        <f>SUMIFS('HCLS Adjustment'!$F:$F,'HCLS Adjustment'!$B:$B,'SAC by SAC Totals'!$B365)</f>
        <v>0</v>
      </c>
      <c r="E365" s="17">
        <f>VLOOKUP(B365,'SVS Adjustment'!B:L,4,FALSE)</f>
        <v>0</v>
      </c>
      <c r="F365" s="17">
        <f>VLOOKUP(B365,'CAF BLS Adjustment'!B:S,9,FALSE)</f>
        <v>248078</v>
      </c>
      <c r="G365" s="14">
        <f t="shared" si="10"/>
        <v>248078</v>
      </c>
      <c r="H365" s="159"/>
      <c r="I365" s="121">
        <f>SUMIFS('HCLS Adjustment'!$M:$M,'HCLS Adjustment'!$B:$B,$B365)</f>
        <v>0</v>
      </c>
      <c r="J365" s="17">
        <f>VLOOKUP(B365,'SVS Adjustment'!B:L,11,FALSE)</f>
        <v>0</v>
      </c>
      <c r="K365" s="17">
        <f>VLOOKUP($B365,'CAF BLS Adjustment'!$B:$S,18,FALSE)</f>
        <v>197612.83148029572</v>
      </c>
      <c r="L365" s="39">
        <f t="shared" si="11"/>
        <v>197612.83148029572</v>
      </c>
    </row>
    <row r="366" spans="1:12" ht="15" customHeight="1">
      <c r="A366" s="51" t="s">
        <v>364</v>
      </c>
      <c r="B366" s="51">
        <v>330875</v>
      </c>
      <c r="C366" s="51" t="s">
        <v>384</v>
      </c>
      <c r="D366" s="121">
        <f>SUMIFS('HCLS Adjustment'!$F:$F,'HCLS Adjustment'!$B:$B,'SAC by SAC Totals'!$B366)</f>
        <v>0</v>
      </c>
      <c r="E366" s="17">
        <f>VLOOKUP(B366,'SVS Adjustment'!B:L,4,FALSE)</f>
        <v>0</v>
      </c>
      <c r="F366" s="17">
        <f>VLOOKUP(B366,'CAF BLS Adjustment'!B:S,9,FALSE)</f>
        <v>-4398</v>
      </c>
      <c r="G366" s="14">
        <f t="shared" si="10"/>
        <v>-4398</v>
      </c>
      <c r="H366" s="159"/>
      <c r="I366" s="121">
        <f>SUMIFS('HCLS Adjustment'!$M:$M,'HCLS Adjustment'!$B:$B,$B366)</f>
        <v>0</v>
      </c>
      <c r="J366" s="17">
        <f>VLOOKUP(B366,'SVS Adjustment'!B:L,11,FALSE)</f>
        <v>0</v>
      </c>
      <c r="K366" s="17">
        <f>VLOOKUP($B366,'CAF BLS Adjustment'!$B:$S,18,FALSE)</f>
        <v>-4398</v>
      </c>
      <c r="L366" s="39">
        <f t="shared" si="11"/>
        <v>-4398</v>
      </c>
    </row>
    <row r="367" spans="1:12" ht="15" customHeight="1">
      <c r="A367" s="51" t="s">
        <v>364</v>
      </c>
      <c r="B367" s="51">
        <v>330879</v>
      </c>
      <c r="C367" s="51" t="s">
        <v>385</v>
      </c>
      <c r="D367" s="121">
        <f>SUMIFS('HCLS Adjustment'!$F:$F,'HCLS Adjustment'!$B:$B,'SAC by SAC Totals'!$B367)</f>
        <v>0</v>
      </c>
      <c r="E367" s="17">
        <f>VLOOKUP(B367,'SVS Adjustment'!B:L,4,FALSE)</f>
        <v>0</v>
      </c>
      <c r="F367" s="17">
        <f>VLOOKUP(B367,'CAF BLS Adjustment'!B:S,9,FALSE)</f>
        <v>6492</v>
      </c>
      <c r="G367" s="14">
        <f t="shared" si="10"/>
        <v>6492</v>
      </c>
      <c r="H367" s="159"/>
      <c r="I367" s="121">
        <f>SUMIFS('HCLS Adjustment'!$M:$M,'HCLS Adjustment'!$B:$B,$B367)</f>
        <v>0</v>
      </c>
      <c r="J367" s="17">
        <f>VLOOKUP(B367,'SVS Adjustment'!B:L,11,FALSE)</f>
        <v>0</v>
      </c>
      <c r="K367" s="17">
        <f>VLOOKUP($B367,'CAF BLS Adjustment'!$B:$S,18,FALSE)</f>
        <v>5950.7922667301082</v>
      </c>
      <c r="L367" s="39">
        <f t="shared" si="11"/>
        <v>5950.7922667301082</v>
      </c>
    </row>
    <row r="368" spans="1:12" ht="15" customHeight="1">
      <c r="A368" s="51" t="s">
        <v>364</v>
      </c>
      <c r="B368" s="51">
        <v>330880</v>
      </c>
      <c r="C368" s="51" t="s">
        <v>386</v>
      </c>
      <c r="D368" s="121">
        <f>SUMIFS('HCLS Adjustment'!$F:$F,'HCLS Adjustment'!$B:$B,'SAC by SAC Totals'!$B368)</f>
        <v>0</v>
      </c>
      <c r="E368" s="17">
        <f>VLOOKUP(B368,'SVS Adjustment'!B:L,4,FALSE)</f>
        <v>0</v>
      </c>
      <c r="F368" s="17">
        <f>VLOOKUP(B368,'CAF BLS Adjustment'!B:S,9,FALSE)</f>
        <v>-11430</v>
      </c>
      <c r="G368" s="14">
        <f t="shared" si="10"/>
        <v>-11430</v>
      </c>
      <c r="H368" s="159"/>
      <c r="I368" s="121">
        <f>SUMIFS('HCLS Adjustment'!$M:$M,'HCLS Adjustment'!$B:$B,$B368)</f>
        <v>0</v>
      </c>
      <c r="J368" s="17">
        <f>VLOOKUP(B368,'SVS Adjustment'!B:L,11,FALSE)</f>
        <v>0</v>
      </c>
      <c r="K368" s="17">
        <f>VLOOKUP($B368,'CAF BLS Adjustment'!$B:$S,18,FALSE)</f>
        <v>-11430</v>
      </c>
      <c r="L368" s="39">
        <f t="shared" si="11"/>
        <v>-11430</v>
      </c>
    </row>
    <row r="369" spans="1:12" ht="15" customHeight="1">
      <c r="A369" s="51" t="s">
        <v>364</v>
      </c>
      <c r="B369" s="51">
        <v>330881</v>
      </c>
      <c r="C369" s="51" t="s">
        <v>387</v>
      </c>
      <c r="D369" s="121">
        <f>SUMIFS('HCLS Adjustment'!$F:$F,'HCLS Adjustment'!$B:$B,'SAC by SAC Totals'!$B369)</f>
        <v>0</v>
      </c>
      <c r="E369" s="17">
        <f>VLOOKUP(B369,'SVS Adjustment'!B:L,4,FALSE)</f>
        <v>0</v>
      </c>
      <c r="F369" s="17">
        <f>VLOOKUP(B369,'CAF BLS Adjustment'!B:S,9,FALSE)</f>
        <v>310452</v>
      </c>
      <c r="G369" s="14">
        <f t="shared" si="10"/>
        <v>310452</v>
      </c>
      <c r="H369" s="159"/>
      <c r="I369" s="121">
        <f>SUMIFS('HCLS Adjustment'!$M:$M,'HCLS Adjustment'!$B:$B,$B369)</f>
        <v>0</v>
      </c>
      <c r="J369" s="17">
        <f>VLOOKUP(B369,'SVS Adjustment'!B:L,11,FALSE)</f>
        <v>0</v>
      </c>
      <c r="K369" s="17">
        <f>VLOOKUP($B369,'CAF BLS Adjustment'!$B:$S,18,FALSE)</f>
        <v>284571.06604912132</v>
      </c>
      <c r="L369" s="39">
        <f t="shared" si="11"/>
        <v>284571.06604912132</v>
      </c>
    </row>
    <row r="370" spans="1:12" ht="15" customHeight="1">
      <c r="A370" s="51" t="s">
        <v>364</v>
      </c>
      <c r="B370" s="51">
        <v>330889</v>
      </c>
      <c r="C370" s="51" t="s">
        <v>388</v>
      </c>
      <c r="D370" s="121">
        <f>SUMIFS('HCLS Adjustment'!$F:$F,'HCLS Adjustment'!$B:$B,'SAC by SAC Totals'!$B370)</f>
        <v>62232</v>
      </c>
      <c r="E370" s="17">
        <f>VLOOKUP(B370,'SVS Adjustment'!B:L,4,FALSE)</f>
        <v>0</v>
      </c>
      <c r="F370" s="17">
        <f>VLOOKUP(B370,'CAF BLS Adjustment'!B:S,9,FALSE)</f>
        <v>553927</v>
      </c>
      <c r="G370" s="14">
        <f t="shared" si="10"/>
        <v>616159</v>
      </c>
      <c r="H370" s="159"/>
      <c r="I370" s="121">
        <f>SUMIFS('HCLS Adjustment'!$M:$M,'HCLS Adjustment'!$B:$B,$B370)</f>
        <v>34717.802930028403</v>
      </c>
      <c r="J370" s="17">
        <f>VLOOKUP(B370,'SVS Adjustment'!B:L,11,FALSE)</f>
        <v>0</v>
      </c>
      <c r="K370" s="17">
        <f>VLOOKUP($B370,'CAF BLS Adjustment'!$B:$S,18,FALSE)</f>
        <v>463072.59626760945</v>
      </c>
      <c r="L370" s="39">
        <f t="shared" si="11"/>
        <v>497790.39919763786</v>
      </c>
    </row>
    <row r="371" spans="1:12" ht="15" customHeight="1">
      <c r="A371" s="51" t="s">
        <v>364</v>
      </c>
      <c r="B371" s="51">
        <v>330892</v>
      </c>
      <c r="C371" s="51" t="s">
        <v>389</v>
      </c>
      <c r="D371" s="121">
        <f>SUMIFS('HCLS Adjustment'!$F:$F,'HCLS Adjustment'!$B:$B,'SAC by SAC Totals'!$B371)</f>
        <v>0</v>
      </c>
      <c r="E371" s="17">
        <f>VLOOKUP(B371,'SVS Adjustment'!B:L,4,FALSE)</f>
        <v>0</v>
      </c>
      <c r="F371" s="17">
        <f>VLOOKUP(B371,'CAF BLS Adjustment'!B:S,9,FALSE)</f>
        <v>21144</v>
      </c>
      <c r="G371" s="14">
        <f t="shared" si="10"/>
        <v>21144</v>
      </c>
      <c r="H371" s="159"/>
      <c r="I371" s="121">
        <f>SUMIFS('HCLS Adjustment'!$M:$M,'HCLS Adjustment'!$B:$B,$B371)</f>
        <v>0</v>
      </c>
      <c r="J371" s="17">
        <f>VLOOKUP(B371,'SVS Adjustment'!B:L,11,FALSE)</f>
        <v>0</v>
      </c>
      <c r="K371" s="17">
        <f>VLOOKUP($B371,'CAF BLS Adjustment'!$B:$S,18,FALSE)</f>
        <v>19381.32342694723</v>
      </c>
      <c r="L371" s="39">
        <f t="shared" si="11"/>
        <v>19381.32342694723</v>
      </c>
    </row>
    <row r="372" spans="1:12" ht="15" customHeight="1">
      <c r="A372" s="51" t="s">
        <v>364</v>
      </c>
      <c r="B372" s="51">
        <v>330896</v>
      </c>
      <c r="C372" s="51" t="s">
        <v>390</v>
      </c>
      <c r="D372" s="121">
        <f>SUMIFS('HCLS Adjustment'!$F:$F,'HCLS Adjustment'!$B:$B,'SAC by SAC Totals'!$B372)</f>
        <v>71736</v>
      </c>
      <c r="E372" s="17">
        <f>VLOOKUP(B372,'SVS Adjustment'!B:L,4,FALSE)</f>
        <v>0</v>
      </c>
      <c r="F372" s="17">
        <f>VLOOKUP(B372,'CAF BLS Adjustment'!B:S,9,FALSE)</f>
        <v>444850</v>
      </c>
      <c r="G372" s="14">
        <f t="shared" si="10"/>
        <v>516586</v>
      </c>
      <c r="H372" s="159"/>
      <c r="I372" s="121">
        <f>SUMIFS('HCLS Adjustment'!$M:$M,'HCLS Adjustment'!$B:$B,$B372)</f>
        <v>45159.071436672843</v>
      </c>
      <c r="J372" s="17">
        <f>VLOOKUP(B372,'SVS Adjustment'!B:L,11,FALSE)</f>
        <v>0</v>
      </c>
      <c r="K372" s="17">
        <f>VLOOKUP($B372,'CAF BLS Adjustment'!$B:$S,18,FALSE)</f>
        <v>370649.40658450307</v>
      </c>
      <c r="L372" s="39">
        <f t="shared" si="11"/>
        <v>415808.47802117589</v>
      </c>
    </row>
    <row r="373" spans="1:12" ht="15" customHeight="1">
      <c r="A373" s="51" t="s">
        <v>364</v>
      </c>
      <c r="B373" s="51">
        <v>330899</v>
      </c>
      <c r="C373" s="51" t="s">
        <v>391</v>
      </c>
      <c r="D373" s="121">
        <f>SUMIFS('HCLS Adjustment'!$F:$F,'HCLS Adjustment'!$B:$B,'SAC by SAC Totals'!$B373)</f>
        <v>781152</v>
      </c>
      <c r="E373" s="17">
        <f>VLOOKUP(B373,'SVS Adjustment'!B:L,4,FALSE)</f>
        <v>0</v>
      </c>
      <c r="F373" s="17">
        <f>VLOOKUP(B373,'CAF BLS Adjustment'!B:S,9,FALSE)</f>
        <v>1167313</v>
      </c>
      <c r="G373" s="14">
        <f t="shared" si="10"/>
        <v>1948465</v>
      </c>
      <c r="H373" s="159"/>
      <c r="I373" s="121">
        <f>SUMIFS('HCLS Adjustment'!$M:$M,'HCLS Adjustment'!$B:$B,$B373)</f>
        <v>673740.83537766791</v>
      </c>
      <c r="J373" s="17">
        <f>VLOOKUP(B373,'SVS Adjustment'!B:L,11,FALSE)</f>
        <v>0</v>
      </c>
      <c r="K373" s="17">
        <f>VLOOKUP($B373,'CAF BLS Adjustment'!$B:$S,18,FALSE)</f>
        <v>1021174.0651738435</v>
      </c>
      <c r="L373" s="39">
        <f t="shared" si="11"/>
        <v>1694914.9005515114</v>
      </c>
    </row>
    <row r="374" spans="1:12" ht="15" customHeight="1">
      <c r="A374" s="51" t="s">
        <v>364</v>
      </c>
      <c r="B374" s="51">
        <v>330900</v>
      </c>
      <c r="C374" s="51" t="s">
        <v>392</v>
      </c>
      <c r="D374" s="121">
        <f>SUMIFS('HCLS Adjustment'!$F:$F,'HCLS Adjustment'!$B:$B,'SAC by SAC Totals'!$B374)</f>
        <v>1020192</v>
      </c>
      <c r="E374" s="17">
        <f>VLOOKUP(B374,'SVS Adjustment'!B:L,4,FALSE)</f>
        <v>0</v>
      </c>
      <c r="F374" s="17">
        <f>VLOOKUP(B374,'CAF BLS Adjustment'!B:S,9,FALSE)</f>
        <v>1590320</v>
      </c>
      <c r="G374" s="14">
        <f t="shared" si="10"/>
        <v>2610512</v>
      </c>
      <c r="H374" s="159"/>
      <c r="I374" s="121">
        <f>SUMIFS('HCLS Adjustment'!$M:$M,'HCLS Adjustment'!$B:$B,$B374)</f>
        <v>875122.85929102567</v>
      </c>
      <c r="J374" s="17">
        <f>VLOOKUP(B374,'SVS Adjustment'!B:L,11,FALSE)</f>
        <v>0</v>
      </c>
      <c r="K374" s="17">
        <f>VLOOKUP($B374,'CAF BLS Adjustment'!$B:$S,18,FALSE)</f>
        <v>1391657.4632096214</v>
      </c>
      <c r="L374" s="39">
        <f t="shared" si="11"/>
        <v>2266780.322500647</v>
      </c>
    </row>
    <row r="375" spans="1:12" ht="15" customHeight="1">
      <c r="A375" s="51" t="s">
        <v>364</v>
      </c>
      <c r="B375" s="51">
        <v>330902</v>
      </c>
      <c r="C375" s="51" t="s">
        <v>393</v>
      </c>
      <c r="D375" s="121">
        <f>SUMIFS('HCLS Adjustment'!$F:$F,'HCLS Adjustment'!$B:$B,'SAC by SAC Totals'!$B375)</f>
        <v>689928</v>
      </c>
      <c r="E375" s="17">
        <f>VLOOKUP(B375,'SVS Adjustment'!B:L,4,FALSE)</f>
        <v>0</v>
      </c>
      <c r="F375" s="17">
        <f>VLOOKUP(B375,'CAF BLS Adjustment'!B:S,9,FALSE)</f>
        <v>1780874</v>
      </c>
      <c r="G375" s="14">
        <f t="shared" si="10"/>
        <v>2470802</v>
      </c>
      <c r="H375" s="159"/>
      <c r="I375" s="121">
        <f>SUMIFS('HCLS Adjustment'!$M:$M,'HCLS Adjustment'!$B:$B,$B375)</f>
        <v>591081.30479611177</v>
      </c>
      <c r="J375" s="17">
        <f>VLOOKUP(B375,'SVS Adjustment'!B:L,11,FALSE)</f>
        <v>0</v>
      </c>
      <c r="K375" s="17">
        <f>VLOOKUP($B375,'CAF BLS Adjustment'!$B:$S,18,FALSE)</f>
        <v>1587123.7975040025</v>
      </c>
      <c r="L375" s="39">
        <f t="shared" si="11"/>
        <v>2178205.102300114</v>
      </c>
    </row>
    <row r="376" spans="1:12" ht="15" customHeight="1">
      <c r="A376" s="51" t="s">
        <v>364</v>
      </c>
      <c r="B376" s="51">
        <v>330905</v>
      </c>
      <c r="C376" s="51" t="s">
        <v>394</v>
      </c>
      <c r="D376" s="121">
        <f>SUMIFS('HCLS Adjustment'!$F:$F,'HCLS Adjustment'!$B:$B,'SAC by SAC Totals'!$B376)</f>
        <v>0</v>
      </c>
      <c r="E376" s="17">
        <f>VLOOKUP(B376,'SVS Adjustment'!B:L,4,FALSE)</f>
        <v>0</v>
      </c>
      <c r="F376" s="17">
        <f>VLOOKUP(B376,'CAF BLS Adjustment'!B:S,9,FALSE)</f>
        <v>5850</v>
      </c>
      <c r="G376" s="14">
        <f t="shared" si="10"/>
        <v>5850</v>
      </c>
      <c r="H376" s="159"/>
      <c r="I376" s="121">
        <f>SUMIFS('HCLS Adjustment'!$M:$M,'HCLS Adjustment'!$B:$B,$B376)</f>
        <v>0</v>
      </c>
      <c r="J376" s="17">
        <f>VLOOKUP(B376,'SVS Adjustment'!B:L,11,FALSE)</f>
        <v>0</v>
      </c>
      <c r="K376" s="17">
        <f>VLOOKUP($B376,'CAF BLS Adjustment'!$B:$S,18,FALSE)</f>
        <v>5362.3128096689979</v>
      </c>
      <c r="L376" s="39">
        <f t="shared" si="11"/>
        <v>5362.3128096689979</v>
      </c>
    </row>
    <row r="377" spans="1:12" ht="15" customHeight="1">
      <c r="A377" s="51" t="s">
        <v>364</v>
      </c>
      <c r="B377" s="51">
        <v>330908</v>
      </c>
      <c r="C377" s="51" t="s">
        <v>395</v>
      </c>
      <c r="D377" s="121">
        <f>SUMIFS('HCLS Adjustment'!$F:$F,'HCLS Adjustment'!$B:$B,'SAC by SAC Totals'!$B377)</f>
        <v>1569024</v>
      </c>
      <c r="E377" s="17">
        <f>VLOOKUP(B377,'SVS Adjustment'!B:L,4,FALSE)</f>
        <v>0</v>
      </c>
      <c r="F377" s="17">
        <f>VLOOKUP(B377,'CAF BLS Adjustment'!B:S,9,FALSE)</f>
        <v>1380515</v>
      </c>
      <c r="G377" s="14">
        <f t="shared" si="10"/>
        <v>2949539</v>
      </c>
      <c r="H377" s="159"/>
      <c r="I377" s="121">
        <f>SUMIFS('HCLS Adjustment'!$M:$M,'HCLS Adjustment'!$B:$B,$B377)</f>
        <v>1345793.8130672842</v>
      </c>
      <c r="J377" s="17">
        <f>VLOOKUP(B377,'SVS Adjustment'!B:L,11,FALSE)</f>
        <v>0</v>
      </c>
      <c r="K377" s="17">
        <f>VLOOKUP($B377,'CAF BLS Adjustment'!$B:$S,18,FALSE)</f>
        <v>1189083.9713253065</v>
      </c>
      <c r="L377" s="39">
        <f t="shared" si="11"/>
        <v>2534877.7843925906</v>
      </c>
    </row>
    <row r="378" spans="1:12" ht="15" customHeight="1">
      <c r="A378" s="51" t="s">
        <v>364</v>
      </c>
      <c r="B378" s="51">
        <v>330909</v>
      </c>
      <c r="C378" s="51" t="s">
        <v>316</v>
      </c>
      <c r="D378" s="121">
        <f>SUMIFS('HCLS Adjustment'!$F:$F,'HCLS Adjustment'!$B:$B,'SAC by SAC Totals'!$B378)</f>
        <v>0</v>
      </c>
      <c r="E378" s="17">
        <f>VLOOKUP(B378,'SVS Adjustment'!B:L,4,FALSE)</f>
        <v>0</v>
      </c>
      <c r="F378" s="17">
        <f>VLOOKUP(B378,'CAF BLS Adjustment'!B:S,9,FALSE)</f>
        <v>-13746</v>
      </c>
      <c r="G378" s="14">
        <f t="shared" si="10"/>
        <v>-13746</v>
      </c>
      <c r="H378" s="159"/>
      <c r="I378" s="121">
        <f>SUMIFS('HCLS Adjustment'!$M:$M,'HCLS Adjustment'!$B:$B,$B378)</f>
        <v>0</v>
      </c>
      <c r="J378" s="17">
        <f>VLOOKUP(B378,'SVS Adjustment'!B:L,11,FALSE)</f>
        <v>0</v>
      </c>
      <c r="K378" s="17">
        <f>VLOOKUP($B378,'CAF BLS Adjustment'!$B:$S,18,FALSE)</f>
        <v>-13746</v>
      </c>
      <c r="L378" s="39">
        <f t="shared" si="11"/>
        <v>-13746</v>
      </c>
    </row>
    <row r="379" spans="1:12" ht="15" customHeight="1">
      <c r="A379" s="51" t="s">
        <v>364</v>
      </c>
      <c r="B379" s="51">
        <v>330910</v>
      </c>
      <c r="C379" s="51" t="s">
        <v>396</v>
      </c>
      <c r="D379" s="121">
        <f>SUMIFS('HCLS Adjustment'!$F:$F,'HCLS Adjustment'!$B:$B,'SAC by SAC Totals'!$B379)</f>
        <v>617208</v>
      </c>
      <c r="E379" s="17">
        <f>VLOOKUP(B379,'SVS Adjustment'!B:L,4,FALSE)</f>
        <v>0</v>
      </c>
      <c r="F379" s="17">
        <f>VLOOKUP(B379,'CAF BLS Adjustment'!B:S,9,FALSE)</f>
        <v>1680528</v>
      </c>
      <c r="G379" s="14">
        <f t="shared" si="10"/>
        <v>2297736</v>
      </c>
      <c r="H379" s="159"/>
      <c r="I379" s="121">
        <f>SUMIFS('HCLS Adjustment'!$M:$M,'HCLS Adjustment'!$B:$B,$B379)</f>
        <v>526674.85757270514</v>
      </c>
      <c r="J379" s="17">
        <f>VLOOKUP(B379,'SVS Adjustment'!B:L,11,FALSE)</f>
        <v>0</v>
      </c>
      <c r="K379" s="17">
        <f>VLOOKUP($B379,'CAF BLS Adjustment'!$B:$S,18,FALSE)</f>
        <v>1496721.4758918223</v>
      </c>
      <c r="L379" s="39">
        <f t="shared" si="11"/>
        <v>2023396.3334645275</v>
      </c>
    </row>
    <row r="380" spans="1:12" ht="15" customHeight="1">
      <c r="A380" s="51" t="s">
        <v>364</v>
      </c>
      <c r="B380" s="51">
        <v>330914</v>
      </c>
      <c r="C380" s="51" t="s">
        <v>397</v>
      </c>
      <c r="D380" s="121">
        <f>SUMIFS('HCLS Adjustment'!$F:$F,'HCLS Adjustment'!$B:$B,'SAC by SAC Totals'!$B380)</f>
        <v>0</v>
      </c>
      <c r="E380" s="17">
        <f>VLOOKUP(B380,'SVS Adjustment'!B:L,4,FALSE)</f>
        <v>0</v>
      </c>
      <c r="F380" s="17">
        <f>VLOOKUP(B380,'CAF BLS Adjustment'!B:S,9,FALSE)</f>
        <v>21894</v>
      </c>
      <c r="G380" s="14">
        <f t="shared" si="10"/>
        <v>21894</v>
      </c>
      <c r="H380" s="159"/>
      <c r="I380" s="121">
        <f>SUMIFS('HCLS Adjustment'!$M:$M,'HCLS Adjustment'!$B:$B,$B380)</f>
        <v>0</v>
      </c>
      <c r="J380" s="17">
        <f>VLOOKUP(B380,'SVS Adjustment'!B:L,11,FALSE)</f>
        <v>0</v>
      </c>
      <c r="K380" s="17">
        <f>VLOOKUP($B380,'CAF BLS Adjustment'!$B:$S,18,FALSE)</f>
        <v>20068.799428186845</v>
      </c>
      <c r="L380" s="39">
        <f t="shared" si="11"/>
        <v>20068.799428186845</v>
      </c>
    </row>
    <row r="381" spans="1:12" ht="15" customHeight="1">
      <c r="A381" s="51" t="s">
        <v>364</v>
      </c>
      <c r="B381" s="51">
        <v>330915</v>
      </c>
      <c r="C381" s="51" t="s">
        <v>398</v>
      </c>
      <c r="D381" s="121">
        <f>SUMIFS('HCLS Adjustment'!$F:$F,'HCLS Adjustment'!$B:$B,'SAC by SAC Totals'!$B381)</f>
        <v>0</v>
      </c>
      <c r="E381" s="17">
        <f>VLOOKUP(B381,'SVS Adjustment'!B:L,4,FALSE)</f>
        <v>0</v>
      </c>
      <c r="F381" s="17">
        <f>VLOOKUP(B381,'CAF BLS Adjustment'!B:S,9,FALSE)</f>
        <v>9444</v>
      </c>
      <c r="G381" s="14">
        <f t="shared" si="10"/>
        <v>9444</v>
      </c>
      <c r="H381" s="159"/>
      <c r="I381" s="121">
        <f>SUMIFS('HCLS Adjustment'!$M:$M,'HCLS Adjustment'!$B:$B,$B381)</f>
        <v>0</v>
      </c>
      <c r="J381" s="17">
        <f>VLOOKUP(B381,'SVS Adjustment'!B:L,11,FALSE)</f>
        <v>0</v>
      </c>
      <c r="K381" s="17">
        <f>VLOOKUP($B381,'CAF BLS Adjustment'!$B:$S,18,FALSE)</f>
        <v>8656.6978076092328</v>
      </c>
      <c r="L381" s="39">
        <f t="shared" si="11"/>
        <v>8656.6978076092328</v>
      </c>
    </row>
    <row r="382" spans="1:12" ht="15" customHeight="1">
      <c r="A382" s="51" t="s">
        <v>364</v>
      </c>
      <c r="B382" s="51">
        <v>330916</v>
      </c>
      <c r="C382" s="51" t="s">
        <v>399</v>
      </c>
      <c r="D382" s="121">
        <f>SUMIFS('HCLS Adjustment'!$F:$F,'HCLS Adjustment'!$B:$B,'SAC by SAC Totals'!$B382)</f>
        <v>0</v>
      </c>
      <c r="E382" s="17">
        <f>VLOOKUP(B382,'SVS Adjustment'!B:L,4,FALSE)</f>
        <v>0</v>
      </c>
      <c r="F382" s="17">
        <f>VLOOKUP(B382,'CAF BLS Adjustment'!B:S,9,FALSE)</f>
        <v>52266</v>
      </c>
      <c r="G382" s="14">
        <f t="shared" si="10"/>
        <v>52266</v>
      </c>
      <c r="H382" s="159"/>
      <c r="I382" s="121">
        <f>SUMIFS('HCLS Adjustment'!$M:$M,'HCLS Adjustment'!$B:$B,$B382)</f>
        <v>0</v>
      </c>
      <c r="J382" s="17">
        <f>VLOOKUP(B382,'SVS Adjustment'!B:L,11,FALSE)</f>
        <v>0</v>
      </c>
      <c r="K382" s="17">
        <f>VLOOKUP($B382,'CAF BLS Adjustment'!$B:$S,18,FALSE)</f>
        <v>47908.827574386298</v>
      </c>
      <c r="L382" s="39">
        <f t="shared" si="11"/>
        <v>47908.827574386298</v>
      </c>
    </row>
    <row r="383" spans="1:12" ht="15" customHeight="1">
      <c r="A383" s="51" t="s">
        <v>364</v>
      </c>
      <c r="B383" s="51">
        <v>330917</v>
      </c>
      <c r="C383" s="51" t="s">
        <v>400</v>
      </c>
      <c r="D383" s="121">
        <f>SUMIFS('HCLS Adjustment'!$F:$F,'HCLS Adjustment'!$B:$B,'SAC by SAC Totals'!$B383)</f>
        <v>0</v>
      </c>
      <c r="E383" s="17">
        <f>VLOOKUP(B383,'SVS Adjustment'!B:L,4,FALSE)</f>
        <v>0</v>
      </c>
      <c r="F383" s="17">
        <f>VLOOKUP(B383,'CAF BLS Adjustment'!B:S,9,FALSE)</f>
        <v>296370</v>
      </c>
      <c r="G383" s="14">
        <f t="shared" si="10"/>
        <v>296370</v>
      </c>
      <c r="H383" s="159"/>
      <c r="I383" s="121">
        <f>SUMIFS('HCLS Adjustment'!$M:$M,'HCLS Adjustment'!$B:$B,$B383)</f>
        <v>0</v>
      </c>
      <c r="J383" s="17">
        <f>VLOOKUP(B383,'SVS Adjustment'!B:L,11,FALSE)</f>
        <v>0</v>
      </c>
      <c r="K383" s="17">
        <f>VLOOKUP($B383,'CAF BLS Adjustment'!$B:$S,18,FALSE)</f>
        <v>271663.01664984628</v>
      </c>
      <c r="L383" s="39">
        <f t="shared" si="11"/>
        <v>271663.01664984628</v>
      </c>
    </row>
    <row r="384" spans="1:12" ht="15" customHeight="1">
      <c r="A384" s="51" t="s">
        <v>364</v>
      </c>
      <c r="B384" s="51">
        <v>330918</v>
      </c>
      <c r="C384" s="51" t="s">
        <v>401</v>
      </c>
      <c r="D384" s="121">
        <f>SUMIFS('HCLS Adjustment'!$F:$F,'HCLS Adjustment'!$B:$B,'SAC by SAC Totals'!$B384)</f>
        <v>2615148</v>
      </c>
      <c r="E384" s="17">
        <f>VLOOKUP(B384,'SVS Adjustment'!B:L,4,FALSE)</f>
        <v>0</v>
      </c>
      <c r="F384" s="17">
        <f>VLOOKUP(B384,'CAF BLS Adjustment'!B:S,9,FALSE)</f>
        <v>2130045</v>
      </c>
      <c r="G384" s="14">
        <f t="shared" si="10"/>
        <v>4745193</v>
      </c>
      <c r="H384" s="159"/>
      <c r="I384" s="121">
        <f>SUMIFS('HCLS Adjustment'!$M:$M,'HCLS Adjustment'!$B:$B,$B384)</f>
        <v>2276759.9032863406</v>
      </c>
      <c r="J384" s="17">
        <f>VLOOKUP(B384,'SVS Adjustment'!B:L,11,FALSE)</f>
        <v>0</v>
      </c>
      <c r="K384" s="17">
        <f>VLOOKUP($B384,'CAF BLS Adjustment'!$B:$S,18,FALSE)</f>
        <v>1866735.7187750444</v>
      </c>
      <c r="L384" s="39">
        <f t="shared" si="11"/>
        <v>4143495.6220613848</v>
      </c>
    </row>
    <row r="385" spans="1:12" ht="15" customHeight="1">
      <c r="A385" s="51" t="s">
        <v>364</v>
      </c>
      <c r="B385" s="51">
        <v>330920</v>
      </c>
      <c r="C385" s="51" t="s">
        <v>402</v>
      </c>
      <c r="D385" s="121">
        <f>SUMIFS('HCLS Adjustment'!$F:$F,'HCLS Adjustment'!$B:$B,'SAC by SAC Totals'!$B385)</f>
        <v>19824</v>
      </c>
      <c r="E385" s="17">
        <f>VLOOKUP(B385,'SVS Adjustment'!B:L,4,FALSE)</f>
        <v>0</v>
      </c>
      <c r="F385" s="17">
        <f>VLOOKUP(B385,'CAF BLS Adjustment'!B:S,9,FALSE)</f>
        <v>599037</v>
      </c>
      <c r="G385" s="14">
        <f t="shared" si="10"/>
        <v>618861</v>
      </c>
      <c r="H385" s="159"/>
      <c r="I385" s="121">
        <f>SUMIFS('HCLS Adjustment'!$M:$M,'HCLS Adjustment'!$B:$B,$B385)</f>
        <v>0</v>
      </c>
      <c r="J385" s="17">
        <f>VLOOKUP(B385,'SVS Adjustment'!B:L,11,FALSE)</f>
        <v>0</v>
      </c>
      <c r="K385" s="17">
        <f>VLOOKUP($B385,'CAF BLS Adjustment'!$B:$S,18,FALSE)</f>
        <v>472575.94874302333</v>
      </c>
      <c r="L385" s="39">
        <f t="shared" si="11"/>
        <v>472575.94874302333</v>
      </c>
    </row>
    <row r="386" spans="1:12" ht="15" customHeight="1">
      <c r="A386" s="51" t="s">
        <v>364</v>
      </c>
      <c r="B386" s="51">
        <v>330925</v>
      </c>
      <c r="C386" s="51" t="s">
        <v>403</v>
      </c>
      <c r="D386" s="121">
        <f>SUMIFS('HCLS Adjustment'!$F:$F,'HCLS Adjustment'!$B:$B,'SAC by SAC Totals'!$B386)</f>
        <v>0</v>
      </c>
      <c r="E386" s="17">
        <f>VLOOKUP(B386,'SVS Adjustment'!B:L,4,FALSE)</f>
        <v>0</v>
      </c>
      <c r="F386" s="17">
        <f>VLOOKUP(B386,'CAF BLS Adjustment'!B:S,9,FALSE)</f>
        <v>574323</v>
      </c>
      <c r="G386" s="14">
        <f t="shared" si="10"/>
        <v>574323</v>
      </c>
      <c r="H386" s="159"/>
      <c r="I386" s="121">
        <f>SUMIFS('HCLS Adjustment'!$M:$M,'HCLS Adjustment'!$B:$B,$B386)</f>
        <v>0</v>
      </c>
      <c r="J386" s="17">
        <f>VLOOKUP(B386,'SVS Adjustment'!B:L,11,FALSE)</f>
        <v>0</v>
      </c>
      <c r="K386" s="17">
        <f>VLOOKUP($B386,'CAF BLS Adjustment'!$B:$S,18,FALSE)</f>
        <v>474742.29268939712</v>
      </c>
      <c r="L386" s="39">
        <f t="shared" si="11"/>
        <v>474742.29268939712</v>
      </c>
    </row>
    <row r="387" spans="1:12" ht="15" customHeight="1">
      <c r="A387" s="51" t="s">
        <v>364</v>
      </c>
      <c r="B387" s="51">
        <v>330930</v>
      </c>
      <c r="C387" s="51" t="s">
        <v>404</v>
      </c>
      <c r="D387" s="121">
        <f>SUMIFS('HCLS Adjustment'!$F:$F,'HCLS Adjustment'!$B:$B,'SAC by SAC Totals'!$B387)</f>
        <v>0</v>
      </c>
      <c r="E387" s="17">
        <f>VLOOKUP(B387,'SVS Adjustment'!B:L,4,FALSE)</f>
        <v>0</v>
      </c>
      <c r="F387" s="17">
        <f>VLOOKUP(B387,'CAF BLS Adjustment'!B:S,9,FALSE)</f>
        <v>126564</v>
      </c>
      <c r="G387" s="14">
        <f t="shared" ref="G387:G450" si="12">SUM(D387:F387)</f>
        <v>126564</v>
      </c>
      <c r="H387" s="159"/>
      <c r="I387" s="121">
        <f>SUMIFS('HCLS Adjustment'!$M:$M,'HCLS Adjustment'!$B:$B,$B387)</f>
        <v>0</v>
      </c>
      <c r="J387" s="17">
        <f>VLOOKUP(B387,'SVS Adjustment'!B:L,11,FALSE)</f>
        <v>0</v>
      </c>
      <c r="K387" s="17">
        <f>VLOOKUP($B387,'CAF BLS Adjustment'!$B:$S,18,FALSE)</f>
        <v>116012.95016118753</v>
      </c>
      <c r="L387" s="39">
        <f t="shared" ref="L387:L450" si="13">SUM(I387:K387)</f>
        <v>116012.95016118753</v>
      </c>
    </row>
    <row r="388" spans="1:12" ht="15" customHeight="1">
      <c r="A388" s="51" t="s">
        <v>364</v>
      </c>
      <c r="B388" s="51">
        <v>330936</v>
      </c>
      <c r="C388" s="51" t="s">
        <v>405</v>
      </c>
      <c r="D388" s="121">
        <f>SUMIFS('HCLS Adjustment'!$F:$F,'HCLS Adjustment'!$B:$B,'SAC by SAC Totals'!$B388)</f>
        <v>0</v>
      </c>
      <c r="E388" s="17">
        <f>VLOOKUP(B388,'SVS Adjustment'!B:L,4,FALSE)</f>
        <v>0</v>
      </c>
      <c r="F388" s="17">
        <f>VLOOKUP(B388,'CAF BLS Adjustment'!B:S,9,FALSE)</f>
        <v>287960</v>
      </c>
      <c r="G388" s="14">
        <f t="shared" si="12"/>
        <v>287960</v>
      </c>
      <c r="H388" s="159"/>
      <c r="I388" s="121">
        <f>SUMIFS('HCLS Adjustment'!$M:$M,'HCLS Adjustment'!$B:$B,$B388)</f>
        <v>0</v>
      </c>
      <c r="J388" s="17">
        <f>VLOOKUP(B388,'SVS Adjustment'!B:L,11,FALSE)</f>
        <v>0</v>
      </c>
      <c r="K388" s="17">
        <f>VLOOKUP($B388,'CAF BLS Adjustment'!$B:$S,18,FALSE)</f>
        <v>225743.9654872572</v>
      </c>
      <c r="L388" s="39">
        <f t="shared" si="13"/>
        <v>225743.9654872572</v>
      </c>
    </row>
    <row r="389" spans="1:12" ht="15" customHeight="1">
      <c r="A389" s="51" t="s">
        <v>364</v>
      </c>
      <c r="B389" s="51">
        <v>330937</v>
      </c>
      <c r="C389" s="51" t="s">
        <v>406</v>
      </c>
      <c r="D389" s="121">
        <f>SUMIFS('HCLS Adjustment'!$F:$F,'HCLS Adjustment'!$B:$B,'SAC by SAC Totals'!$B389)</f>
        <v>0</v>
      </c>
      <c r="E389" s="17">
        <f>VLOOKUP(B389,'SVS Adjustment'!B:L,4,FALSE)</f>
        <v>0</v>
      </c>
      <c r="F389" s="17">
        <f>VLOOKUP(B389,'CAF BLS Adjustment'!B:S,9,FALSE)</f>
        <v>441599</v>
      </c>
      <c r="G389" s="14">
        <f t="shared" si="12"/>
        <v>441599</v>
      </c>
      <c r="H389" s="159"/>
      <c r="I389" s="121">
        <f>SUMIFS('HCLS Adjustment'!$M:$M,'HCLS Adjustment'!$B:$B,$B389)</f>
        <v>0</v>
      </c>
      <c r="J389" s="17">
        <f>VLOOKUP(B389,'SVS Adjustment'!B:L,11,FALSE)</f>
        <v>0</v>
      </c>
      <c r="K389" s="17">
        <f>VLOOKUP($B389,'CAF BLS Adjustment'!$B:$S,18,FALSE)</f>
        <v>311308.81430319475</v>
      </c>
      <c r="L389" s="39">
        <f t="shared" si="13"/>
        <v>311308.81430319475</v>
      </c>
    </row>
    <row r="390" spans="1:12" ht="15" customHeight="1">
      <c r="A390" s="51" t="s">
        <v>364</v>
      </c>
      <c r="B390" s="51">
        <v>330938</v>
      </c>
      <c r="C390" s="51" t="s">
        <v>407</v>
      </c>
      <c r="D390" s="121">
        <f>SUMIFS('HCLS Adjustment'!$F:$F,'HCLS Adjustment'!$B:$B,'SAC by SAC Totals'!$B390)</f>
        <v>0</v>
      </c>
      <c r="E390" s="17">
        <f>VLOOKUP(B390,'SVS Adjustment'!B:L,4,FALSE)</f>
        <v>0</v>
      </c>
      <c r="F390" s="17">
        <f>VLOOKUP(B390,'CAF BLS Adjustment'!B:S,9,FALSE)</f>
        <v>1888412</v>
      </c>
      <c r="G390" s="14">
        <f t="shared" si="12"/>
        <v>1888412</v>
      </c>
      <c r="H390" s="159"/>
      <c r="I390" s="121">
        <f>SUMIFS('HCLS Adjustment'!$M:$M,'HCLS Adjustment'!$B:$B,$B390)</f>
        <v>0</v>
      </c>
      <c r="J390" s="17">
        <f>VLOOKUP(B390,'SVS Adjustment'!B:L,11,FALSE)</f>
        <v>0</v>
      </c>
      <c r="K390" s="17">
        <f>VLOOKUP($B390,'CAF BLS Adjustment'!$B:$S,18,FALSE)</f>
        <v>1580638.0264087513</v>
      </c>
      <c r="L390" s="39">
        <f t="shared" si="13"/>
        <v>1580638.0264087513</v>
      </c>
    </row>
    <row r="391" spans="1:12" ht="15" customHeight="1">
      <c r="A391" s="51" t="s">
        <v>364</v>
      </c>
      <c r="B391" s="51">
        <v>330942</v>
      </c>
      <c r="C391" s="51" t="s">
        <v>408</v>
      </c>
      <c r="D391" s="121">
        <f>SUMIFS('HCLS Adjustment'!$F:$F,'HCLS Adjustment'!$B:$B,'SAC by SAC Totals'!$B391)</f>
        <v>1390128</v>
      </c>
      <c r="E391" s="17">
        <f>VLOOKUP(B391,'SVS Adjustment'!B:L,4,FALSE)</f>
        <v>0</v>
      </c>
      <c r="F391" s="17">
        <f>VLOOKUP(B391,'CAF BLS Adjustment'!B:S,9,FALSE)</f>
        <v>1193050</v>
      </c>
      <c r="G391" s="14">
        <f t="shared" si="12"/>
        <v>2583178</v>
      </c>
      <c r="H391" s="159"/>
      <c r="I391" s="121">
        <f>SUMIFS('HCLS Adjustment'!$M:$M,'HCLS Adjustment'!$B:$B,$B391)</f>
        <v>1206216.2738919046</v>
      </c>
      <c r="J391" s="17">
        <f>VLOOKUP(B391,'SVS Adjustment'!B:L,11,FALSE)</f>
        <v>0</v>
      </c>
      <c r="K391" s="17">
        <f>VLOOKUP($B391,'CAF BLS Adjustment'!$B:$S,18,FALSE)</f>
        <v>1038503.2013018709</v>
      </c>
      <c r="L391" s="39">
        <f t="shared" si="13"/>
        <v>2244719.4751937753</v>
      </c>
    </row>
    <row r="392" spans="1:12" ht="15" customHeight="1">
      <c r="A392" s="51" t="s">
        <v>364</v>
      </c>
      <c r="B392" s="51">
        <v>330943</v>
      </c>
      <c r="C392" s="51" t="s">
        <v>409</v>
      </c>
      <c r="D392" s="121">
        <f>SUMIFS('HCLS Adjustment'!$F:$F,'HCLS Adjustment'!$B:$B,'SAC by SAC Totals'!$B392)</f>
        <v>0</v>
      </c>
      <c r="E392" s="17">
        <f>VLOOKUP(B392,'SVS Adjustment'!B:L,4,FALSE)</f>
        <v>0</v>
      </c>
      <c r="F392" s="17">
        <f>VLOOKUP(B392,'CAF BLS Adjustment'!B:S,9,FALSE)</f>
        <v>10716</v>
      </c>
      <c r="G392" s="14">
        <f t="shared" si="12"/>
        <v>10716</v>
      </c>
      <c r="H392" s="159"/>
      <c r="I392" s="121">
        <f>SUMIFS('HCLS Adjustment'!$M:$M,'HCLS Adjustment'!$B:$B,$B392)</f>
        <v>0</v>
      </c>
      <c r="J392" s="17">
        <f>VLOOKUP(B392,'SVS Adjustment'!B:L,11,FALSE)</f>
        <v>0</v>
      </c>
      <c r="K392" s="17">
        <f>VLOOKUP($B392,'CAF BLS Adjustment'!$B:$S,18,FALSE)</f>
        <v>9822.6571057116198</v>
      </c>
      <c r="L392" s="39">
        <f t="shared" si="13"/>
        <v>9822.6571057116198</v>
      </c>
    </row>
    <row r="393" spans="1:12" ht="15" customHeight="1">
      <c r="A393" s="51" t="s">
        <v>364</v>
      </c>
      <c r="B393" s="51">
        <v>330945</v>
      </c>
      <c r="C393" s="51" t="s">
        <v>410</v>
      </c>
      <c r="D393" s="121">
        <f>SUMIFS('HCLS Adjustment'!$F:$F,'HCLS Adjustment'!$B:$B,'SAC by SAC Totals'!$B393)</f>
        <v>0</v>
      </c>
      <c r="E393" s="17">
        <f>VLOOKUP(B393,'SVS Adjustment'!B:L,4,FALSE)</f>
        <v>0</v>
      </c>
      <c r="F393" s="17">
        <f>VLOOKUP(B393,'CAF BLS Adjustment'!B:S,9,FALSE)</f>
        <v>1434</v>
      </c>
      <c r="G393" s="14">
        <f t="shared" si="12"/>
        <v>1434</v>
      </c>
      <c r="H393" s="159"/>
      <c r="I393" s="121">
        <f>SUMIFS('HCLS Adjustment'!$M:$M,'HCLS Adjustment'!$B:$B,$B393)</f>
        <v>0</v>
      </c>
      <c r="J393" s="17">
        <f>VLOOKUP(B393,'SVS Adjustment'!B:L,11,FALSE)</f>
        <v>0</v>
      </c>
      <c r="K393" s="17">
        <f>VLOOKUP($B393,'CAF BLS Adjustment'!$B:$S,18,FALSE)</f>
        <v>1314.454114370144</v>
      </c>
      <c r="L393" s="39">
        <f t="shared" si="13"/>
        <v>1314.454114370144</v>
      </c>
    </row>
    <row r="394" spans="1:12" ht="15" customHeight="1">
      <c r="A394" s="51" t="s">
        <v>364</v>
      </c>
      <c r="B394" s="51">
        <v>330946</v>
      </c>
      <c r="C394" s="51" t="s">
        <v>411</v>
      </c>
      <c r="D394" s="121">
        <f>SUMIFS('HCLS Adjustment'!$F:$F,'HCLS Adjustment'!$B:$B,'SAC by SAC Totals'!$B394)</f>
        <v>72096</v>
      </c>
      <c r="E394" s="17">
        <f>VLOOKUP(B394,'SVS Adjustment'!B:L,4,FALSE)</f>
        <v>0</v>
      </c>
      <c r="F394" s="17">
        <f>VLOOKUP(B394,'CAF BLS Adjustment'!B:S,9,FALSE)</f>
        <v>158985</v>
      </c>
      <c r="G394" s="14">
        <f t="shared" si="12"/>
        <v>231081</v>
      </c>
      <c r="H394" s="159"/>
      <c r="I394" s="121">
        <f>SUMIFS('HCLS Adjustment'!$M:$M,'HCLS Adjustment'!$B:$B,$B394)</f>
        <v>55523.610967042201</v>
      </c>
      <c r="J394" s="17">
        <f>VLOOKUP(B394,'SVS Adjustment'!B:L,11,FALSE)</f>
        <v>0</v>
      </c>
      <c r="K394" s="17">
        <f>VLOOKUP($B394,'CAF BLS Adjustment'!$B:$S,18,FALSE)</f>
        <v>133104.75622271831</v>
      </c>
      <c r="L394" s="39">
        <f t="shared" si="13"/>
        <v>188628.36718976049</v>
      </c>
    </row>
    <row r="395" spans="1:12" ht="15" customHeight="1">
      <c r="A395" s="51" t="s">
        <v>364</v>
      </c>
      <c r="B395" s="51">
        <v>330949</v>
      </c>
      <c r="C395" s="51" t="s">
        <v>412</v>
      </c>
      <c r="D395" s="121">
        <f>SUMIFS('HCLS Adjustment'!$F:$F,'HCLS Adjustment'!$B:$B,'SAC by SAC Totals'!$B395)</f>
        <v>222240</v>
      </c>
      <c r="E395" s="17">
        <f>VLOOKUP(B395,'SVS Adjustment'!B:L,4,FALSE)</f>
        <v>0</v>
      </c>
      <c r="F395" s="17">
        <f>VLOOKUP(B395,'CAF BLS Adjustment'!B:S,9,FALSE)</f>
        <v>723635</v>
      </c>
      <c r="G395" s="14">
        <f t="shared" si="12"/>
        <v>945875</v>
      </c>
      <c r="H395" s="159"/>
      <c r="I395" s="121">
        <f>SUMIFS('HCLS Adjustment'!$M:$M,'HCLS Adjustment'!$B:$B,$B395)</f>
        <v>171770.28551068707</v>
      </c>
      <c r="J395" s="17">
        <f>VLOOKUP(B395,'SVS Adjustment'!B:L,11,FALSE)</f>
        <v>0</v>
      </c>
      <c r="K395" s="17">
        <f>VLOOKUP($B395,'CAF BLS Adjustment'!$B:$S,18,FALSE)</f>
        <v>612905.12798818329</v>
      </c>
      <c r="L395" s="39">
        <f t="shared" si="13"/>
        <v>784675.41349887033</v>
      </c>
    </row>
    <row r="396" spans="1:12" ht="15" customHeight="1">
      <c r="A396" s="51" t="s">
        <v>364</v>
      </c>
      <c r="B396" s="51">
        <v>330951</v>
      </c>
      <c r="C396" s="51" t="s">
        <v>15</v>
      </c>
      <c r="D396" s="121">
        <f>SUMIFS('HCLS Adjustment'!$F:$F,'HCLS Adjustment'!$B:$B,'SAC by SAC Totals'!$B396)</f>
        <v>0</v>
      </c>
      <c r="E396" s="17">
        <f>VLOOKUP(B396,'SVS Adjustment'!B:L,4,FALSE)</f>
        <v>0</v>
      </c>
      <c r="F396" s="17">
        <f>VLOOKUP(B396,'CAF BLS Adjustment'!B:S,9,FALSE)</f>
        <v>13260</v>
      </c>
      <c r="G396" s="14">
        <f t="shared" si="12"/>
        <v>13260</v>
      </c>
      <c r="H396" s="159"/>
      <c r="I396" s="121">
        <f>SUMIFS('HCLS Adjustment'!$M:$M,'HCLS Adjustment'!$B:$B,$B396)</f>
        <v>0</v>
      </c>
      <c r="J396" s="17">
        <f>VLOOKUP(B396,'SVS Adjustment'!B:L,11,FALSE)</f>
        <v>0</v>
      </c>
      <c r="K396" s="17">
        <f>VLOOKUP($B396,'CAF BLS Adjustment'!$B:$S,18,FALSE)</f>
        <v>12154.575701916396</v>
      </c>
      <c r="L396" s="39">
        <f t="shared" si="13"/>
        <v>12154.575701916396</v>
      </c>
    </row>
    <row r="397" spans="1:12" ht="15" customHeight="1">
      <c r="A397" s="51" t="s">
        <v>364</v>
      </c>
      <c r="B397" s="51">
        <v>330952</v>
      </c>
      <c r="C397" s="51" t="s">
        <v>413</v>
      </c>
      <c r="D397" s="121">
        <f>SUMIFS('HCLS Adjustment'!$F:$F,'HCLS Adjustment'!$B:$B,'SAC by SAC Totals'!$B397)</f>
        <v>0</v>
      </c>
      <c r="E397" s="17">
        <f>VLOOKUP(B397,'SVS Adjustment'!B:L,4,FALSE)</f>
        <v>0</v>
      </c>
      <c r="F397" s="17">
        <f>VLOOKUP(B397,'CAF BLS Adjustment'!B:S,9,FALSE)</f>
        <v>95214</v>
      </c>
      <c r="G397" s="14">
        <f t="shared" si="12"/>
        <v>95214</v>
      </c>
      <c r="H397" s="159"/>
      <c r="I397" s="121">
        <f>SUMIFS('HCLS Adjustment'!$M:$M,'HCLS Adjustment'!$B:$B,$B397)</f>
        <v>0</v>
      </c>
      <c r="J397" s="17">
        <f>VLOOKUP(B397,'SVS Adjustment'!B:L,11,FALSE)</f>
        <v>0</v>
      </c>
      <c r="K397" s="17">
        <f>VLOOKUP($B397,'CAF BLS Adjustment'!$B:$S,18,FALSE)</f>
        <v>87276.453309371616</v>
      </c>
      <c r="L397" s="39">
        <f t="shared" si="13"/>
        <v>87276.453309371616</v>
      </c>
    </row>
    <row r="398" spans="1:12" ht="15" customHeight="1">
      <c r="A398" s="51" t="s">
        <v>364</v>
      </c>
      <c r="B398" s="51">
        <v>330953</v>
      </c>
      <c r="C398" s="51" t="s">
        <v>414</v>
      </c>
      <c r="D398" s="121">
        <f>SUMIFS('HCLS Adjustment'!$F:$F,'HCLS Adjustment'!$B:$B,'SAC by SAC Totals'!$B398)</f>
        <v>375324</v>
      </c>
      <c r="E398" s="17">
        <f>VLOOKUP(B398,'SVS Adjustment'!B:L,4,FALSE)</f>
        <v>0</v>
      </c>
      <c r="F398" s="17">
        <f>VLOOKUP(B398,'CAF BLS Adjustment'!B:S,9,FALSE)</f>
        <v>446712</v>
      </c>
      <c r="G398" s="14">
        <f t="shared" si="12"/>
        <v>822036</v>
      </c>
      <c r="H398" s="159"/>
      <c r="I398" s="121">
        <f>SUMIFS('HCLS Adjustment'!$M:$M,'HCLS Adjustment'!$B:$B,$B398)</f>
        <v>316561.21073225175</v>
      </c>
      <c r="J398" s="17">
        <f>VLOOKUP(B398,'SVS Adjustment'!B:L,11,FALSE)</f>
        <v>0</v>
      </c>
      <c r="K398" s="17">
        <f>VLOOKUP($B398,'CAF BLS Adjustment'!$B:$S,18,FALSE)</f>
        <v>383327.91664768785</v>
      </c>
      <c r="L398" s="39">
        <f t="shared" si="13"/>
        <v>699889.12737993966</v>
      </c>
    </row>
    <row r="399" spans="1:12" ht="15" customHeight="1">
      <c r="A399" s="51" t="s">
        <v>364</v>
      </c>
      <c r="B399" s="51">
        <v>330954</v>
      </c>
      <c r="C399" s="51" t="s">
        <v>415</v>
      </c>
      <c r="D399" s="121">
        <f>SUMIFS('HCLS Adjustment'!$F:$F,'HCLS Adjustment'!$B:$B,'SAC by SAC Totals'!$B399)</f>
        <v>0</v>
      </c>
      <c r="E399" s="17">
        <f>VLOOKUP(B399,'SVS Adjustment'!B:L,4,FALSE)</f>
        <v>0</v>
      </c>
      <c r="F399" s="17">
        <f>VLOOKUP(B399,'CAF BLS Adjustment'!B:S,9,FALSE)</f>
        <v>-13710</v>
      </c>
      <c r="G399" s="14">
        <f t="shared" si="12"/>
        <v>-13710</v>
      </c>
      <c r="H399" s="159"/>
      <c r="I399" s="121">
        <f>SUMIFS('HCLS Adjustment'!$M:$M,'HCLS Adjustment'!$B:$B,$B399)</f>
        <v>0</v>
      </c>
      <c r="J399" s="17">
        <f>VLOOKUP(B399,'SVS Adjustment'!B:L,11,FALSE)</f>
        <v>0</v>
      </c>
      <c r="K399" s="17">
        <f>VLOOKUP($B399,'CAF BLS Adjustment'!$B:$S,18,FALSE)</f>
        <v>-13710</v>
      </c>
      <c r="L399" s="39">
        <f t="shared" si="13"/>
        <v>-13710</v>
      </c>
    </row>
    <row r="400" spans="1:12" ht="15" customHeight="1">
      <c r="A400" s="51" t="s">
        <v>364</v>
      </c>
      <c r="B400" s="51">
        <v>330955</v>
      </c>
      <c r="C400" s="51" t="s">
        <v>416</v>
      </c>
      <c r="D400" s="121">
        <f>SUMIFS('HCLS Adjustment'!$F:$F,'HCLS Adjustment'!$B:$B,'SAC by SAC Totals'!$B400)</f>
        <v>0</v>
      </c>
      <c r="E400" s="17">
        <f>VLOOKUP(B400,'SVS Adjustment'!B:L,4,FALSE)</f>
        <v>0</v>
      </c>
      <c r="F400" s="17">
        <f>VLOOKUP(B400,'CAF BLS Adjustment'!B:S,9,FALSE)</f>
        <v>-16512</v>
      </c>
      <c r="G400" s="14">
        <f t="shared" si="12"/>
        <v>-16512</v>
      </c>
      <c r="H400" s="159"/>
      <c r="I400" s="121">
        <f>SUMIFS('HCLS Adjustment'!$M:$M,'HCLS Adjustment'!$B:$B,$B400)</f>
        <v>0</v>
      </c>
      <c r="J400" s="17">
        <f>VLOOKUP(B400,'SVS Adjustment'!B:L,11,FALSE)</f>
        <v>0</v>
      </c>
      <c r="K400" s="17">
        <f>VLOOKUP($B400,'CAF BLS Adjustment'!$B:$S,18,FALSE)</f>
        <v>-16512</v>
      </c>
      <c r="L400" s="39">
        <f t="shared" si="13"/>
        <v>-16512</v>
      </c>
    </row>
    <row r="401" spans="1:12" ht="15" customHeight="1">
      <c r="A401" s="51" t="s">
        <v>364</v>
      </c>
      <c r="B401" s="51">
        <v>330958</v>
      </c>
      <c r="C401" s="51" t="s">
        <v>417</v>
      </c>
      <c r="D401" s="121">
        <f>SUMIFS('HCLS Adjustment'!$F:$F,'HCLS Adjustment'!$B:$B,'SAC by SAC Totals'!$B401)</f>
        <v>0</v>
      </c>
      <c r="E401" s="17">
        <f>VLOOKUP(B401,'SVS Adjustment'!B:L,4,FALSE)</f>
        <v>0</v>
      </c>
      <c r="F401" s="17">
        <f>VLOOKUP(B401,'CAF BLS Adjustment'!B:S,9,FALSE)</f>
        <v>7026</v>
      </c>
      <c r="G401" s="14">
        <f t="shared" si="12"/>
        <v>7026</v>
      </c>
      <c r="H401" s="159"/>
      <c r="I401" s="121">
        <f>SUMIFS('HCLS Adjustment'!$M:$M,'HCLS Adjustment'!$B:$B,$B401)</f>
        <v>0</v>
      </c>
      <c r="J401" s="17">
        <f>VLOOKUP(B401,'SVS Adjustment'!B:L,11,FALSE)</f>
        <v>0</v>
      </c>
      <c r="K401" s="17">
        <f>VLOOKUP($B401,'CAF BLS Adjustment'!$B:$S,18,FALSE)</f>
        <v>6440.2751796127141</v>
      </c>
      <c r="L401" s="39">
        <f t="shared" si="13"/>
        <v>6440.2751796127141</v>
      </c>
    </row>
    <row r="402" spans="1:12" ht="15" customHeight="1">
      <c r="A402" s="51" t="s">
        <v>364</v>
      </c>
      <c r="B402" s="51">
        <v>330960</v>
      </c>
      <c r="C402" s="51" t="s">
        <v>418</v>
      </c>
      <c r="D402" s="121">
        <f>SUMIFS('HCLS Adjustment'!$F:$F,'HCLS Adjustment'!$B:$B,'SAC by SAC Totals'!$B402)</f>
        <v>1434744</v>
      </c>
      <c r="E402" s="17">
        <f>VLOOKUP(B402,'SVS Adjustment'!B:L,4,FALSE)</f>
        <v>0</v>
      </c>
      <c r="F402" s="17">
        <f>VLOOKUP(B402,'CAF BLS Adjustment'!B:S,9,FALSE)</f>
        <v>1959273</v>
      </c>
      <c r="G402" s="14">
        <f t="shared" si="12"/>
        <v>3394017</v>
      </c>
      <c r="H402" s="159"/>
      <c r="I402" s="121">
        <f>SUMIFS('HCLS Adjustment'!$M:$M,'HCLS Adjustment'!$B:$B,$B402)</f>
        <v>1232520.1149426857</v>
      </c>
      <c r="J402" s="17">
        <f>VLOOKUP(B402,'SVS Adjustment'!B:L,11,FALSE)</f>
        <v>0</v>
      </c>
      <c r="K402" s="17">
        <f>VLOOKUP($B402,'CAF BLS Adjustment'!$B:$S,18,FALSE)</f>
        <v>1703377.8506415978</v>
      </c>
      <c r="L402" s="39">
        <f t="shared" si="13"/>
        <v>2935897.9655842837</v>
      </c>
    </row>
    <row r="403" spans="1:12" ht="15" customHeight="1">
      <c r="A403" s="51" t="s">
        <v>364</v>
      </c>
      <c r="B403" s="51">
        <v>330962</v>
      </c>
      <c r="C403" s="51" t="s">
        <v>30</v>
      </c>
      <c r="D403" s="121">
        <f>SUMIFS('HCLS Adjustment'!$F:$F,'HCLS Adjustment'!$B:$B,'SAC by SAC Totals'!$B403)</f>
        <v>0</v>
      </c>
      <c r="E403" s="17">
        <f>VLOOKUP(B403,'SVS Adjustment'!B:L,4,FALSE)</f>
        <v>0</v>
      </c>
      <c r="F403" s="17">
        <f>VLOOKUP(B403,'CAF BLS Adjustment'!B:S,9,FALSE)</f>
        <v>240402</v>
      </c>
      <c r="G403" s="14">
        <f t="shared" si="12"/>
        <v>240402</v>
      </c>
      <c r="H403" s="159"/>
      <c r="I403" s="121">
        <f>SUMIFS('HCLS Adjustment'!$M:$M,'HCLS Adjustment'!$B:$B,$B403)</f>
        <v>0</v>
      </c>
      <c r="J403" s="17">
        <f>VLOOKUP(B403,'SVS Adjustment'!B:L,11,FALSE)</f>
        <v>0</v>
      </c>
      <c r="K403" s="17">
        <f>VLOOKUP($B403,'CAF BLS Adjustment'!$B:$S,18,FALSE)</f>
        <v>220360.80753334126</v>
      </c>
      <c r="L403" s="39">
        <f t="shared" si="13"/>
        <v>220360.80753334126</v>
      </c>
    </row>
    <row r="404" spans="1:12" ht="15" customHeight="1">
      <c r="A404" s="51" t="s">
        <v>364</v>
      </c>
      <c r="B404" s="51">
        <v>330963</v>
      </c>
      <c r="C404" s="51" t="s">
        <v>419</v>
      </c>
      <c r="D404" s="121">
        <f>SUMIFS('HCLS Adjustment'!$F:$F,'HCLS Adjustment'!$B:$B,'SAC by SAC Totals'!$B404)</f>
        <v>0</v>
      </c>
      <c r="E404" s="17">
        <f>VLOOKUP(B404,'SVS Adjustment'!B:L,4,FALSE)</f>
        <v>0</v>
      </c>
      <c r="F404" s="17">
        <f>VLOOKUP(B404,'CAF BLS Adjustment'!B:S,9,FALSE)</f>
        <v>-121110</v>
      </c>
      <c r="G404" s="14">
        <f t="shared" si="12"/>
        <v>-121110</v>
      </c>
      <c r="H404" s="159"/>
      <c r="I404" s="121">
        <f>SUMIFS('HCLS Adjustment'!$M:$M,'HCLS Adjustment'!$B:$B,$B404)</f>
        <v>0</v>
      </c>
      <c r="J404" s="17">
        <f>VLOOKUP(B404,'SVS Adjustment'!B:L,11,FALSE)</f>
        <v>0</v>
      </c>
      <c r="K404" s="17">
        <f>VLOOKUP($B404,'CAF BLS Adjustment'!$B:$S,18,FALSE)</f>
        <v>-121110</v>
      </c>
      <c r="L404" s="39">
        <f t="shared" si="13"/>
        <v>-121110</v>
      </c>
    </row>
    <row r="405" spans="1:12" ht="15" customHeight="1">
      <c r="A405" s="51" t="s">
        <v>364</v>
      </c>
      <c r="B405" s="51">
        <v>330966</v>
      </c>
      <c r="C405" s="51" t="s">
        <v>420</v>
      </c>
      <c r="D405" s="121">
        <f>SUMIFS('HCLS Adjustment'!$F:$F,'HCLS Adjustment'!$B:$B,'SAC by SAC Totals'!$B405)</f>
        <v>1344720</v>
      </c>
      <c r="E405" s="17">
        <f>VLOOKUP(B405,'SVS Adjustment'!B:L,4,FALSE)</f>
        <v>0</v>
      </c>
      <c r="F405" s="17">
        <f>VLOOKUP(B405,'CAF BLS Adjustment'!B:S,9,FALSE)</f>
        <v>2775251</v>
      </c>
      <c r="G405" s="14">
        <f t="shared" si="12"/>
        <v>4119971</v>
      </c>
      <c r="H405" s="159"/>
      <c r="I405" s="121">
        <f>SUMIFS('HCLS Adjustment'!$M:$M,'HCLS Adjustment'!$B:$B,$B405)</f>
        <v>1116299.8919568295</v>
      </c>
      <c r="J405" s="17">
        <f>VLOOKUP(B405,'SVS Adjustment'!B:L,11,FALSE)</f>
        <v>0</v>
      </c>
      <c r="K405" s="17">
        <f>VLOOKUP($B405,'CAF BLS Adjustment'!$B:$S,18,FALSE)</f>
        <v>2389446.9082004703</v>
      </c>
      <c r="L405" s="39">
        <f t="shared" si="13"/>
        <v>3505746.8001572997</v>
      </c>
    </row>
    <row r="406" spans="1:12" ht="15" customHeight="1">
      <c r="A406" s="51" t="s">
        <v>364</v>
      </c>
      <c r="B406" s="51">
        <v>330968</v>
      </c>
      <c r="C406" s="51" t="s">
        <v>421</v>
      </c>
      <c r="D406" s="121">
        <f>SUMIFS('HCLS Adjustment'!$F:$F,'HCLS Adjustment'!$B:$B,'SAC by SAC Totals'!$B406)</f>
        <v>0</v>
      </c>
      <c r="E406" s="17">
        <f>VLOOKUP(B406,'SVS Adjustment'!B:L,4,FALSE)</f>
        <v>0</v>
      </c>
      <c r="F406" s="17">
        <f>VLOOKUP(B406,'CAF BLS Adjustment'!B:S,9,FALSE)</f>
        <v>111750</v>
      </c>
      <c r="G406" s="14">
        <f t="shared" si="12"/>
        <v>111750</v>
      </c>
      <c r="H406" s="159"/>
      <c r="I406" s="121">
        <f>SUMIFS('HCLS Adjustment'!$M:$M,'HCLS Adjustment'!$B:$B,$B406)</f>
        <v>0</v>
      </c>
      <c r="J406" s="17">
        <f>VLOOKUP(B406,'SVS Adjustment'!B:L,11,FALSE)</f>
        <v>0</v>
      </c>
      <c r="K406" s="17">
        <f>VLOOKUP($B406,'CAF BLS Adjustment'!$B:$S,18,FALSE)</f>
        <v>102433.92418470266</v>
      </c>
      <c r="L406" s="39">
        <f t="shared" si="13"/>
        <v>102433.92418470266</v>
      </c>
    </row>
    <row r="407" spans="1:12" ht="15" customHeight="1">
      <c r="A407" s="51" t="s">
        <v>364</v>
      </c>
      <c r="B407" s="51">
        <v>330971</v>
      </c>
      <c r="C407" s="51" t="s">
        <v>422</v>
      </c>
      <c r="D407" s="121">
        <f>SUMIFS('HCLS Adjustment'!$F:$F,'HCLS Adjustment'!$B:$B,'SAC by SAC Totals'!$B407)</f>
        <v>1297956</v>
      </c>
      <c r="E407" s="17">
        <f>VLOOKUP(B407,'SVS Adjustment'!B:L,4,FALSE)</f>
        <v>0</v>
      </c>
      <c r="F407" s="17">
        <f>VLOOKUP(B407,'CAF BLS Adjustment'!B:S,9,FALSE)</f>
        <v>1959798</v>
      </c>
      <c r="G407" s="14">
        <f t="shared" si="12"/>
        <v>3257754</v>
      </c>
      <c r="H407" s="159"/>
      <c r="I407" s="121">
        <f>SUMIFS('HCLS Adjustment'!$M:$M,'HCLS Adjustment'!$B:$B,$B407)</f>
        <v>1057470.2515991183</v>
      </c>
      <c r="J407" s="17">
        <f>VLOOKUP(B407,'SVS Adjustment'!B:L,11,FALSE)</f>
        <v>0</v>
      </c>
      <c r="K407" s="17">
        <f>VLOOKUP($B407,'CAF BLS Adjustment'!$B:$S,18,FALSE)</f>
        <v>1652462.4814957082</v>
      </c>
      <c r="L407" s="39">
        <f t="shared" si="13"/>
        <v>2709932.7330948263</v>
      </c>
    </row>
    <row r="408" spans="1:12" ht="15" customHeight="1">
      <c r="A408" s="51" t="s">
        <v>364</v>
      </c>
      <c r="B408" s="51">
        <v>330973</v>
      </c>
      <c r="C408" s="51" t="s">
        <v>423</v>
      </c>
      <c r="D408" s="121">
        <f>SUMIFS('HCLS Adjustment'!$F:$F,'HCLS Adjustment'!$B:$B,'SAC by SAC Totals'!$B408)</f>
        <v>0</v>
      </c>
      <c r="E408" s="17">
        <f>VLOOKUP(B408,'SVS Adjustment'!B:L,4,FALSE)</f>
        <v>0</v>
      </c>
      <c r="F408" s="17">
        <f>VLOOKUP(B408,'CAF BLS Adjustment'!B:S,9,FALSE)</f>
        <v>15486</v>
      </c>
      <c r="G408" s="14">
        <f t="shared" si="12"/>
        <v>15486</v>
      </c>
      <c r="H408" s="159"/>
      <c r="I408" s="121">
        <f>SUMIFS('HCLS Adjustment'!$M:$M,'HCLS Adjustment'!$B:$B,$B408)</f>
        <v>0</v>
      </c>
      <c r="J408" s="17">
        <f>VLOOKUP(B408,'SVS Adjustment'!B:L,11,FALSE)</f>
        <v>0</v>
      </c>
      <c r="K408" s="17">
        <f>VLOOKUP($B408,'CAF BLS Adjustment'!$B:$S,18,FALSE)</f>
        <v>14195.004473595573</v>
      </c>
      <c r="L408" s="39">
        <f t="shared" si="13"/>
        <v>14195.004473595573</v>
      </c>
    </row>
    <row r="409" spans="1:12" ht="15" customHeight="1">
      <c r="A409" s="51" t="s">
        <v>364</v>
      </c>
      <c r="B409" s="51">
        <v>330974</v>
      </c>
      <c r="C409" s="51" t="s">
        <v>424</v>
      </c>
      <c r="D409" s="121">
        <f>SUMIFS('HCLS Adjustment'!$F:$F,'HCLS Adjustment'!$B:$B,'SAC by SAC Totals'!$B409)</f>
        <v>898620</v>
      </c>
      <c r="E409" s="17">
        <f>VLOOKUP(B409,'SVS Adjustment'!B:L,4,FALSE)</f>
        <v>0</v>
      </c>
      <c r="F409" s="17">
        <f>VLOOKUP(B409,'CAF BLS Adjustment'!B:S,9,FALSE)</f>
        <v>5899700</v>
      </c>
      <c r="G409" s="14">
        <f t="shared" si="12"/>
        <v>6798320</v>
      </c>
      <c r="H409" s="159"/>
      <c r="I409" s="121">
        <f>SUMIFS('HCLS Adjustment'!$M:$M,'HCLS Adjustment'!$B:$B,$B409)</f>
        <v>704477.45290870697</v>
      </c>
      <c r="J409" s="17">
        <f>VLOOKUP(B409,'SVS Adjustment'!B:L,11,FALSE)</f>
        <v>0</v>
      </c>
      <c r="K409" s="17">
        <f>VLOOKUP($B409,'CAF BLS Adjustment'!$B:$S,18,FALSE)</f>
        <v>5044860.3652328867</v>
      </c>
      <c r="L409" s="39">
        <f t="shared" si="13"/>
        <v>5749337.8181415936</v>
      </c>
    </row>
    <row r="410" spans="1:12" ht="15" customHeight="1">
      <c r="A410" s="51" t="s">
        <v>425</v>
      </c>
      <c r="B410" s="51">
        <v>340976</v>
      </c>
      <c r="C410" s="51" t="s">
        <v>426</v>
      </c>
      <c r="D410" s="121">
        <f>SUMIFS('HCLS Adjustment'!$F:$F,'HCLS Adjustment'!$B:$B,'SAC by SAC Totals'!$B410)</f>
        <v>0</v>
      </c>
      <c r="E410" s="17">
        <f>VLOOKUP(B410,'SVS Adjustment'!B:L,4,FALSE)</f>
        <v>0</v>
      </c>
      <c r="F410" s="17">
        <f>VLOOKUP(B410,'CAF BLS Adjustment'!B:S,9,FALSE)</f>
        <v>459060</v>
      </c>
      <c r="G410" s="14">
        <f t="shared" si="12"/>
        <v>459060</v>
      </c>
      <c r="H410" s="159"/>
      <c r="I410" s="121">
        <f>SUMIFS('HCLS Adjustment'!$M:$M,'HCLS Adjustment'!$B:$B,$B410)</f>
        <v>0</v>
      </c>
      <c r="J410" s="17">
        <f>VLOOKUP(B410,'SVS Adjustment'!B:L,11,FALSE)</f>
        <v>0</v>
      </c>
      <c r="K410" s="17">
        <f>VLOOKUP($B410,'CAF BLS Adjustment'!$B:$S,18,FALSE)</f>
        <v>420790.31083874364</v>
      </c>
      <c r="L410" s="39">
        <f t="shared" si="13"/>
        <v>420790.31083874364</v>
      </c>
    </row>
    <row r="411" spans="1:12" ht="15" customHeight="1">
      <c r="A411" s="51" t="s">
        <v>425</v>
      </c>
      <c r="B411" s="51">
        <v>340978</v>
      </c>
      <c r="C411" s="51" t="s">
        <v>427</v>
      </c>
      <c r="D411" s="121">
        <f>SUMIFS('HCLS Adjustment'!$F:$F,'HCLS Adjustment'!$B:$B,'SAC by SAC Totals'!$B411)</f>
        <v>378060</v>
      </c>
      <c r="E411" s="17">
        <f>VLOOKUP(B411,'SVS Adjustment'!B:L,4,FALSE)</f>
        <v>0</v>
      </c>
      <c r="F411" s="17">
        <f>VLOOKUP(B411,'CAF BLS Adjustment'!B:S,9,FALSE)</f>
        <v>392917</v>
      </c>
      <c r="G411" s="14">
        <f t="shared" si="12"/>
        <v>770977</v>
      </c>
      <c r="H411" s="159"/>
      <c r="I411" s="121">
        <f>SUMIFS('HCLS Adjustment'!$M:$M,'HCLS Adjustment'!$B:$B,$B411)</f>
        <v>320166.12216401286</v>
      </c>
      <c r="J411" s="17">
        <f>VLOOKUP(B411,'SVS Adjustment'!B:L,11,FALSE)</f>
        <v>0</v>
      </c>
      <c r="K411" s="17">
        <f>VLOOKUP($B411,'CAF BLS Adjustment'!$B:$S,18,FALSE)</f>
        <v>335723.13780423882</v>
      </c>
      <c r="L411" s="39">
        <f t="shared" si="13"/>
        <v>655889.25996825169</v>
      </c>
    </row>
    <row r="412" spans="1:12" ht="15" customHeight="1">
      <c r="A412" s="51" t="s">
        <v>425</v>
      </c>
      <c r="B412" s="51">
        <v>340983</v>
      </c>
      <c r="C412" s="51" t="s">
        <v>428</v>
      </c>
      <c r="D412" s="121">
        <f>SUMIFS('HCLS Adjustment'!$F:$F,'HCLS Adjustment'!$B:$B,'SAC by SAC Totals'!$B412)</f>
        <v>45084</v>
      </c>
      <c r="E412" s="17">
        <f>VLOOKUP(B412,'SVS Adjustment'!B:L,4,FALSE)</f>
        <v>0</v>
      </c>
      <c r="F412" s="17">
        <f>VLOOKUP(B412,'CAF BLS Adjustment'!B:S,9,FALSE)</f>
        <v>274903</v>
      </c>
      <c r="G412" s="14">
        <f t="shared" si="12"/>
        <v>319987</v>
      </c>
      <c r="H412" s="159"/>
      <c r="I412" s="121">
        <f>SUMIFS('HCLS Adjustment'!$M:$M,'HCLS Adjustment'!$B:$B,$B412)</f>
        <v>22102.32584032583</v>
      </c>
      <c r="J412" s="17">
        <f>VLOOKUP(B412,'SVS Adjustment'!B:L,11,FALSE)</f>
        <v>0</v>
      </c>
      <c r="K412" s="17">
        <f>VLOOKUP($B412,'CAF BLS Adjustment'!$B:$S,18,FALSE)</f>
        <v>214640.98642478767</v>
      </c>
      <c r="L412" s="39">
        <f t="shared" si="13"/>
        <v>236743.31226511349</v>
      </c>
    </row>
    <row r="413" spans="1:12" ht="15" customHeight="1">
      <c r="A413" s="51" t="s">
        <v>425</v>
      </c>
      <c r="B413" s="51">
        <v>340984</v>
      </c>
      <c r="C413" s="51" t="s">
        <v>429</v>
      </c>
      <c r="D413" s="121">
        <f>SUMIFS('HCLS Adjustment'!$F:$F,'HCLS Adjustment'!$B:$B,'SAC by SAC Totals'!$B413)</f>
        <v>0</v>
      </c>
      <c r="E413" s="17">
        <f>VLOOKUP(B413,'SVS Adjustment'!B:L,4,FALSE)</f>
        <v>0</v>
      </c>
      <c r="F413" s="17">
        <f>VLOOKUP(B413,'CAF BLS Adjustment'!B:S,9,FALSE)</f>
        <v>8310</v>
      </c>
      <c r="G413" s="14">
        <f t="shared" si="12"/>
        <v>8310</v>
      </c>
      <c r="H413" s="159"/>
      <c r="I413" s="121">
        <f>SUMIFS('HCLS Adjustment'!$M:$M,'HCLS Adjustment'!$B:$B,$B413)</f>
        <v>0</v>
      </c>
      <c r="J413" s="17">
        <f>VLOOKUP(B413,'SVS Adjustment'!B:L,11,FALSE)</f>
        <v>0</v>
      </c>
      <c r="K413" s="17">
        <f>VLOOKUP($B413,'CAF BLS Adjustment'!$B:$S,18,FALSE)</f>
        <v>7617.2340937349354</v>
      </c>
      <c r="L413" s="39">
        <f t="shared" si="13"/>
        <v>7617.2340937349354</v>
      </c>
    </row>
    <row r="414" spans="1:12" ht="15" customHeight="1">
      <c r="A414" s="51" t="s">
        <v>425</v>
      </c>
      <c r="B414" s="51">
        <v>340990</v>
      </c>
      <c r="C414" s="51" t="s">
        <v>430</v>
      </c>
      <c r="D414" s="121">
        <f>SUMIFS('HCLS Adjustment'!$F:$F,'HCLS Adjustment'!$B:$B,'SAC by SAC Totals'!$B414)</f>
        <v>13500</v>
      </c>
      <c r="E414" s="17">
        <f>VLOOKUP(B414,'SVS Adjustment'!B:L,4,FALSE)</f>
        <v>0</v>
      </c>
      <c r="F414" s="17">
        <f>VLOOKUP(B414,'CAF BLS Adjustment'!B:S,9,FALSE)</f>
        <v>77338</v>
      </c>
      <c r="G414" s="14">
        <f t="shared" si="12"/>
        <v>90838</v>
      </c>
      <c r="H414" s="159"/>
      <c r="I414" s="121">
        <f>SUMIFS('HCLS Adjustment'!$M:$M,'HCLS Adjustment'!$B:$B,$B414)</f>
        <v>8026.4016662949052</v>
      </c>
      <c r="J414" s="17">
        <f>VLOOKUP(B414,'SVS Adjustment'!B:L,11,FALSE)</f>
        <v>0</v>
      </c>
      <c r="K414" s="17">
        <f>VLOOKUP($B414,'CAF BLS Adjustment'!$B:$S,18,FALSE)</f>
        <v>65213.900337419218</v>
      </c>
      <c r="L414" s="39">
        <f t="shared" si="13"/>
        <v>73240.302003714125</v>
      </c>
    </row>
    <row r="415" spans="1:12" ht="15" customHeight="1">
      <c r="A415" s="51" t="s">
        <v>425</v>
      </c>
      <c r="B415" s="51">
        <v>340993</v>
      </c>
      <c r="C415" s="51" t="s">
        <v>431</v>
      </c>
      <c r="D415" s="121">
        <f>SUMIFS('HCLS Adjustment'!$F:$F,'HCLS Adjustment'!$B:$B,'SAC by SAC Totals'!$B415)</f>
        <v>0</v>
      </c>
      <c r="E415" s="17">
        <f>VLOOKUP(B415,'SVS Adjustment'!B:L,4,FALSE)</f>
        <v>0</v>
      </c>
      <c r="F415" s="17">
        <f>VLOOKUP(B415,'CAF BLS Adjustment'!B:S,9,FALSE)</f>
        <v>1758</v>
      </c>
      <c r="G415" s="14">
        <f t="shared" si="12"/>
        <v>1758</v>
      </c>
      <c r="H415" s="159"/>
      <c r="I415" s="121">
        <f>SUMIFS('HCLS Adjustment'!$M:$M,'HCLS Adjustment'!$B:$B,$B415)</f>
        <v>0</v>
      </c>
      <c r="J415" s="17">
        <f>VLOOKUP(B415,'SVS Adjustment'!B:L,11,FALSE)</f>
        <v>0</v>
      </c>
      <c r="K415" s="17">
        <f>VLOOKUP($B415,'CAF BLS Adjustment'!$B:$S,18,FALSE)</f>
        <v>1611.4437469056579</v>
      </c>
      <c r="L415" s="39">
        <f t="shared" si="13"/>
        <v>1611.4437469056579</v>
      </c>
    </row>
    <row r="416" spans="1:12" ht="15" customHeight="1">
      <c r="A416" s="51" t="s">
        <v>425</v>
      </c>
      <c r="B416" s="51">
        <v>341003</v>
      </c>
      <c r="C416" s="51" t="s">
        <v>432</v>
      </c>
      <c r="D416" s="121">
        <f>SUMIFS('HCLS Adjustment'!$F:$F,'HCLS Adjustment'!$B:$B,'SAC by SAC Totals'!$B416)</f>
        <v>623388</v>
      </c>
      <c r="E416" s="17">
        <f>VLOOKUP(B416,'SVS Adjustment'!B:L,4,FALSE)</f>
        <v>0</v>
      </c>
      <c r="F416" s="17">
        <f>VLOOKUP(B416,'CAF BLS Adjustment'!B:S,9,FALSE)</f>
        <v>759771</v>
      </c>
      <c r="G416" s="14">
        <f t="shared" si="12"/>
        <v>1383159</v>
      </c>
      <c r="H416" s="159"/>
      <c r="I416" s="121">
        <f>SUMIFS('HCLS Adjustment'!$M:$M,'HCLS Adjustment'!$B:$B,$B416)</f>
        <v>514994.34043861751</v>
      </c>
      <c r="J416" s="17">
        <f>VLOOKUP(B416,'SVS Adjustment'!B:L,11,FALSE)</f>
        <v>0</v>
      </c>
      <c r="K416" s="17">
        <f>VLOOKUP($B416,'CAF BLS Adjustment'!$B:$S,18,FALSE)</f>
        <v>637297.07095052197</v>
      </c>
      <c r="L416" s="39">
        <f t="shared" si="13"/>
        <v>1152291.4113891395</v>
      </c>
    </row>
    <row r="417" spans="1:12" ht="15" customHeight="1">
      <c r="A417" s="51" t="s">
        <v>425</v>
      </c>
      <c r="B417" s="51">
        <v>341012</v>
      </c>
      <c r="C417" s="51" t="s">
        <v>433</v>
      </c>
      <c r="D417" s="121">
        <f>SUMIFS('HCLS Adjustment'!$F:$F,'HCLS Adjustment'!$B:$B,'SAC by SAC Totals'!$B417)</f>
        <v>0</v>
      </c>
      <c r="E417" s="17">
        <f>VLOOKUP(B417,'SVS Adjustment'!B:L,4,FALSE)</f>
        <v>0</v>
      </c>
      <c r="F417" s="17">
        <f>VLOOKUP(B417,'CAF BLS Adjustment'!B:S,9,FALSE)</f>
        <v>9588</v>
      </c>
      <c r="G417" s="14">
        <f t="shared" si="12"/>
        <v>9588</v>
      </c>
      <c r="H417" s="159"/>
      <c r="I417" s="121">
        <f>SUMIFS('HCLS Adjustment'!$M:$M,'HCLS Adjustment'!$B:$B,$B417)</f>
        <v>0</v>
      </c>
      <c r="J417" s="17">
        <f>VLOOKUP(B417,'SVS Adjustment'!B:L,11,FALSE)</f>
        <v>0</v>
      </c>
      <c r="K417" s="17">
        <f>VLOOKUP($B417,'CAF BLS Adjustment'!$B:$S,18,FALSE)</f>
        <v>8788.6931998472392</v>
      </c>
      <c r="L417" s="39">
        <f t="shared" si="13"/>
        <v>8788.6931998472392</v>
      </c>
    </row>
    <row r="418" spans="1:12" ht="15" customHeight="1">
      <c r="A418" s="51" t="s">
        <v>425</v>
      </c>
      <c r="B418" s="51">
        <v>341016</v>
      </c>
      <c r="C418" s="51" t="s">
        <v>434</v>
      </c>
      <c r="D418" s="121">
        <f>SUMIFS('HCLS Adjustment'!$F:$F,'HCLS Adjustment'!$B:$B,'SAC by SAC Totals'!$B418)</f>
        <v>0</v>
      </c>
      <c r="E418" s="17">
        <f>VLOOKUP(B418,'SVS Adjustment'!B:L,4,FALSE)</f>
        <v>0</v>
      </c>
      <c r="F418" s="17">
        <f>VLOOKUP(B418,'CAF BLS Adjustment'!B:S,9,FALSE)</f>
        <v>192882</v>
      </c>
      <c r="G418" s="14">
        <f t="shared" si="12"/>
        <v>192882</v>
      </c>
      <c r="H418" s="159"/>
      <c r="I418" s="121">
        <f>SUMIFS('HCLS Adjustment'!$M:$M,'HCLS Adjustment'!$B:$B,$B418)</f>
        <v>0</v>
      </c>
      <c r="J418" s="17">
        <f>VLOOKUP(B418,'SVS Adjustment'!B:L,11,FALSE)</f>
        <v>0</v>
      </c>
      <c r="K418" s="17">
        <f>VLOOKUP($B418,'CAF BLS Adjustment'!$B:$S,18,FALSE)</f>
        <v>176802.32809479925</v>
      </c>
      <c r="L418" s="39">
        <f t="shared" si="13"/>
        <v>176802.32809479925</v>
      </c>
    </row>
    <row r="419" spans="1:12" ht="15" customHeight="1">
      <c r="A419" s="51" t="s">
        <v>425</v>
      </c>
      <c r="B419" s="51">
        <v>341017</v>
      </c>
      <c r="C419" s="51" t="s">
        <v>435</v>
      </c>
      <c r="D419" s="121">
        <f>SUMIFS('HCLS Adjustment'!$F:$F,'HCLS Adjustment'!$B:$B,'SAC by SAC Totals'!$B419)</f>
        <v>0</v>
      </c>
      <c r="E419" s="17">
        <f>VLOOKUP(B419,'SVS Adjustment'!B:L,4,FALSE)</f>
        <v>0</v>
      </c>
      <c r="F419" s="17">
        <f>VLOOKUP(B419,'CAF BLS Adjustment'!B:S,9,FALSE)</f>
        <v>2016</v>
      </c>
      <c r="G419" s="14">
        <f t="shared" si="12"/>
        <v>2016</v>
      </c>
      <c r="H419" s="159"/>
      <c r="I419" s="121">
        <f>SUMIFS('HCLS Adjustment'!$M:$M,'HCLS Adjustment'!$B:$B,$B419)</f>
        <v>0</v>
      </c>
      <c r="J419" s="17">
        <f>VLOOKUP(B419,'SVS Adjustment'!B:L,11,FALSE)</f>
        <v>0</v>
      </c>
      <c r="K419" s="17">
        <f>VLOOKUP($B419,'CAF BLS Adjustment'!$B:$S,18,FALSE)</f>
        <v>1847.9354913320853</v>
      </c>
      <c r="L419" s="39">
        <f t="shared" si="13"/>
        <v>1847.9354913320853</v>
      </c>
    </row>
    <row r="420" spans="1:12" ht="15" customHeight="1">
      <c r="A420" s="51" t="s">
        <v>425</v>
      </c>
      <c r="B420" s="51">
        <v>341020</v>
      </c>
      <c r="C420" s="51" t="s">
        <v>436</v>
      </c>
      <c r="D420" s="121">
        <f>SUMIFS('HCLS Adjustment'!$F:$F,'HCLS Adjustment'!$B:$B,'SAC by SAC Totals'!$B420)</f>
        <v>0</v>
      </c>
      <c r="E420" s="17">
        <f>VLOOKUP(B420,'SVS Adjustment'!B:L,4,FALSE)</f>
        <v>0</v>
      </c>
      <c r="F420" s="17">
        <f>VLOOKUP(B420,'CAF BLS Adjustment'!B:S,9,FALSE)</f>
        <v>176748</v>
      </c>
      <c r="G420" s="14">
        <f t="shared" si="12"/>
        <v>176748</v>
      </c>
      <c r="H420" s="159"/>
      <c r="I420" s="121">
        <f>SUMIFS('HCLS Adjustment'!$M:$M,'HCLS Adjustment'!$B:$B,$B420)</f>
        <v>0</v>
      </c>
      <c r="J420" s="17">
        <f>VLOOKUP(B420,'SVS Adjustment'!B:L,11,FALSE)</f>
        <v>0</v>
      </c>
      <c r="K420" s="17">
        <f>VLOOKUP($B420,'CAF BLS Adjustment'!$B:$S,18,FALSE)</f>
        <v>143608.3203359714</v>
      </c>
      <c r="L420" s="39">
        <f t="shared" si="13"/>
        <v>143608.3203359714</v>
      </c>
    </row>
    <row r="421" spans="1:12" ht="15" customHeight="1">
      <c r="A421" s="51" t="s">
        <v>425</v>
      </c>
      <c r="B421" s="51">
        <v>341021</v>
      </c>
      <c r="C421" s="51" t="s">
        <v>437</v>
      </c>
      <c r="D421" s="121">
        <f>SUMIFS('HCLS Adjustment'!$F:$F,'HCLS Adjustment'!$B:$B,'SAC by SAC Totals'!$B421)</f>
        <v>12564</v>
      </c>
      <c r="E421" s="17">
        <f>VLOOKUP(B421,'SVS Adjustment'!B:L,4,FALSE)</f>
        <v>0</v>
      </c>
      <c r="F421" s="17">
        <f>VLOOKUP(B421,'CAF BLS Adjustment'!B:S,9,FALSE)</f>
        <v>10110</v>
      </c>
      <c r="G421" s="14">
        <f t="shared" si="12"/>
        <v>22674</v>
      </c>
      <c r="H421" s="159"/>
      <c r="I421" s="121">
        <f>SUMIFS('HCLS Adjustment'!$M:$M,'HCLS Adjustment'!$B:$B,$B421)</f>
        <v>10094.09578280918</v>
      </c>
      <c r="J421" s="17">
        <f>VLOOKUP(B421,'SVS Adjustment'!B:L,11,FALSE)</f>
        <v>0</v>
      </c>
      <c r="K421" s="17">
        <f>VLOOKUP($B421,'CAF BLS Adjustment'!$B:$S,18,FALSE)</f>
        <v>7765.2450759776266</v>
      </c>
      <c r="L421" s="39">
        <f t="shared" si="13"/>
        <v>17859.340858786807</v>
      </c>
    </row>
    <row r="422" spans="1:12" ht="15" customHeight="1">
      <c r="A422" s="51" t="s">
        <v>425</v>
      </c>
      <c r="B422" s="51">
        <v>341023</v>
      </c>
      <c r="C422" s="51" t="s">
        <v>438</v>
      </c>
      <c r="D422" s="121">
        <f>SUMIFS('HCLS Adjustment'!$F:$F,'HCLS Adjustment'!$B:$B,'SAC by SAC Totals'!$B422)</f>
        <v>86232</v>
      </c>
      <c r="E422" s="17">
        <f>VLOOKUP(B422,'SVS Adjustment'!B:L,4,FALSE)</f>
        <v>0</v>
      </c>
      <c r="F422" s="17">
        <f>VLOOKUP(B422,'CAF BLS Adjustment'!B:S,9,FALSE)</f>
        <v>247428</v>
      </c>
      <c r="G422" s="14">
        <f t="shared" si="12"/>
        <v>333660</v>
      </c>
      <c r="H422" s="159"/>
      <c r="I422" s="121">
        <f>SUMIFS('HCLS Adjustment'!$M:$M,'HCLS Adjustment'!$B:$B,$B422)</f>
        <v>57609.581169618112</v>
      </c>
      <c r="J422" s="17">
        <f>VLOOKUP(B422,'SVS Adjustment'!B:L,11,FALSE)</f>
        <v>0</v>
      </c>
      <c r="K422" s="17">
        <f>VLOOKUP($B422,'CAF BLS Adjustment'!$B:$S,18,FALSE)</f>
        <v>196686.08490403174</v>
      </c>
      <c r="L422" s="39">
        <f t="shared" si="13"/>
        <v>254295.66607364986</v>
      </c>
    </row>
    <row r="423" spans="1:12" ht="15" customHeight="1">
      <c r="A423" s="51" t="s">
        <v>425</v>
      </c>
      <c r="B423" s="51">
        <v>341024</v>
      </c>
      <c r="C423" s="51" t="s">
        <v>439</v>
      </c>
      <c r="D423" s="121">
        <f>SUMIFS('HCLS Adjustment'!$F:$F,'HCLS Adjustment'!$B:$B,'SAC by SAC Totals'!$B423)</f>
        <v>0</v>
      </c>
      <c r="E423" s="17">
        <f>VLOOKUP(B423,'SVS Adjustment'!B:L,4,FALSE)</f>
        <v>0</v>
      </c>
      <c r="F423" s="17">
        <f>VLOOKUP(B423,'CAF BLS Adjustment'!B:S,9,FALSE)</f>
        <v>10842</v>
      </c>
      <c r="G423" s="14">
        <f t="shared" si="12"/>
        <v>10842</v>
      </c>
      <c r="H423" s="159"/>
      <c r="I423" s="121">
        <f>SUMIFS('HCLS Adjustment'!$M:$M,'HCLS Adjustment'!$B:$B,$B423)</f>
        <v>0</v>
      </c>
      <c r="J423" s="17">
        <f>VLOOKUP(B423,'SVS Adjustment'!B:L,11,FALSE)</f>
        <v>0</v>
      </c>
      <c r="K423" s="17">
        <f>VLOOKUP($B423,'CAF BLS Adjustment'!$B:$S,18,FALSE)</f>
        <v>9938.1530739198752</v>
      </c>
      <c r="L423" s="39">
        <f t="shared" si="13"/>
        <v>9938.1530739198752</v>
      </c>
    </row>
    <row r="424" spans="1:12" ht="15" customHeight="1">
      <c r="A424" s="51" t="s">
        <v>425</v>
      </c>
      <c r="B424" s="51">
        <v>341025</v>
      </c>
      <c r="C424" s="51" t="s">
        <v>440</v>
      </c>
      <c r="D424" s="121">
        <f>SUMIFS('HCLS Adjustment'!$F:$F,'HCLS Adjustment'!$B:$B,'SAC by SAC Totals'!$B424)</f>
        <v>5323404</v>
      </c>
      <c r="E424" s="17">
        <f>VLOOKUP(B424,'SVS Adjustment'!B:L,4,FALSE)</f>
        <v>0</v>
      </c>
      <c r="F424" s="17">
        <f>VLOOKUP(B424,'CAF BLS Adjustment'!B:S,9,FALSE)</f>
        <v>3788367.5321405376</v>
      </c>
      <c r="G424" s="14">
        <f t="shared" si="12"/>
        <v>9111771.5321405381</v>
      </c>
      <c r="H424" s="159"/>
      <c r="I424" s="121">
        <f>SUMIFS('HCLS Adjustment'!$M:$M,'HCLS Adjustment'!$B:$B,$B424)</f>
        <v>4688145.5437308326</v>
      </c>
      <c r="J424" s="17">
        <f>VLOOKUP(B424,'SVS Adjustment'!B:L,11,FALSE)</f>
        <v>0</v>
      </c>
      <c r="K424" s="17">
        <f>VLOOKUP($B424,'CAF BLS Adjustment'!$B:$S,18,FALSE)</f>
        <v>3394066.7354464983</v>
      </c>
      <c r="L424" s="39">
        <f t="shared" si="13"/>
        <v>8082212.2791773304</v>
      </c>
    </row>
    <row r="425" spans="1:12" ht="15" customHeight="1">
      <c r="A425" s="51" t="s">
        <v>425</v>
      </c>
      <c r="B425" s="51">
        <v>341026</v>
      </c>
      <c r="C425" s="51" t="s">
        <v>441</v>
      </c>
      <c r="D425" s="121">
        <f>SUMIFS('HCLS Adjustment'!$F:$F,'HCLS Adjustment'!$B:$B,'SAC by SAC Totals'!$B425)</f>
        <v>0</v>
      </c>
      <c r="E425" s="17">
        <f>VLOOKUP(B425,'SVS Adjustment'!B:L,4,FALSE)</f>
        <v>0</v>
      </c>
      <c r="F425" s="17">
        <f>VLOOKUP(B425,'CAF BLS Adjustment'!B:S,9,FALSE)</f>
        <v>2849047</v>
      </c>
      <c r="G425" s="14">
        <f t="shared" si="12"/>
        <v>2849047</v>
      </c>
      <c r="H425" s="159"/>
      <c r="I425" s="121">
        <f>SUMIFS('HCLS Adjustment'!$M:$M,'HCLS Adjustment'!$B:$B,$B425)</f>
        <v>0</v>
      </c>
      <c r="J425" s="17">
        <f>VLOOKUP(B425,'SVS Adjustment'!B:L,11,FALSE)</f>
        <v>0</v>
      </c>
      <c r="K425" s="17">
        <f>VLOOKUP($B425,'CAF BLS Adjustment'!$B:$S,18,FALSE)</f>
        <v>2242136.4917657371</v>
      </c>
      <c r="L425" s="39">
        <f t="shared" si="13"/>
        <v>2242136.4917657371</v>
      </c>
    </row>
    <row r="426" spans="1:12" ht="15" customHeight="1">
      <c r="A426" s="51" t="s">
        <v>425</v>
      </c>
      <c r="B426" s="51">
        <v>341029</v>
      </c>
      <c r="C426" s="51" t="s">
        <v>442</v>
      </c>
      <c r="D426" s="121">
        <f>SUMIFS('HCLS Adjustment'!$F:$F,'HCLS Adjustment'!$B:$B,'SAC by SAC Totals'!$B426)</f>
        <v>0</v>
      </c>
      <c r="E426" s="17">
        <f>VLOOKUP(B426,'SVS Adjustment'!B:L,4,FALSE)</f>
        <v>0</v>
      </c>
      <c r="F426" s="17">
        <f>VLOOKUP(B426,'CAF BLS Adjustment'!B:S,9,FALSE)</f>
        <v>2076</v>
      </c>
      <c r="G426" s="14">
        <f t="shared" si="12"/>
        <v>2076</v>
      </c>
      <c r="H426" s="159"/>
      <c r="I426" s="121">
        <f>SUMIFS('HCLS Adjustment'!$M:$M,'HCLS Adjustment'!$B:$B,$B426)</f>
        <v>0</v>
      </c>
      <c r="J426" s="17">
        <f>VLOOKUP(B426,'SVS Adjustment'!B:L,11,FALSE)</f>
        <v>0</v>
      </c>
      <c r="K426" s="17">
        <f>VLOOKUP($B426,'CAF BLS Adjustment'!$B:$S,18,FALSE)</f>
        <v>1902.9335714312547</v>
      </c>
      <c r="L426" s="39">
        <f t="shared" si="13"/>
        <v>1902.9335714312547</v>
      </c>
    </row>
    <row r="427" spans="1:12" ht="15" customHeight="1">
      <c r="A427" s="51" t="s">
        <v>425</v>
      </c>
      <c r="B427" s="51">
        <v>341032</v>
      </c>
      <c r="C427" s="51" t="s">
        <v>443</v>
      </c>
      <c r="D427" s="121">
        <f>SUMIFS('HCLS Adjustment'!$F:$F,'HCLS Adjustment'!$B:$B,'SAC by SAC Totals'!$B427)</f>
        <v>573660</v>
      </c>
      <c r="E427" s="17">
        <f>VLOOKUP(B427,'SVS Adjustment'!B:L,4,FALSE)</f>
        <v>0</v>
      </c>
      <c r="F427" s="17">
        <f>VLOOKUP(B427,'CAF BLS Adjustment'!B:S,9,FALSE)</f>
        <v>530503</v>
      </c>
      <c r="G427" s="14">
        <f t="shared" si="12"/>
        <v>1104163</v>
      </c>
      <c r="H427" s="159"/>
      <c r="I427" s="121">
        <f>SUMIFS('HCLS Adjustment'!$M:$M,'HCLS Adjustment'!$B:$B,$B427)</f>
        <v>494763.93467730511</v>
      </c>
      <c r="J427" s="17">
        <f>VLOOKUP(B427,'SVS Adjustment'!B:L,11,FALSE)</f>
        <v>0</v>
      </c>
      <c r="K427" s="17">
        <f>VLOOKUP($B427,'CAF BLS Adjustment'!$B:$S,18,FALSE)</f>
        <v>462170.1693215</v>
      </c>
      <c r="L427" s="39">
        <f t="shared" si="13"/>
        <v>956934.10399880516</v>
      </c>
    </row>
    <row r="428" spans="1:12" ht="15" customHeight="1">
      <c r="A428" s="51" t="s">
        <v>425</v>
      </c>
      <c r="B428" s="51">
        <v>341041</v>
      </c>
      <c r="C428" s="51" t="s">
        <v>444</v>
      </c>
      <c r="D428" s="121">
        <f>SUMIFS('HCLS Adjustment'!$F:$F,'HCLS Adjustment'!$B:$B,'SAC by SAC Totals'!$B428)</f>
        <v>12564</v>
      </c>
      <c r="E428" s="17">
        <f>VLOOKUP(B428,'SVS Adjustment'!B:L,4,FALSE)</f>
        <v>0</v>
      </c>
      <c r="F428" s="17">
        <f>VLOOKUP(B428,'CAF BLS Adjustment'!B:S,9,FALSE)</f>
        <v>32033</v>
      </c>
      <c r="G428" s="14">
        <f t="shared" si="12"/>
        <v>44597</v>
      </c>
      <c r="H428" s="159"/>
      <c r="I428" s="121">
        <f>SUMIFS('HCLS Adjustment'!$M:$M,'HCLS Adjustment'!$B:$B,$B428)</f>
        <v>10094.09578280918</v>
      </c>
      <c r="J428" s="17">
        <f>VLOOKUP(B428,'SVS Adjustment'!B:L,11,FALSE)</f>
        <v>0</v>
      </c>
      <c r="K428" s="17">
        <f>VLOOKUP($B428,'CAF BLS Adjustment'!$B:$S,18,FALSE)</f>
        <v>27758.80105051303</v>
      </c>
      <c r="L428" s="39">
        <f t="shared" si="13"/>
        <v>37852.896833322207</v>
      </c>
    </row>
    <row r="429" spans="1:12" ht="15" customHeight="1">
      <c r="A429" s="51" t="s">
        <v>425</v>
      </c>
      <c r="B429" s="51">
        <v>341043</v>
      </c>
      <c r="C429" s="51" t="s">
        <v>445</v>
      </c>
      <c r="D429" s="121">
        <f>SUMIFS('HCLS Adjustment'!$F:$F,'HCLS Adjustment'!$B:$B,'SAC by SAC Totals'!$B429)</f>
        <v>596556</v>
      </c>
      <c r="E429" s="17">
        <f>VLOOKUP(B429,'SVS Adjustment'!B:L,4,FALSE)</f>
        <v>0</v>
      </c>
      <c r="F429" s="17">
        <f>VLOOKUP(B429,'CAF BLS Adjustment'!B:S,9,FALSE)</f>
        <v>463844</v>
      </c>
      <c r="G429" s="14">
        <f t="shared" si="12"/>
        <v>1060400</v>
      </c>
      <c r="H429" s="159"/>
      <c r="I429" s="121">
        <f>SUMIFS('HCLS Adjustment'!$M:$M,'HCLS Adjustment'!$B:$B,$B429)</f>
        <v>518286.07066793734</v>
      </c>
      <c r="J429" s="17">
        <f>VLOOKUP(B429,'SVS Adjustment'!B:L,11,FALSE)</f>
        <v>0</v>
      </c>
      <c r="K429" s="17">
        <f>VLOOKUP($B429,'CAF BLS Adjustment'!$B:$S,18,FALSE)</f>
        <v>405599.4696929467</v>
      </c>
      <c r="L429" s="39">
        <f t="shared" si="13"/>
        <v>923885.54036088404</v>
      </c>
    </row>
    <row r="430" spans="1:12" ht="15" customHeight="1">
      <c r="A430" s="51" t="s">
        <v>425</v>
      </c>
      <c r="B430" s="51">
        <v>341045</v>
      </c>
      <c r="C430" s="51" t="s">
        <v>446</v>
      </c>
      <c r="D430" s="121">
        <f>SUMIFS('HCLS Adjustment'!$F:$F,'HCLS Adjustment'!$B:$B,'SAC by SAC Totals'!$B430)</f>
        <v>457836</v>
      </c>
      <c r="E430" s="17">
        <f>VLOOKUP(B430,'SVS Adjustment'!B:L,4,FALSE)</f>
        <v>0</v>
      </c>
      <c r="F430" s="17">
        <f>VLOOKUP(B430,'CAF BLS Adjustment'!B:S,9,FALSE)</f>
        <v>400835</v>
      </c>
      <c r="G430" s="14">
        <f t="shared" si="12"/>
        <v>858671</v>
      </c>
      <c r="H430" s="159"/>
      <c r="I430" s="121">
        <f>SUMIFS('HCLS Adjustment'!$M:$M,'HCLS Adjustment'!$B:$B,$B430)</f>
        <v>402069.87085084419</v>
      </c>
      <c r="J430" s="17">
        <f>VLOOKUP(B430,'SVS Adjustment'!B:L,11,FALSE)</f>
        <v>0</v>
      </c>
      <c r="K430" s="17">
        <f>VLOOKUP($B430,'CAF BLS Adjustment'!$B:$S,18,FALSE)</f>
        <v>359400.47087701608</v>
      </c>
      <c r="L430" s="39">
        <f t="shared" si="13"/>
        <v>761470.34172786027</v>
      </c>
    </row>
    <row r="431" spans="1:12" ht="15" customHeight="1">
      <c r="A431" s="51" t="s">
        <v>425</v>
      </c>
      <c r="B431" s="51">
        <v>341046</v>
      </c>
      <c r="C431" s="51" t="s">
        <v>447</v>
      </c>
      <c r="D431" s="121">
        <f>SUMIFS('HCLS Adjustment'!$F:$F,'HCLS Adjustment'!$B:$B,'SAC by SAC Totals'!$B431)</f>
        <v>17424</v>
      </c>
      <c r="E431" s="17">
        <f>VLOOKUP(B431,'SVS Adjustment'!B:L,4,FALSE)</f>
        <v>0</v>
      </c>
      <c r="F431" s="17">
        <f>VLOOKUP(B431,'CAF BLS Adjustment'!B:S,9,FALSE)</f>
        <v>49677</v>
      </c>
      <c r="G431" s="14">
        <f t="shared" si="12"/>
        <v>67101</v>
      </c>
      <c r="H431" s="159"/>
      <c r="I431" s="121">
        <f>SUMIFS('HCLS Adjustment'!$M:$M,'HCLS Adjustment'!$B:$B,$B431)</f>
        <v>13496.608102933795</v>
      </c>
      <c r="J431" s="17">
        <f>VLOOKUP(B431,'SVS Adjustment'!B:L,11,FALSE)</f>
        <v>0</v>
      </c>
      <c r="K431" s="17">
        <f>VLOOKUP($B431,'CAF BLS Adjustment'!$B:$S,18,FALSE)</f>
        <v>42582.710506158728</v>
      </c>
      <c r="L431" s="39">
        <f t="shared" si="13"/>
        <v>56079.318609092523</v>
      </c>
    </row>
    <row r="432" spans="1:12" ht="15" customHeight="1">
      <c r="A432" s="51" t="s">
        <v>425</v>
      </c>
      <c r="B432" s="51">
        <v>341047</v>
      </c>
      <c r="C432" s="51" t="s">
        <v>448</v>
      </c>
      <c r="D432" s="121">
        <f>SUMIFS('HCLS Adjustment'!$F:$F,'HCLS Adjustment'!$B:$B,'SAC by SAC Totals'!$B432)</f>
        <v>1975296</v>
      </c>
      <c r="E432" s="17">
        <f>VLOOKUP(B432,'SVS Adjustment'!B:L,4,FALSE)</f>
        <v>0</v>
      </c>
      <c r="F432" s="17">
        <f>VLOOKUP(B432,'CAF BLS Adjustment'!B:S,9,FALSE)</f>
        <v>2389952</v>
      </c>
      <c r="G432" s="14">
        <f t="shared" si="12"/>
        <v>4365248</v>
      </c>
      <c r="H432" s="159"/>
      <c r="I432" s="121">
        <f>SUMIFS('HCLS Adjustment'!$M:$M,'HCLS Adjustment'!$B:$B,$B432)</f>
        <v>1709772.9966237813</v>
      </c>
      <c r="J432" s="17">
        <f>VLOOKUP(B432,'SVS Adjustment'!B:L,11,FALSE)</f>
        <v>0</v>
      </c>
      <c r="K432" s="17">
        <f>VLOOKUP($B432,'CAF BLS Adjustment'!$B:$S,18,FALSE)</f>
        <v>2117576.4355692547</v>
      </c>
      <c r="L432" s="39">
        <f t="shared" si="13"/>
        <v>3827349.4321930362</v>
      </c>
    </row>
    <row r="433" spans="1:12" ht="15" customHeight="1">
      <c r="A433" s="51" t="s">
        <v>425</v>
      </c>
      <c r="B433" s="51">
        <v>341048</v>
      </c>
      <c r="C433" s="51" t="s">
        <v>449</v>
      </c>
      <c r="D433" s="121">
        <f>SUMIFS('HCLS Adjustment'!$F:$F,'HCLS Adjustment'!$B:$B,'SAC by SAC Totals'!$B433)</f>
        <v>0</v>
      </c>
      <c r="E433" s="17">
        <f>VLOOKUP(B433,'SVS Adjustment'!B:L,4,FALSE)</f>
        <v>0</v>
      </c>
      <c r="F433" s="17">
        <f>VLOOKUP(B433,'CAF BLS Adjustment'!B:S,9,FALSE)</f>
        <v>-576</v>
      </c>
      <c r="G433" s="14">
        <f t="shared" si="12"/>
        <v>-576</v>
      </c>
      <c r="H433" s="159"/>
      <c r="I433" s="121">
        <f>SUMIFS('HCLS Adjustment'!$M:$M,'HCLS Adjustment'!$B:$B,$B433)</f>
        <v>0</v>
      </c>
      <c r="J433" s="17">
        <f>VLOOKUP(B433,'SVS Adjustment'!B:L,11,FALSE)</f>
        <v>0</v>
      </c>
      <c r="K433" s="17">
        <f>VLOOKUP($B433,'CAF BLS Adjustment'!$B:$S,18,FALSE)</f>
        <v>-576</v>
      </c>
      <c r="L433" s="39">
        <f t="shared" si="13"/>
        <v>-576</v>
      </c>
    </row>
    <row r="434" spans="1:12" ht="15" customHeight="1">
      <c r="A434" s="51" t="s">
        <v>425</v>
      </c>
      <c r="B434" s="51">
        <v>341049</v>
      </c>
      <c r="C434" s="51" t="s">
        <v>450</v>
      </c>
      <c r="D434" s="121">
        <f>SUMIFS('HCLS Adjustment'!$F:$F,'HCLS Adjustment'!$B:$B,'SAC by SAC Totals'!$B434)</f>
        <v>821832</v>
      </c>
      <c r="E434" s="17">
        <f>VLOOKUP(B434,'SVS Adjustment'!B:L,4,FALSE)</f>
        <v>0</v>
      </c>
      <c r="F434" s="17">
        <f>VLOOKUP(B434,'CAF BLS Adjustment'!B:S,9,FALSE)</f>
        <v>1619899</v>
      </c>
      <c r="G434" s="14">
        <f t="shared" si="12"/>
        <v>2441731</v>
      </c>
      <c r="H434" s="159"/>
      <c r="I434" s="121">
        <f>SUMIFS('HCLS Adjustment'!$M:$M,'HCLS Adjustment'!$B:$B,$B434)</f>
        <v>709775.45423952723</v>
      </c>
      <c r="J434" s="17">
        <f>VLOOKUP(B434,'SVS Adjustment'!B:L,11,FALSE)</f>
        <v>0</v>
      </c>
      <c r="K434" s="17">
        <f>VLOOKUP($B434,'CAF BLS Adjustment'!$B:$S,18,FALSE)</f>
        <v>1398227.2330039954</v>
      </c>
      <c r="L434" s="39">
        <f t="shared" si="13"/>
        <v>2108002.6872435226</v>
      </c>
    </row>
    <row r="435" spans="1:12" ht="15" customHeight="1">
      <c r="A435" s="51" t="s">
        <v>425</v>
      </c>
      <c r="B435" s="51">
        <v>341050</v>
      </c>
      <c r="C435" s="51" t="s">
        <v>451</v>
      </c>
      <c r="D435" s="121">
        <f>SUMIFS('HCLS Adjustment'!$F:$F,'HCLS Adjustment'!$B:$B,'SAC by SAC Totals'!$B435)</f>
        <v>0</v>
      </c>
      <c r="E435" s="17">
        <f>VLOOKUP(B435,'SVS Adjustment'!B:L,4,FALSE)</f>
        <v>0</v>
      </c>
      <c r="F435" s="17">
        <f>VLOOKUP(B435,'CAF BLS Adjustment'!B:S,9,FALSE)</f>
        <v>311827</v>
      </c>
      <c r="G435" s="14">
        <f t="shared" si="12"/>
        <v>311827</v>
      </c>
      <c r="H435" s="159"/>
      <c r="I435" s="121">
        <f>SUMIFS('HCLS Adjustment'!$M:$M,'HCLS Adjustment'!$B:$B,$B435)</f>
        <v>0</v>
      </c>
      <c r="J435" s="17">
        <f>VLOOKUP(B435,'SVS Adjustment'!B:L,11,FALSE)</f>
        <v>0</v>
      </c>
      <c r="K435" s="17">
        <f>VLOOKUP($B435,'CAF BLS Adjustment'!$B:$S,18,FALSE)</f>
        <v>246577.57006095318</v>
      </c>
      <c r="L435" s="39">
        <f t="shared" si="13"/>
        <v>246577.57006095318</v>
      </c>
    </row>
    <row r="436" spans="1:12" ht="15" customHeight="1">
      <c r="A436" s="51" t="s">
        <v>425</v>
      </c>
      <c r="B436" s="51">
        <v>341053</v>
      </c>
      <c r="C436" s="51" t="s">
        <v>452</v>
      </c>
      <c r="D436" s="121">
        <f>SUMIFS('HCLS Adjustment'!$F:$F,'HCLS Adjustment'!$B:$B,'SAC by SAC Totals'!$B436)</f>
        <v>0</v>
      </c>
      <c r="E436" s="17">
        <f>VLOOKUP(B436,'SVS Adjustment'!B:L,4,FALSE)</f>
        <v>0</v>
      </c>
      <c r="F436" s="17">
        <f>VLOOKUP(B436,'CAF BLS Adjustment'!B:S,9,FALSE)</f>
        <v>461741</v>
      </c>
      <c r="G436" s="14">
        <f t="shared" si="12"/>
        <v>461741</v>
      </c>
      <c r="H436" s="159"/>
      <c r="I436" s="121">
        <f>SUMIFS('HCLS Adjustment'!$M:$M,'HCLS Adjustment'!$B:$B,$B436)</f>
        <v>0</v>
      </c>
      <c r="J436" s="17">
        <f>VLOOKUP(B436,'SVS Adjustment'!B:L,11,FALSE)</f>
        <v>0</v>
      </c>
      <c r="K436" s="17">
        <f>VLOOKUP($B436,'CAF BLS Adjustment'!$B:$S,18,FALSE)</f>
        <v>365079.78641207592</v>
      </c>
      <c r="L436" s="39">
        <f t="shared" si="13"/>
        <v>365079.78641207592</v>
      </c>
    </row>
    <row r="437" spans="1:12" ht="15" customHeight="1">
      <c r="A437" s="51" t="s">
        <v>425</v>
      </c>
      <c r="B437" s="51">
        <v>341054</v>
      </c>
      <c r="C437" s="51" t="s">
        <v>453</v>
      </c>
      <c r="D437" s="121">
        <f>SUMIFS('HCLS Adjustment'!$F:$F,'HCLS Adjustment'!$B:$B,'SAC by SAC Totals'!$B437)</f>
        <v>0</v>
      </c>
      <c r="E437" s="17">
        <f>VLOOKUP(B437,'SVS Adjustment'!B:L,4,FALSE)</f>
        <v>0</v>
      </c>
      <c r="F437" s="17">
        <f>VLOOKUP(B437,'CAF BLS Adjustment'!B:S,9,FALSE)</f>
        <v>152616</v>
      </c>
      <c r="G437" s="14">
        <f t="shared" si="12"/>
        <v>152616</v>
      </c>
      <c r="H437" s="159"/>
      <c r="I437" s="121">
        <f>SUMIFS('HCLS Adjustment'!$M:$M,'HCLS Adjustment'!$B:$B,$B437)</f>
        <v>0</v>
      </c>
      <c r="J437" s="17">
        <f>VLOOKUP(B437,'SVS Adjustment'!B:L,11,FALSE)</f>
        <v>0</v>
      </c>
      <c r="K437" s="17">
        <f>VLOOKUP($B437,'CAF BLS Adjustment'!$B:$S,18,FALSE)</f>
        <v>139893.11654024679</v>
      </c>
      <c r="L437" s="39">
        <f t="shared" si="13"/>
        <v>139893.11654024679</v>
      </c>
    </row>
    <row r="438" spans="1:12" ht="15" customHeight="1">
      <c r="A438" s="51" t="s">
        <v>425</v>
      </c>
      <c r="B438" s="51">
        <v>341058</v>
      </c>
      <c r="C438" s="51" t="s">
        <v>454</v>
      </c>
      <c r="D438" s="121">
        <f>SUMIFS('HCLS Adjustment'!$F:$F,'HCLS Adjustment'!$B:$B,'SAC by SAC Totals'!$B438)</f>
        <v>0</v>
      </c>
      <c r="E438" s="17">
        <f>VLOOKUP(B438,'SVS Adjustment'!B:L,4,FALSE)</f>
        <v>0</v>
      </c>
      <c r="F438" s="17">
        <f>VLOOKUP(B438,'CAF BLS Adjustment'!B:S,9,FALSE)</f>
        <v>441310</v>
      </c>
      <c r="G438" s="14">
        <f t="shared" si="12"/>
        <v>441310</v>
      </c>
      <c r="H438" s="159"/>
      <c r="I438" s="121">
        <f>SUMIFS('HCLS Adjustment'!$M:$M,'HCLS Adjustment'!$B:$B,$B438)</f>
        <v>0</v>
      </c>
      <c r="J438" s="17">
        <f>VLOOKUP(B438,'SVS Adjustment'!B:L,11,FALSE)</f>
        <v>0</v>
      </c>
      <c r="K438" s="17">
        <f>VLOOKUP($B438,'CAF BLS Adjustment'!$B:$S,18,FALSE)</f>
        <v>370433.83916487504</v>
      </c>
      <c r="L438" s="39">
        <f t="shared" si="13"/>
        <v>370433.83916487504</v>
      </c>
    </row>
    <row r="439" spans="1:12" ht="15" customHeight="1">
      <c r="A439" s="51" t="s">
        <v>425</v>
      </c>
      <c r="B439" s="51">
        <v>341060</v>
      </c>
      <c r="C439" s="51" t="s">
        <v>455</v>
      </c>
      <c r="D439" s="121">
        <f>SUMIFS('HCLS Adjustment'!$F:$F,'HCLS Adjustment'!$B:$B,'SAC by SAC Totals'!$B439)</f>
        <v>151200</v>
      </c>
      <c r="E439" s="17">
        <f>VLOOKUP(B439,'SVS Adjustment'!B:L,4,FALSE)</f>
        <v>0</v>
      </c>
      <c r="F439" s="17">
        <f>VLOOKUP(B439,'CAF BLS Adjustment'!B:S,9,FALSE)</f>
        <v>1092601</v>
      </c>
      <c r="G439" s="14">
        <f t="shared" si="12"/>
        <v>1243801</v>
      </c>
      <c r="H439" s="159"/>
      <c r="I439" s="121">
        <f>SUMIFS('HCLS Adjustment'!$M:$M,'HCLS Adjustment'!$B:$B,$B439)</f>
        <v>126286.96920667337</v>
      </c>
      <c r="J439" s="17">
        <f>VLOOKUP(B439,'SVS Adjustment'!B:L,11,FALSE)</f>
        <v>0</v>
      </c>
      <c r="K439" s="17">
        <f>VLOOKUP($B439,'CAF BLS Adjustment'!$B:$S,18,FALSE)</f>
        <v>988431.33235483721</v>
      </c>
      <c r="L439" s="39">
        <f t="shared" si="13"/>
        <v>1114718.3015615107</v>
      </c>
    </row>
    <row r="440" spans="1:12" ht="15" customHeight="1">
      <c r="A440" s="51" t="s">
        <v>425</v>
      </c>
      <c r="B440" s="51">
        <v>341062</v>
      </c>
      <c r="C440" s="51" t="s">
        <v>456</v>
      </c>
      <c r="D440" s="121">
        <f>SUMIFS('HCLS Adjustment'!$F:$F,'HCLS Adjustment'!$B:$B,'SAC by SAC Totals'!$B440)</f>
        <v>34596</v>
      </c>
      <c r="E440" s="17">
        <f>VLOOKUP(B440,'SVS Adjustment'!B:L,4,FALSE)</f>
        <v>0</v>
      </c>
      <c r="F440" s="17">
        <f>VLOOKUP(B440,'CAF BLS Adjustment'!B:S,9,FALSE)</f>
        <v>114818</v>
      </c>
      <c r="G440" s="14">
        <f t="shared" si="12"/>
        <v>149414</v>
      </c>
      <c r="H440" s="159"/>
      <c r="I440" s="121">
        <f>SUMIFS('HCLS Adjustment'!$M:$M,'HCLS Adjustment'!$B:$B,$B440)</f>
        <v>22802.693088361826</v>
      </c>
      <c r="J440" s="17">
        <f>VLOOKUP(B440,'SVS Adjustment'!B:L,11,FALSE)</f>
        <v>0</v>
      </c>
      <c r="K440" s="17">
        <f>VLOOKUP($B440,'CAF BLS Adjustment'!$B:$S,18,FALSE)</f>
        <v>93485.272628829523</v>
      </c>
      <c r="L440" s="39">
        <f t="shared" si="13"/>
        <v>116287.96571719134</v>
      </c>
    </row>
    <row r="441" spans="1:12" ht="15" customHeight="1">
      <c r="A441" s="51" t="s">
        <v>425</v>
      </c>
      <c r="B441" s="51">
        <v>341066</v>
      </c>
      <c r="C441" s="51" t="s">
        <v>457</v>
      </c>
      <c r="D441" s="121">
        <f>SUMIFS('HCLS Adjustment'!$F:$F,'HCLS Adjustment'!$B:$B,'SAC by SAC Totals'!$B441)</f>
        <v>263508</v>
      </c>
      <c r="E441" s="17">
        <f>VLOOKUP(B441,'SVS Adjustment'!B:L,4,FALSE)</f>
        <v>0</v>
      </c>
      <c r="F441" s="17">
        <f>VLOOKUP(B441,'CAF BLS Adjustment'!B:S,9,FALSE)</f>
        <v>231526</v>
      </c>
      <c r="G441" s="14">
        <f t="shared" si="12"/>
        <v>495034</v>
      </c>
      <c r="H441" s="159"/>
      <c r="I441" s="121">
        <f>SUMIFS('HCLS Adjustment'!$M:$M,'HCLS Adjustment'!$B:$B,$B441)</f>
        <v>226991.36697141282</v>
      </c>
      <c r="J441" s="17">
        <f>VLOOKUP(B441,'SVS Adjustment'!B:L,11,FALSE)</f>
        <v>0</v>
      </c>
      <c r="K441" s="17">
        <f>VLOOKUP($B441,'CAF BLS Adjustment'!$B:$S,18,FALSE)</f>
        <v>200973.00079422371</v>
      </c>
      <c r="L441" s="39">
        <f t="shared" si="13"/>
        <v>427964.36776563653</v>
      </c>
    </row>
    <row r="442" spans="1:12" ht="15" customHeight="1">
      <c r="A442" s="51" t="s">
        <v>425</v>
      </c>
      <c r="B442" s="51">
        <v>341075</v>
      </c>
      <c r="C442" s="51" t="s">
        <v>458</v>
      </c>
      <c r="D442" s="121">
        <f>SUMIFS('HCLS Adjustment'!$F:$F,'HCLS Adjustment'!$B:$B,'SAC by SAC Totals'!$B442)</f>
        <v>0</v>
      </c>
      <c r="E442" s="17">
        <f>VLOOKUP(B442,'SVS Adjustment'!B:L,4,FALSE)</f>
        <v>0</v>
      </c>
      <c r="F442" s="17">
        <f>VLOOKUP(B442,'CAF BLS Adjustment'!B:S,9,FALSE)</f>
        <v>1032</v>
      </c>
      <c r="G442" s="14">
        <f t="shared" si="12"/>
        <v>1032</v>
      </c>
      <c r="H442" s="159"/>
      <c r="I442" s="121">
        <f>SUMIFS('HCLS Adjustment'!$M:$M,'HCLS Adjustment'!$B:$B,$B442)</f>
        <v>0</v>
      </c>
      <c r="J442" s="17">
        <f>VLOOKUP(B442,'SVS Adjustment'!B:L,11,FALSE)</f>
        <v>0</v>
      </c>
      <c r="K442" s="17">
        <f>VLOOKUP($B442,'CAF BLS Adjustment'!$B:$S,18,FALSE)</f>
        <v>945.96697770571041</v>
      </c>
      <c r="L442" s="39">
        <f t="shared" si="13"/>
        <v>945.96697770571041</v>
      </c>
    </row>
    <row r="443" spans="1:12" ht="15" customHeight="1">
      <c r="A443" s="51" t="s">
        <v>425</v>
      </c>
      <c r="B443" s="51">
        <v>341086</v>
      </c>
      <c r="C443" s="51" t="s">
        <v>459</v>
      </c>
      <c r="D443" s="121">
        <f>SUMIFS('HCLS Adjustment'!$F:$F,'HCLS Adjustment'!$B:$B,'SAC by SAC Totals'!$B443)</f>
        <v>0</v>
      </c>
      <c r="E443" s="17">
        <f>VLOOKUP(B443,'SVS Adjustment'!B:L,4,FALSE)</f>
        <v>0</v>
      </c>
      <c r="F443" s="17">
        <f>VLOOKUP(B443,'CAF BLS Adjustment'!B:S,9,FALSE)</f>
        <v>-558</v>
      </c>
      <c r="G443" s="14">
        <f t="shared" si="12"/>
        <v>-558</v>
      </c>
      <c r="H443" s="159"/>
      <c r="I443" s="121">
        <f>SUMIFS('HCLS Adjustment'!$M:$M,'HCLS Adjustment'!$B:$B,$B443)</f>
        <v>0</v>
      </c>
      <c r="J443" s="17">
        <f>VLOOKUP(B443,'SVS Adjustment'!B:L,11,FALSE)</f>
        <v>0</v>
      </c>
      <c r="K443" s="17">
        <f>VLOOKUP($B443,'CAF BLS Adjustment'!$B:$S,18,FALSE)</f>
        <v>-558</v>
      </c>
      <c r="L443" s="39">
        <f t="shared" si="13"/>
        <v>-558</v>
      </c>
    </row>
    <row r="444" spans="1:12" ht="15" customHeight="1">
      <c r="A444" s="51" t="s">
        <v>425</v>
      </c>
      <c r="B444" s="51">
        <v>341087</v>
      </c>
      <c r="C444" s="51" t="s">
        <v>460</v>
      </c>
      <c r="D444" s="121">
        <f>SUMIFS('HCLS Adjustment'!$F:$F,'HCLS Adjustment'!$B:$B,'SAC by SAC Totals'!$B444)</f>
        <v>38520</v>
      </c>
      <c r="E444" s="17">
        <f>VLOOKUP(B444,'SVS Adjustment'!B:L,4,FALSE)</f>
        <v>0</v>
      </c>
      <c r="F444" s="17">
        <f>VLOOKUP(B444,'CAF BLS Adjustment'!B:S,9,FALSE)</f>
        <v>215233</v>
      </c>
      <c r="G444" s="14">
        <f t="shared" si="12"/>
        <v>253753</v>
      </c>
      <c r="H444" s="159"/>
      <c r="I444" s="121">
        <f>SUMIFS('HCLS Adjustment'!$M:$M,'HCLS Adjustment'!$B:$B,$B444)</f>
        <v>25560.208099269956</v>
      </c>
      <c r="J444" s="17">
        <f>VLOOKUP(B444,'SVS Adjustment'!B:L,11,FALSE)</f>
        <v>0</v>
      </c>
      <c r="K444" s="17">
        <f>VLOOKUP($B444,'CAF BLS Adjustment'!$B:$S,18,FALSE)</f>
        <v>184459.97132828739</v>
      </c>
      <c r="L444" s="39">
        <f t="shared" si="13"/>
        <v>210020.17942755733</v>
      </c>
    </row>
    <row r="445" spans="1:12" ht="15" customHeight="1">
      <c r="A445" s="51" t="s">
        <v>425</v>
      </c>
      <c r="B445" s="51">
        <v>341088</v>
      </c>
      <c r="C445" s="51" t="s">
        <v>461</v>
      </c>
      <c r="D445" s="121">
        <f>SUMIFS('HCLS Adjustment'!$F:$F,'HCLS Adjustment'!$B:$B,'SAC by SAC Totals'!$B445)</f>
        <v>3683772</v>
      </c>
      <c r="E445" s="17">
        <f>VLOOKUP(B445,'SVS Adjustment'!B:L,4,FALSE)</f>
        <v>0</v>
      </c>
      <c r="F445" s="17">
        <f>VLOOKUP(B445,'CAF BLS Adjustment'!B:S,9,FALSE)</f>
        <v>3572502</v>
      </c>
      <c r="G445" s="14">
        <f t="shared" si="12"/>
        <v>7256274</v>
      </c>
      <c r="H445" s="159"/>
      <c r="I445" s="121">
        <f>SUMIFS('HCLS Adjustment'!$M:$M,'HCLS Adjustment'!$B:$B,$B445)</f>
        <v>3209949.2460953207</v>
      </c>
      <c r="J445" s="17">
        <f>VLOOKUP(B445,'SVS Adjustment'!B:L,11,FALSE)</f>
        <v>0</v>
      </c>
      <c r="K445" s="17">
        <f>VLOOKUP($B445,'CAF BLS Adjustment'!$B:$S,18,FALSE)</f>
        <v>3170511.3320502471</v>
      </c>
      <c r="L445" s="39">
        <f t="shared" si="13"/>
        <v>6380460.5781455673</v>
      </c>
    </row>
    <row r="446" spans="1:12" ht="15" customHeight="1">
      <c r="A446" s="51" t="s">
        <v>425</v>
      </c>
      <c r="B446" s="51">
        <v>341091</v>
      </c>
      <c r="C446" s="51" t="s">
        <v>462</v>
      </c>
      <c r="D446" s="121">
        <f>SUMIFS('HCLS Adjustment'!$F:$F,'HCLS Adjustment'!$B:$B,'SAC by SAC Totals'!$B446)</f>
        <v>229464</v>
      </c>
      <c r="E446" s="17">
        <f>VLOOKUP(B446,'SVS Adjustment'!B:L,4,FALSE)</f>
        <v>0</v>
      </c>
      <c r="F446" s="17">
        <f>VLOOKUP(B446,'CAF BLS Adjustment'!B:S,9,FALSE)</f>
        <v>236314</v>
      </c>
      <c r="G446" s="14">
        <f t="shared" si="12"/>
        <v>465778</v>
      </c>
      <c r="H446" s="159"/>
      <c r="I446" s="121">
        <f>SUMIFS('HCLS Adjustment'!$M:$M,'HCLS Adjustment'!$B:$B,$B446)</f>
        <v>195907.1100610799</v>
      </c>
      <c r="J446" s="17">
        <f>VLOOKUP(B446,'SVS Adjustment'!B:L,11,FALSE)</f>
        <v>0</v>
      </c>
      <c r="K446" s="17">
        <f>VLOOKUP($B446,'CAF BLS Adjustment'!$B:$S,18,FALSE)</f>
        <v>203885.37263016318</v>
      </c>
      <c r="L446" s="39">
        <f t="shared" si="13"/>
        <v>399792.48269124306</v>
      </c>
    </row>
    <row r="447" spans="1:12" ht="15" customHeight="1">
      <c r="A447" s="51" t="s">
        <v>425</v>
      </c>
      <c r="B447" s="51">
        <v>341092</v>
      </c>
      <c r="C447" s="51" t="s">
        <v>463</v>
      </c>
      <c r="D447" s="121">
        <f>SUMIFS('HCLS Adjustment'!$F:$F,'HCLS Adjustment'!$B:$B,'SAC by SAC Totals'!$B447)</f>
        <v>0</v>
      </c>
      <c r="E447" s="17">
        <f>VLOOKUP(B447,'SVS Adjustment'!B:L,4,FALSE)</f>
        <v>0</v>
      </c>
      <c r="F447" s="17">
        <f>VLOOKUP(B447,'CAF BLS Adjustment'!B:S,9,FALSE)</f>
        <v>150</v>
      </c>
      <c r="G447" s="14">
        <f t="shared" si="12"/>
        <v>150</v>
      </c>
      <c r="H447" s="159"/>
      <c r="I447" s="121">
        <f>SUMIFS('HCLS Adjustment'!$M:$M,'HCLS Adjustment'!$B:$B,$B447)</f>
        <v>0</v>
      </c>
      <c r="J447" s="17">
        <f>VLOOKUP(B447,'SVS Adjustment'!B:L,11,FALSE)</f>
        <v>0</v>
      </c>
      <c r="K447" s="17">
        <f>VLOOKUP($B447,'CAF BLS Adjustment'!$B:$S,18,FALSE)</f>
        <v>137.49520024792301</v>
      </c>
      <c r="L447" s="39">
        <f t="shared" si="13"/>
        <v>137.49520024792301</v>
      </c>
    </row>
    <row r="448" spans="1:12" ht="15" customHeight="1">
      <c r="A448" s="51" t="s">
        <v>464</v>
      </c>
      <c r="B448" s="51">
        <v>350739</v>
      </c>
      <c r="C448" s="51" t="s">
        <v>465</v>
      </c>
      <c r="D448" s="121">
        <f>SUMIFS('HCLS Adjustment'!$F:$F,'HCLS Adjustment'!$B:$B,'SAC by SAC Totals'!$B448)</f>
        <v>4728</v>
      </c>
      <c r="E448" s="17">
        <f>VLOOKUP(B448,'SVS Adjustment'!B:L,4,FALSE)</f>
        <v>0</v>
      </c>
      <c r="F448" s="17">
        <f>VLOOKUP(B448,'CAF BLS Adjustment'!B:S,9,FALSE)</f>
        <v>74034</v>
      </c>
      <c r="G448" s="14">
        <f t="shared" si="12"/>
        <v>78762</v>
      </c>
      <c r="H448" s="159"/>
      <c r="I448" s="121">
        <f>SUMIFS('HCLS Adjustment'!$M:$M,'HCLS Adjustment'!$B:$B,$B448)</f>
        <v>881.26667302046053</v>
      </c>
      <c r="J448" s="17">
        <f>VLOOKUP(B448,'SVS Adjustment'!B:L,11,FALSE)</f>
        <v>0</v>
      </c>
      <c r="K448" s="17">
        <f>VLOOKUP($B448,'CAF BLS Adjustment'!$B:$S,18,FALSE)</f>
        <v>63127.228589344144</v>
      </c>
      <c r="L448" s="39">
        <f t="shared" si="13"/>
        <v>64008.495262364602</v>
      </c>
    </row>
    <row r="449" spans="1:12" ht="15" customHeight="1">
      <c r="A449" s="51" t="s">
        <v>464</v>
      </c>
      <c r="B449" s="51">
        <v>351097</v>
      </c>
      <c r="C449" s="51" t="s">
        <v>466</v>
      </c>
      <c r="D449" s="121">
        <f>SUMIFS('HCLS Adjustment'!$F:$F,'HCLS Adjustment'!$B:$B,'SAC by SAC Totals'!$B449)</f>
        <v>0</v>
      </c>
      <c r="E449" s="17">
        <f>VLOOKUP(B449,'SVS Adjustment'!B:L,4,FALSE)</f>
        <v>0</v>
      </c>
      <c r="F449" s="17">
        <f>VLOOKUP(B449,'CAF BLS Adjustment'!B:S,9,FALSE)</f>
        <v>522</v>
      </c>
      <c r="G449" s="14">
        <f t="shared" si="12"/>
        <v>522</v>
      </c>
      <c r="H449" s="159"/>
      <c r="I449" s="121">
        <f>SUMIFS('HCLS Adjustment'!$M:$M,'HCLS Adjustment'!$B:$B,$B449)</f>
        <v>0</v>
      </c>
      <c r="J449" s="17">
        <f>VLOOKUP(B449,'SVS Adjustment'!B:L,11,FALSE)</f>
        <v>0</v>
      </c>
      <c r="K449" s="17">
        <f>VLOOKUP($B449,'CAF BLS Adjustment'!$B:$S,18,FALSE)</f>
        <v>478.48329686277214</v>
      </c>
      <c r="L449" s="39">
        <f t="shared" si="13"/>
        <v>478.48329686277214</v>
      </c>
    </row>
    <row r="450" spans="1:12" ht="15" customHeight="1">
      <c r="A450" s="51" t="s">
        <v>464</v>
      </c>
      <c r="B450" s="51">
        <v>351098</v>
      </c>
      <c r="C450" s="51" t="s">
        <v>269</v>
      </c>
      <c r="D450" s="121">
        <f>SUMIFS('HCLS Adjustment'!$F:$F,'HCLS Adjustment'!$B:$B,'SAC by SAC Totals'!$B450)</f>
        <v>36528</v>
      </c>
      <c r="E450" s="17">
        <f>VLOOKUP(B450,'SVS Adjustment'!B:L,4,FALSE)</f>
        <v>0</v>
      </c>
      <c r="F450" s="17">
        <f>VLOOKUP(B450,'CAF BLS Adjustment'!B:S,9,FALSE)</f>
        <v>90859</v>
      </c>
      <c r="G450" s="14">
        <f t="shared" si="12"/>
        <v>127387</v>
      </c>
      <c r="H450" s="159"/>
      <c r="I450" s="121">
        <f>SUMIFS('HCLS Adjustment'!$M:$M,'HCLS Adjustment'!$B:$B,$B450)</f>
        <v>28077.825661119634</v>
      </c>
      <c r="J450" s="17">
        <f>VLOOKUP(B450,'SVS Adjustment'!B:L,11,FALSE)</f>
        <v>0</v>
      </c>
      <c r="K450" s="17">
        <f>VLOOKUP($B450,'CAF BLS Adjustment'!$B:$S,18,FALSE)</f>
        <v>76665.828491714477</v>
      </c>
      <c r="L450" s="39">
        <f t="shared" si="13"/>
        <v>104743.65415283412</v>
      </c>
    </row>
    <row r="451" spans="1:12" ht="15" customHeight="1">
      <c r="A451" s="51" t="s">
        <v>464</v>
      </c>
      <c r="B451" s="51">
        <v>351101</v>
      </c>
      <c r="C451" s="51" t="s">
        <v>467</v>
      </c>
      <c r="D451" s="121">
        <f>SUMIFS('HCLS Adjustment'!$F:$F,'HCLS Adjustment'!$B:$B,'SAC by SAC Totals'!$B451)</f>
        <v>0</v>
      </c>
      <c r="E451" s="17">
        <f>VLOOKUP(B451,'SVS Adjustment'!B:L,4,FALSE)</f>
        <v>0</v>
      </c>
      <c r="F451" s="17">
        <f>VLOOKUP(B451,'CAF BLS Adjustment'!B:S,9,FALSE)</f>
        <v>232779</v>
      </c>
      <c r="G451" s="14">
        <f t="shared" ref="G451:G514" si="14">SUM(D451:F451)</f>
        <v>232779</v>
      </c>
      <c r="H451" s="159"/>
      <c r="I451" s="121">
        <f>SUMIFS('HCLS Adjustment'!$M:$M,'HCLS Adjustment'!$B:$B,$B451)</f>
        <v>0</v>
      </c>
      <c r="J451" s="17">
        <f>VLOOKUP(B451,'SVS Adjustment'!B:L,11,FALSE)</f>
        <v>0</v>
      </c>
      <c r="K451" s="17">
        <f>VLOOKUP($B451,'CAF BLS Adjustment'!$B:$S,18,FALSE)</f>
        <v>189800.61509067082</v>
      </c>
      <c r="L451" s="39">
        <f t="shared" ref="L451:L514" si="15">SUM(I451:K451)</f>
        <v>189800.61509067082</v>
      </c>
    </row>
    <row r="452" spans="1:12" ht="15" customHeight="1">
      <c r="A452" s="51" t="s">
        <v>464</v>
      </c>
      <c r="B452" s="51">
        <v>351105</v>
      </c>
      <c r="C452" s="51" t="s">
        <v>468</v>
      </c>
      <c r="D452" s="121">
        <f>SUMIFS('HCLS Adjustment'!$F:$F,'HCLS Adjustment'!$B:$B,'SAC by SAC Totals'!$B452)</f>
        <v>0</v>
      </c>
      <c r="E452" s="17">
        <f>VLOOKUP(B452,'SVS Adjustment'!B:L,4,FALSE)</f>
        <v>0</v>
      </c>
      <c r="F452" s="17">
        <f>VLOOKUP(B452,'CAF BLS Adjustment'!B:S,9,FALSE)</f>
        <v>-8772</v>
      </c>
      <c r="G452" s="14">
        <f t="shared" si="14"/>
        <v>-8772</v>
      </c>
      <c r="H452" s="159"/>
      <c r="I452" s="121">
        <f>SUMIFS('HCLS Adjustment'!$M:$M,'HCLS Adjustment'!$B:$B,$B452)</f>
        <v>0</v>
      </c>
      <c r="J452" s="17">
        <f>VLOOKUP(B452,'SVS Adjustment'!B:L,11,FALSE)</f>
        <v>0</v>
      </c>
      <c r="K452" s="17">
        <f>VLOOKUP($B452,'CAF BLS Adjustment'!$B:$S,18,FALSE)</f>
        <v>-8772</v>
      </c>
      <c r="L452" s="39">
        <f t="shared" si="15"/>
        <v>-8772</v>
      </c>
    </row>
    <row r="453" spans="1:12" ht="15" customHeight="1">
      <c r="A453" s="51" t="s">
        <v>464</v>
      </c>
      <c r="B453" s="51">
        <v>351106</v>
      </c>
      <c r="C453" s="51" t="s">
        <v>469</v>
      </c>
      <c r="D453" s="121">
        <f>SUMIFS('HCLS Adjustment'!$F:$F,'HCLS Adjustment'!$B:$B,'SAC by SAC Totals'!$B453)</f>
        <v>0</v>
      </c>
      <c r="E453" s="17">
        <f>VLOOKUP(B453,'SVS Adjustment'!B:L,4,FALSE)</f>
        <v>0</v>
      </c>
      <c r="F453" s="17">
        <f>VLOOKUP(B453,'CAF BLS Adjustment'!B:S,9,FALSE)</f>
        <v>972736</v>
      </c>
      <c r="G453" s="14">
        <f t="shared" si="14"/>
        <v>972736</v>
      </c>
      <c r="H453" s="159"/>
      <c r="I453" s="121">
        <f>SUMIFS('HCLS Adjustment'!$M:$M,'HCLS Adjustment'!$B:$B,$B453)</f>
        <v>0</v>
      </c>
      <c r="J453" s="17">
        <f>VLOOKUP(B453,'SVS Adjustment'!B:L,11,FALSE)</f>
        <v>0</v>
      </c>
      <c r="K453" s="17">
        <f>VLOOKUP($B453,'CAF BLS Adjustment'!$B:$S,18,FALSE)</f>
        <v>776733.05880401784</v>
      </c>
      <c r="L453" s="39">
        <f t="shared" si="15"/>
        <v>776733.05880401784</v>
      </c>
    </row>
    <row r="454" spans="1:12" ht="15" customHeight="1">
      <c r="A454" s="51" t="s">
        <v>464</v>
      </c>
      <c r="B454" s="51">
        <v>351107</v>
      </c>
      <c r="C454" s="51" t="s">
        <v>470</v>
      </c>
      <c r="D454" s="121">
        <f>SUMIFS('HCLS Adjustment'!$F:$F,'HCLS Adjustment'!$B:$B,'SAC by SAC Totals'!$B454)</f>
        <v>36324</v>
      </c>
      <c r="E454" s="17">
        <f>VLOOKUP(B454,'SVS Adjustment'!B:L,4,FALSE)</f>
        <v>0</v>
      </c>
      <c r="F454" s="17">
        <f>VLOOKUP(B454,'CAF BLS Adjustment'!B:S,9,FALSE)</f>
        <v>97324</v>
      </c>
      <c r="G454" s="14">
        <f t="shared" si="14"/>
        <v>133648</v>
      </c>
      <c r="H454" s="159"/>
      <c r="I454" s="121">
        <f>SUMIFS('HCLS Adjustment'!$M:$M,'HCLS Adjustment'!$B:$B,$B454)</f>
        <v>27947.594707245389</v>
      </c>
      <c r="J454" s="17">
        <f>VLOOKUP(B454,'SVS Adjustment'!B:L,11,FALSE)</f>
        <v>0</v>
      </c>
      <c r="K454" s="17">
        <f>VLOOKUP($B454,'CAF BLS Adjustment'!$B:$S,18,FALSE)</f>
        <v>82948.262129014431</v>
      </c>
      <c r="L454" s="39">
        <f t="shared" si="15"/>
        <v>110895.85683625982</v>
      </c>
    </row>
    <row r="455" spans="1:12" ht="15" customHeight="1">
      <c r="A455" s="51" t="s">
        <v>464</v>
      </c>
      <c r="B455" s="51">
        <v>351108</v>
      </c>
      <c r="C455" s="51" t="s">
        <v>471</v>
      </c>
      <c r="D455" s="121">
        <f>SUMIFS('HCLS Adjustment'!$F:$F,'HCLS Adjustment'!$B:$B,'SAC by SAC Totals'!$B455)</f>
        <v>0</v>
      </c>
      <c r="E455" s="17">
        <f>VLOOKUP(B455,'SVS Adjustment'!B:L,4,FALSE)</f>
        <v>0</v>
      </c>
      <c r="F455" s="17">
        <f>VLOOKUP(B455,'CAF BLS Adjustment'!B:S,9,FALSE)</f>
        <v>-972</v>
      </c>
      <c r="G455" s="14">
        <f t="shared" si="14"/>
        <v>-972</v>
      </c>
      <c r="H455" s="159"/>
      <c r="I455" s="121">
        <f>SUMIFS('HCLS Adjustment'!$M:$M,'HCLS Adjustment'!$B:$B,$B455)</f>
        <v>0</v>
      </c>
      <c r="J455" s="17">
        <f>VLOOKUP(B455,'SVS Adjustment'!B:L,11,FALSE)</f>
        <v>0</v>
      </c>
      <c r="K455" s="17">
        <f>VLOOKUP($B455,'CAF BLS Adjustment'!$B:$S,18,FALSE)</f>
        <v>-972</v>
      </c>
      <c r="L455" s="39">
        <f t="shared" si="15"/>
        <v>-972</v>
      </c>
    </row>
    <row r="456" spans="1:12" ht="15" customHeight="1">
      <c r="A456" s="51" t="s">
        <v>464</v>
      </c>
      <c r="B456" s="51">
        <v>351110</v>
      </c>
      <c r="C456" s="51" t="s">
        <v>472</v>
      </c>
      <c r="D456" s="121">
        <f>SUMIFS('HCLS Adjustment'!$F:$F,'HCLS Adjustment'!$B:$B,'SAC by SAC Totals'!$B456)</f>
        <v>471000</v>
      </c>
      <c r="E456" s="17">
        <f>VLOOKUP(B456,'SVS Adjustment'!B:L,4,FALSE)</f>
        <v>0</v>
      </c>
      <c r="F456" s="17">
        <f>VLOOKUP(B456,'CAF BLS Adjustment'!B:S,9,FALSE)</f>
        <v>480450</v>
      </c>
      <c r="G456" s="14">
        <f t="shared" si="14"/>
        <v>951450</v>
      </c>
      <c r="H456" s="159"/>
      <c r="I456" s="121">
        <f>SUMIFS('HCLS Adjustment'!$M:$M,'HCLS Adjustment'!$B:$B,$B456)</f>
        <v>410827.07573178707</v>
      </c>
      <c r="J456" s="17">
        <f>VLOOKUP(B456,'SVS Adjustment'!B:L,11,FALSE)</f>
        <v>0</v>
      </c>
      <c r="K456" s="17">
        <f>VLOOKUP($B456,'CAF BLS Adjustment'!$B:$S,18,FALSE)</f>
        <v>427159.7647198459</v>
      </c>
      <c r="L456" s="39">
        <f t="shared" si="15"/>
        <v>837986.84045163298</v>
      </c>
    </row>
    <row r="457" spans="1:12" ht="15" customHeight="1">
      <c r="A457" s="51" t="s">
        <v>464</v>
      </c>
      <c r="B457" s="51">
        <v>351112</v>
      </c>
      <c r="C457" s="51" t="s">
        <v>473</v>
      </c>
      <c r="D457" s="121">
        <f>SUMIFS('HCLS Adjustment'!$F:$F,'HCLS Adjustment'!$B:$B,'SAC by SAC Totals'!$B457)</f>
        <v>0</v>
      </c>
      <c r="E457" s="17">
        <f>VLOOKUP(B457,'SVS Adjustment'!B:L,4,FALSE)</f>
        <v>0</v>
      </c>
      <c r="F457" s="17">
        <f>VLOOKUP(B457,'CAF BLS Adjustment'!B:S,9,FALSE)</f>
        <v>132</v>
      </c>
      <c r="G457" s="14">
        <f t="shared" si="14"/>
        <v>132</v>
      </c>
      <c r="H457" s="159"/>
      <c r="I457" s="121">
        <f>SUMIFS('HCLS Adjustment'!$M:$M,'HCLS Adjustment'!$B:$B,$B457)</f>
        <v>0</v>
      </c>
      <c r="J457" s="17">
        <f>VLOOKUP(B457,'SVS Adjustment'!B:L,11,FALSE)</f>
        <v>0</v>
      </c>
      <c r="K457" s="17">
        <f>VLOOKUP($B457,'CAF BLS Adjustment'!$B:$S,18,FALSE)</f>
        <v>120.99577621817225</v>
      </c>
      <c r="L457" s="39">
        <f t="shared" si="15"/>
        <v>120.99577621817225</v>
      </c>
    </row>
    <row r="458" spans="1:12" ht="15" customHeight="1">
      <c r="A458" s="51" t="s">
        <v>464</v>
      </c>
      <c r="B458" s="51">
        <v>351113</v>
      </c>
      <c r="C458" s="51" t="s">
        <v>474</v>
      </c>
      <c r="D458" s="121">
        <f>SUMIFS('HCLS Adjustment'!$F:$F,'HCLS Adjustment'!$B:$B,'SAC by SAC Totals'!$B458)</f>
        <v>0</v>
      </c>
      <c r="E458" s="17">
        <f>VLOOKUP(B458,'SVS Adjustment'!B:L,4,FALSE)</f>
        <v>0</v>
      </c>
      <c r="F458" s="17">
        <f>VLOOKUP(B458,'CAF BLS Adjustment'!B:S,9,FALSE)</f>
        <v>260880</v>
      </c>
      <c r="G458" s="14">
        <f t="shared" si="14"/>
        <v>260880</v>
      </c>
      <c r="H458" s="159"/>
      <c r="I458" s="121">
        <f>SUMIFS('HCLS Adjustment'!$M:$M,'HCLS Adjustment'!$B:$B,$B458)</f>
        <v>0</v>
      </c>
      <c r="J458" s="17">
        <f>VLOOKUP(B458,'SVS Adjustment'!B:L,11,FALSE)</f>
        <v>0</v>
      </c>
      <c r="K458" s="17">
        <f>VLOOKUP($B458,'CAF BLS Adjustment'!$B:$S,18,FALSE)</f>
        <v>208176.59112524567</v>
      </c>
      <c r="L458" s="39">
        <f t="shared" si="15"/>
        <v>208176.59112524567</v>
      </c>
    </row>
    <row r="459" spans="1:12" ht="15" customHeight="1">
      <c r="A459" s="51" t="s">
        <v>464</v>
      </c>
      <c r="B459" s="51">
        <v>351114</v>
      </c>
      <c r="C459" s="51" t="s">
        <v>475</v>
      </c>
      <c r="D459" s="121">
        <f>SUMIFS('HCLS Adjustment'!$F:$F,'HCLS Adjustment'!$B:$B,'SAC by SAC Totals'!$B459)</f>
        <v>0</v>
      </c>
      <c r="E459" s="17">
        <f>VLOOKUP(B459,'SVS Adjustment'!B:L,4,FALSE)</f>
        <v>0</v>
      </c>
      <c r="F459" s="17">
        <f>VLOOKUP(B459,'CAF BLS Adjustment'!B:S,9,FALSE)</f>
        <v>-2154</v>
      </c>
      <c r="G459" s="14">
        <f t="shared" si="14"/>
        <v>-2154</v>
      </c>
      <c r="H459" s="159"/>
      <c r="I459" s="121">
        <f>SUMIFS('HCLS Adjustment'!$M:$M,'HCLS Adjustment'!$B:$B,$B459)</f>
        <v>0</v>
      </c>
      <c r="J459" s="17">
        <f>VLOOKUP(B459,'SVS Adjustment'!B:L,11,FALSE)</f>
        <v>0</v>
      </c>
      <c r="K459" s="17">
        <f>VLOOKUP($B459,'CAF BLS Adjustment'!$B:$S,18,FALSE)</f>
        <v>-2154</v>
      </c>
      <c r="L459" s="39">
        <f t="shared" si="15"/>
        <v>-2154</v>
      </c>
    </row>
    <row r="460" spans="1:12" ht="15" customHeight="1">
      <c r="A460" s="51" t="s">
        <v>464</v>
      </c>
      <c r="B460" s="51">
        <v>351115</v>
      </c>
      <c r="C460" s="51" t="s">
        <v>476</v>
      </c>
      <c r="D460" s="121">
        <f>SUMIFS('HCLS Adjustment'!$F:$F,'HCLS Adjustment'!$B:$B,'SAC by SAC Totals'!$B460)</f>
        <v>0</v>
      </c>
      <c r="E460" s="17">
        <f>VLOOKUP(B460,'SVS Adjustment'!B:L,4,FALSE)</f>
        <v>0</v>
      </c>
      <c r="F460" s="17">
        <f>VLOOKUP(B460,'CAF BLS Adjustment'!B:S,9,FALSE)</f>
        <v>-74070</v>
      </c>
      <c r="G460" s="14">
        <f t="shared" si="14"/>
        <v>-74070</v>
      </c>
      <c r="H460" s="159"/>
      <c r="I460" s="121">
        <f>SUMIFS('HCLS Adjustment'!$M:$M,'HCLS Adjustment'!$B:$B,$B460)</f>
        <v>0</v>
      </c>
      <c r="J460" s="17">
        <f>VLOOKUP(B460,'SVS Adjustment'!B:L,11,FALSE)</f>
        <v>0</v>
      </c>
      <c r="K460" s="17">
        <f>VLOOKUP($B460,'CAF BLS Adjustment'!$B:$S,18,FALSE)</f>
        <v>-74070</v>
      </c>
      <c r="L460" s="39">
        <f t="shared" si="15"/>
        <v>-74070</v>
      </c>
    </row>
    <row r="461" spans="1:12" ht="15" customHeight="1">
      <c r="A461" s="51" t="s">
        <v>464</v>
      </c>
      <c r="B461" s="51">
        <v>351118</v>
      </c>
      <c r="C461" s="51" t="s">
        <v>477</v>
      </c>
      <c r="D461" s="121">
        <f>SUMIFS('HCLS Adjustment'!$F:$F,'HCLS Adjustment'!$B:$B,'SAC by SAC Totals'!$B461)</f>
        <v>186612</v>
      </c>
      <c r="E461" s="17">
        <f>VLOOKUP(B461,'SVS Adjustment'!B:L,4,FALSE)</f>
        <v>0</v>
      </c>
      <c r="F461" s="17">
        <f>VLOOKUP(B461,'CAF BLS Adjustment'!B:S,9,FALSE)</f>
        <v>699737</v>
      </c>
      <c r="G461" s="14">
        <f t="shared" si="14"/>
        <v>886349</v>
      </c>
      <c r="H461" s="159"/>
      <c r="I461" s="121">
        <f>SUMIFS('HCLS Adjustment'!$M:$M,'HCLS Adjustment'!$B:$B,$B461)</f>
        <v>140682.74091192457</v>
      </c>
      <c r="J461" s="17">
        <f>VLOOKUP(B461,'SVS Adjustment'!B:L,11,FALSE)</f>
        <v>0</v>
      </c>
      <c r="K461" s="17">
        <f>VLOOKUP($B461,'CAF BLS Adjustment'!$B:$S,18,FALSE)</f>
        <v>602709.3664734452</v>
      </c>
      <c r="L461" s="39">
        <f t="shared" si="15"/>
        <v>743392.10738536972</v>
      </c>
    </row>
    <row r="462" spans="1:12" ht="15" customHeight="1">
      <c r="A462" s="51" t="s">
        <v>464</v>
      </c>
      <c r="B462" s="51">
        <v>351119</v>
      </c>
      <c r="C462" s="51" t="s">
        <v>478</v>
      </c>
      <c r="D462" s="121">
        <f>SUMIFS('HCLS Adjustment'!$F:$F,'HCLS Adjustment'!$B:$B,'SAC by SAC Totals'!$B462)</f>
        <v>0</v>
      </c>
      <c r="E462" s="17">
        <f>VLOOKUP(B462,'SVS Adjustment'!B:L,4,FALSE)</f>
        <v>0</v>
      </c>
      <c r="F462" s="17">
        <f>VLOOKUP(B462,'CAF BLS Adjustment'!B:S,9,FALSE)</f>
        <v>-4866</v>
      </c>
      <c r="G462" s="14">
        <f t="shared" si="14"/>
        <v>-4866</v>
      </c>
      <c r="H462" s="159"/>
      <c r="I462" s="121">
        <f>SUMIFS('HCLS Adjustment'!$M:$M,'HCLS Adjustment'!$B:$B,$B462)</f>
        <v>0</v>
      </c>
      <c r="J462" s="17">
        <f>VLOOKUP(B462,'SVS Adjustment'!B:L,11,FALSE)</f>
        <v>0</v>
      </c>
      <c r="K462" s="17">
        <f>VLOOKUP($B462,'CAF BLS Adjustment'!$B:$S,18,FALSE)</f>
        <v>-4866</v>
      </c>
      <c r="L462" s="39">
        <f t="shared" si="15"/>
        <v>-4866</v>
      </c>
    </row>
    <row r="463" spans="1:12" ht="15" customHeight="1">
      <c r="A463" s="51" t="s">
        <v>464</v>
      </c>
      <c r="B463" s="51">
        <v>351121</v>
      </c>
      <c r="C463" s="51" t="s">
        <v>479</v>
      </c>
      <c r="D463" s="121">
        <f>SUMIFS('HCLS Adjustment'!$F:$F,'HCLS Adjustment'!$B:$B,'SAC by SAC Totals'!$B463)</f>
        <v>0</v>
      </c>
      <c r="E463" s="17">
        <f>VLOOKUP(B463,'SVS Adjustment'!B:L,4,FALSE)</f>
        <v>0</v>
      </c>
      <c r="F463" s="17">
        <f>VLOOKUP(B463,'CAF BLS Adjustment'!B:S,9,FALSE)</f>
        <v>-390</v>
      </c>
      <c r="G463" s="14">
        <f t="shared" si="14"/>
        <v>-390</v>
      </c>
      <c r="H463" s="159"/>
      <c r="I463" s="121">
        <f>SUMIFS('HCLS Adjustment'!$M:$M,'HCLS Adjustment'!$B:$B,$B463)</f>
        <v>0</v>
      </c>
      <c r="J463" s="17">
        <f>VLOOKUP(B463,'SVS Adjustment'!B:L,11,FALSE)</f>
        <v>0</v>
      </c>
      <c r="K463" s="17">
        <f>VLOOKUP($B463,'CAF BLS Adjustment'!$B:$S,18,FALSE)</f>
        <v>-390</v>
      </c>
      <c r="L463" s="39">
        <f t="shared" si="15"/>
        <v>-390</v>
      </c>
    </row>
    <row r="464" spans="1:12" ht="15" customHeight="1">
      <c r="A464" s="51" t="s">
        <v>464</v>
      </c>
      <c r="B464" s="51">
        <v>351125</v>
      </c>
      <c r="C464" s="51" t="s">
        <v>480</v>
      </c>
      <c r="D464" s="121">
        <f>SUMIFS('HCLS Adjustment'!$F:$F,'HCLS Adjustment'!$B:$B,'SAC by SAC Totals'!$B464)</f>
        <v>0</v>
      </c>
      <c r="E464" s="17">
        <f>VLOOKUP(B464,'SVS Adjustment'!B:L,4,FALSE)</f>
        <v>0</v>
      </c>
      <c r="F464" s="17">
        <f>VLOOKUP(B464,'CAF BLS Adjustment'!B:S,9,FALSE)</f>
        <v>16122</v>
      </c>
      <c r="G464" s="14">
        <f t="shared" si="14"/>
        <v>16122</v>
      </c>
      <c r="H464" s="159"/>
      <c r="I464" s="121">
        <f>SUMIFS('HCLS Adjustment'!$M:$M,'HCLS Adjustment'!$B:$B,$B464)</f>
        <v>0</v>
      </c>
      <c r="J464" s="17">
        <f>VLOOKUP(B464,'SVS Adjustment'!B:L,11,FALSE)</f>
        <v>0</v>
      </c>
      <c r="K464" s="17">
        <f>VLOOKUP($B464,'CAF BLS Adjustment'!$B:$S,18,FALSE)</f>
        <v>14777.984122646767</v>
      </c>
      <c r="L464" s="39">
        <f t="shared" si="15"/>
        <v>14777.984122646767</v>
      </c>
    </row>
    <row r="465" spans="1:12" ht="15" customHeight="1">
      <c r="A465" s="51" t="s">
        <v>464</v>
      </c>
      <c r="B465" s="51">
        <v>351129</v>
      </c>
      <c r="C465" s="51" t="s">
        <v>481</v>
      </c>
      <c r="D465" s="121">
        <f>SUMIFS('HCLS Adjustment'!$F:$F,'HCLS Adjustment'!$B:$B,'SAC by SAC Totals'!$B465)</f>
        <v>478236</v>
      </c>
      <c r="E465" s="17">
        <f>VLOOKUP(B465,'SVS Adjustment'!B:L,4,FALSE)</f>
        <v>0</v>
      </c>
      <c r="F465" s="17">
        <f>VLOOKUP(B465,'CAF BLS Adjustment'!B:S,9,FALSE)</f>
        <v>617285</v>
      </c>
      <c r="G465" s="14">
        <f t="shared" si="14"/>
        <v>1095521</v>
      </c>
      <c r="H465" s="159"/>
      <c r="I465" s="121">
        <f>SUMIFS('HCLS Adjustment'!$M:$M,'HCLS Adjustment'!$B:$B,$B465)</f>
        <v>375055.01430912816</v>
      </c>
      <c r="J465" s="17">
        <f>VLOOKUP(B465,'SVS Adjustment'!B:L,11,FALSE)</f>
        <v>0</v>
      </c>
      <c r="K465" s="17">
        <f>VLOOKUP($B465,'CAF BLS Adjustment'!$B:$S,18,FALSE)</f>
        <v>491084.65070358961</v>
      </c>
      <c r="L465" s="39">
        <f t="shared" si="15"/>
        <v>866139.66501271771</v>
      </c>
    </row>
    <row r="466" spans="1:12" ht="15" customHeight="1">
      <c r="A466" s="51" t="s">
        <v>464</v>
      </c>
      <c r="B466" s="51">
        <v>351130</v>
      </c>
      <c r="C466" s="51" t="s">
        <v>482</v>
      </c>
      <c r="D466" s="121">
        <f>SUMIFS('HCLS Adjustment'!$F:$F,'HCLS Adjustment'!$B:$B,'SAC by SAC Totals'!$B466)</f>
        <v>44004</v>
      </c>
      <c r="E466" s="17">
        <f>VLOOKUP(B466,'SVS Adjustment'!B:L,4,FALSE)</f>
        <v>0</v>
      </c>
      <c r="F466" s="17">
        <f>VLOOKUP(B466,'CAF BLS Adjustment'!B:S,9,FALSE)</f>
        <v>166884</v>
      </c>
      <c r="G466" s="14">
        <f t="shared" si="14"/>
        <v>210888</v>
      </c>
      <c r="H466" s="159"/>
      <c r="I466" s="121">
        <f>SUMIFS('HCLS Adjustment'!$M:$M,'HCLS Adjustment'!$B:$B,$B466)</f>
        <v>28299.629886478611</v>
      </c>
      <c r="J466" s="17">
        <f>VLOOKUP(B466,'SVS Adjustment'!B:L,11,FALSE)</f>
        <v>0</v>
      </c>
      <c r="K466" s="17">
        <f>VLOOKUP($B466,'CAF BLS Adjustment'!$B:$S,18,FALSE)</f>
        <v>137010.45658445288</v>
      </c>
      <c r="L466" s="39">
        <f t="shared" si="15"/>
        <v>165310.08647093151</v>
      </c>
    </row>
    <row r="467" spans="1:12" ht="15" customHeight="1">
      <c r="A467" s="51" t="s">
        <v>464</v>
      </c>
      <c r="B467" s="51">
        <v>351132</v>
      </c>
      <c r="C467" s="51" t="s">
        <v>483</v>
      </c>
      <c r="D467" s="121">
        <f>SUMIFS('HCLS Adjustment'!$F:$F,'HCLS Adjustment'!$B:$B,'SAC by SAC Totals'!$B467)</f>
        <v>501204</v>
      </c>
      <c r="E467" s="17">
        <f>VLOOKUP(B467,'SVS Adjustment'!B:L,4,FALSE)</f>
        <v>0</v>
      </c>
      <c r="F467" s="17">
        <f>VLOOKUP(B467,'CAF BLS Adjustment'!B:S,9,FALSE)</f>
        <v>2200835</v>
      </c>
      <c r="G467" s="14">
        <f t="shared" si="14"/>
        <v>2702039</v>
      </c>
      <c r="H467" s="159"/>
      <c r="I467" s="121">
        <f>SUMIFS('HCLS Adjustment'!$M:$M,'HCLS Adjustment'!$B:$B,$B467)</f>
        <v>370072.18840060331</v>
      </c>
      <c r="J467" s="17">
        <f>VLOOKUP(B467,'SVS Adjustment'!B:L,11,FALSE)</f>
        <v>0</v>
      </c>
      <c r="K467" s="17">
        <f>VLOOKUP($B467,'CAF BLS Adjustment'!$B:$S,18,FALSE)</f>
        <v>1904920.4554140544</v>
      </c>
      <c r="L467" s="39">
        <f t="shared" si="15"/>
        <v>2274992.6438146578</v>
      </c>
    </row>
    <row r="468" spans="1:12" ht="15" customHeight="1">
      <c r="A468" s="51" t="s">
        <v>464</v>
      </c>
      <c r="B468" s="51">
        <v>351133</v>
      </c>
      <c r="C468" s="51" t="s">
        <v>484</v>
      </c>
      <c r="D468" s="121">
        <f>SUMIFS('HCLS Adjustment'!$F:$F,'HCLS Adjustment'!$B:$B,'SAC by SAC Totals'!$B468)</f>
        <v>114408</v>
      </c>
      <c r="E468" s="17">
        <f>VLOOKUP(B468,'SVS Adjustment'!B:L,4,FALSE)</f>
        <v>0</v>
      </c>
      <c r="F468" s="17">
        <f>VLOOKUP(B468,'CAF BLS Adjustment'!B:S,9,FALSE)</f>
        <v>248411</v>
      </c>
      <c r="G468" s="14">
        <f t="shared" si="14"/>
        <v>362819</v>
      </c>
      <c r="H468" s="159"/>
      <c r="I468" s="121">
        <f>SUMIFS('HCLS Adjustment'!$M:$M,'HCLS Adjustment'!$B:$B,$B468)</f>
        <v>90041.906431832758</v>
      </c>
      <c r="J468" s="17">
        <f>VLOOKUP(B468,'SVS Adjustment'!B:L,11,FALSE)</f>
        <v>0</v>
      </c>
      <c r="K468" s="17">
        <f>VLOOKUP($B468,'CAF BLS Adjustment'!$B:$S,18,FALSE)</f>
        <v>210519.02088014322</v>
      </c>
      <c r="L468" s="39">
        <f t="shared" si="15"/>
        <v>300560.92731197597</v>
      </c>
    </row>
    <row r="469" spans="1:12" ht="15" customHeight="1">
      <c r="A469" s="51" t="s">
        <v>464</v>
      </c>
      <c r="B469" s="51">
        <v>351134</v>
      </c>
      <c r="C469" s="51" t="s">
        <v>485</v>
      </c>
      <c r="D469" s="121">
        <f>SUMIFS('HCLS Adjustment'!$F:$F,'HCLS Adjustment'!$B:$B,'SAC by SAC Totals'!$B469)</f>
        <v>245724</v>
      </c>
      <c r="E469" s="17">
        <f>VLOOKUP(B469,'SVS Adjustment'!B:L,4,FALSE)</f>
        <v>0</v>
      </c>
      <c r="F469" s="17">
        <f>VLOOKUP(B469,'CAF BLS Adjustment'!B:S,9,FALSE)</f>
        <v>229668</v>
      </c>
      <c r="G469" s="14">
        <f t="shared" si="14"/>
        <v>475392</v>
      </c>
      <c r="H469" s="159"/>
      <c r="I469" s="121">
        <f>SUMIFS('HCLS Adjustment'!$M:$M,'HCLS Adjustment'!$B:$B,$B469)</f>
        <v>209705.92070554561</v>
      </c>
      <c r="J469" s="17">
        <f>VLOOKUP(B469,'SVS Adjustment'!B:L,11,FALSE)</f>
        <v>0</v>
      </c>
      <c r="K469" s="17">
        <f>VLOOKUP($B469,'CAF BLS Adjustment'!$B:$S,18,FALSE)</f>
        <v>197004.26821700842</v>
      </c>
      <c r="L469" s="39">
        <f t="shared" si="15"/>
        <v>406710.18892255402</v>
      </c>
    </row>
    <row r="470" spans="1:12" ht="15" customHeight="1">
      <c r="A470" s="51" t="s">
        <v>464</v>
      </c>
      <c r="B470" s="51">
        <v>351136</v>
      </c>
      <c r="C470" s="51" t="s">
        <v>486</v>
      </c>
      <c r="D470" s="121">
        <f>SUMIFS('HCLS Adjustment'!$F:$F,'HCLS Adjustment'!$B:$B,'SAC by SAC Totals'!$B470)</f>
        <v>0</v>
      </c>
      <c r="E470" s="17">
        <f>VLOOKUP(B470,'SVS Adjustment'!B:L,4,FALSE)</f>
        <v>0</v>
      </c>
      <c r="F470" s="17">
        <f>VLOOKUP(B470,'CAF BLS Adjustment'!B:S,9,FALSE)</f>
        <v>-1092</v>
      </c>
      <c r="G470" s="14">
        <f t="shared" si="14"/>
        <v>-1092</v>
      </c>
      <c r="H470" s="159"/>
      <c r="I470" s="121">
        <f>SUMIFS('HCLS Adjustment'!$M:$M,'HCLS Adjustment'!$B:$B,$B470)</f>
        <v>0</v>
      </c>
      <c r="J470" s="17">
        <f>VLOOKUP(B470,'SVS Adjustment'!B:L,11,FALSE)</f>
        <v>0</v>
      </c>
      <c r="K470" s="17">
        <f>VLOOKUP($B470,'CAF BLS Adjustment'!$B:$S,18,FALSE)</f>
        <v>-1092</v>
      </c>
      <c r="L470" s="39">
        <f t="shared" si="15"/>
        <v>-1092</v>
      </c>
    </row>
    <row r="471" spans="1:12" ht="15" customHeight="1">
      <c r="A471" s="51" t="s">
        <v>464</v>
      </c>
      <c r="B471" s="51">
        <v>351137</v>
      </c>
      <c r="C471" s="51" t="s">
        <v>487</v>
      </c>
      <c r="D471" s="121">
        <f>SUMIFS('HCLS Adjustment'!$F:$F,'HCLS Adjustment'!$B:$B,'SAC by SAC Totals'!$B471)</f>
        <v>0</v>
      </c>
      <c r="E471" s="17">
        <f>VLOOKUP(B471,'SVS Adjustment'!B:L,4,FALSE)</f>
        <v>0</v>
      </c>
      <c r="F471" s="17">
        <f>VLOOKUP(B471,'CAF BLS Adjustment'!B:S,9,FALSE)</f>
        <v>-1764</v>
      </c>
      <c r="G471" s="14">
        <f t="shared" si="14"/>
        <v>-1764</v>
      </c>
      <c r="H471" s="159"/>
      <c r="I471" s="121">
        <f>SUMIFS('HCLS Adjustment'!$M:$M,'HCLS Adjustment'!$B:$B,$B471)</f>
        <v>0</v>
      </c>
      <c r="J471" s="17">
        <f>VLOOKUP(B471,'SVS Adjustment'!B:L,11,FALSE)</f>
        <v>0</v>
      </c>
      <c r="K471" s="17">
        <f>VLOOKUP($B471,'CAF BLS Adjustment'!$B:$S,18,FALSE)</f>
        <v>-1764</v>
      </c>
      <c r="L471" s="39">
        <f t="shared" si="15"/>
        <v>-1764</v>
      </c>
    </row>
    <row r="472" spans="1:12" ht="15" customHeight="1">
      <c r="A472" s="51" t="s">
        <v>464</v>
      </c>
      <c r="B472" s="51">
        <v>351139</v>
      </c>
      <c r="C472" s="51" t="s">
        <v>488</v>
      </c>
      <c r="D472" s="121">
        <f>SUMIFS('HCLS Adjustment'!$F:$F,'HCLS Adjustment'!$B:$B,'SAC by SAC Totals'!$B472)</f>
        <v>0</v>
      </c>
      <c r="E472" s="17">
        <f>VLOOKUP(B472,'SVS Adjustment'!B:L,4,FALSE)</f>
        <v>0</v>
      </c>
      <c r="F472" s="17">
        <f>VLOOKUP(B472,'CAF BLS Adjustment'!B:S,9,FALSE)</f>
        <v>-3534</v>
      </c>
      <c r="G472" s="14">
        <f t="shared" si="14"/>
        <v>-3534</v>
      </c>
      <c r="H472" s="159"/>
      <c r="I472" s="121">
        <f>SUMIFS('HCLS Adjustment'!$M:$M,'HCLS Adjustment'!$B:$B,$B472)</f>
        <v>0</v>
      </c>
      <c r="J472" s="17">
        <f>VLOOKUP(B472,'SVS Adjustment'!B:L,11,FALSE)</f>
        <v>0</v>
      </c>
      <c r="K472" s="17">
        <f>VLOOKUP($B472,'CAF BLS Adjustment'!$B:$S,18,FALSE)</f>
        <v>-3534</v>
      </c>
      <c r="L472" s="39">
        <f t="shared" si="15"/>
        <v>-3534</v>
      </c>
    </row>
    <row r="473" spans="1:12" ht="15" customHeight="1">
      <c r="A473" s="51" t="s">
        <v>464</v>
      </c>
      <c r="B473" s="51">
        <v>351141</v>
      </c>
      <c r="C473" s="51" t="s">
        <v>489</v>
      </c>
      <c r="D473" s="121">
        <f>SUMIFS('HCLS Adjustment'!$F:$F,'HCLS Adjustment'!$B:$B,'SAC by SAC Totals'!$B473)</f>
        <v>27528</v>
      </c>
      <c r="E473" s="17">
        <f>VLOOKUP(B473,'SVS Adjustment'!B:L,4,FALSE)</f>
        <v>0</v>
      </c>
      <c r="F473" s="17">
        <f>VLOOKUP(B473,'CAF BLS Adjustment'!B:S,9,FALSE)</f>
        <v>155678</v>
      </c>
      <c r="G473" s="14">
        <f t="shared" si="14"/>
        <v>183206</v>
      </c>
      <c r="H473" s="159"/>
      <c r="I473" s="121">
        <f>SUMIFS('HCLS Adjustment'!$M:$M,'HCLS Adjustment'!$B:$B,$B473)</f>
        <v>13501.451178361865</v>
      </c>
      <c r="J473" s="17">
        <f>VLOOKUP(B473,'SVS Adjustment'!B:L,11,FALSE)</f>
        <v>0</v>
      </c>
      <c r="K473" s="17">
        <f>VLOOKUP($B473,'CAF BLS Adjustment'!$B:$S,18,FALSE)</f>
        <v>125924.04161900307</v>
      </c>
      <c r="L473" s="39">
        <f t="shared" si="15"/>
        <v>139425.49279736495</v>
      </c>
    </row>
    <row r="474" spans="1:12" ht="15" customHeight="1">
      <c r="A474" s="51" t="s">
        <v>464</v>
      </c>
      <c r="B474" s="51">
        <v>351146</v>
      </c>
      <c r="C474" s="51" t="s">
        <v>490</v>
      </c>
      <c r="D474" s="121">
        <f>SUMIFS('HCLS Adjustment'!$F:$F,'HCLS Adjustment'!$B:$B,'SAC by SAC Totals'!$B474)</f>
        <v>0</v>
      </c>
      <c r="E474" s="17">
        <f>VLOOKUP(B474,'SVS Adjustment'!B:L,4,FALSE)</f>
        <v>0</v>
      </c>
      <c r="F474" s="17">
        <f>VLOOKUP(B474,'CAF BLS Adjustment'!B:S,9,FALSE)</f>
        <v>-4350</v>
      </c>
      <c r="G474" s="14">
        <f t="shared" si="14"/>
        <v>-4350</v>
      </c>
      <c r="H474" s="159"/>
      <c r="I474" s="121">
        <f>SUMIFS('HCLS Adjustment'!$M:$M,'HCLS Adjustment'!$B:$B,$B474)</f>
        <v>0</v>
      </c>
      <c r="J474" s="17">
        <f>VLOOKUP(B474,'SVS Adjustment'!B:L,11,FALSE)</f>
        <v>0</v>
      </c>
      <c r="K474" s="17">
        <f>VLOOKUP($B474,'CAF BLS Adjustment'!$B:$S,18,FALSE)</f>
        <v>-4350</v>
      </c>
      <c r="L474" s="39">
        <f t="shared" si="15"/>
        <v>-4350</v>
      </c>
    </row>
    <row r="475" spans="1:12" ht="15" customHeight="1">
      <c r="A475" s="51" t="s">
        <v>464</v>
      </c>
      <c r="B475" s="51">
        <v>351147</v>
      </c>
      <c r="C475" s="51" t="s">
        <v>491</v>
      </c>
      <c r="D475" s="121">
        <f>SUMIFS('HCLS Adjustment'!$F:$F,'HCLS Adjustment'!$B:$B,'SAC by SAC Totals'!$B475)</f>
        <v>0</v>
      </c>
      <c r="E475" s="17">
        <f>VLOOKUP(B475,'SVS Adjustment'!B:L,4,FALSE)</f>
        <v>0</v>
      </c>
      <c r="F475" s="17">
        <f>VLOOKUP(B475,'CAF BLS Adjustment'!B:S,9,FALSE)</f>
        <v>-1476</v>
      </c>
      <c r="G475" s="14">
        <f t="shared" si="14"/>
        <v>-1476</v>
      </c>
      <c r="H475" s="159"/>
      <c r="I475" s="121">
        <f>SUMIFS('HCLS Adjustment'!$M:$M,'HCLS Adjustment'!$B:$B,$B475)</f>
        <v>0</v>
      </c>
      <c r="J475" s="17">
        <f>VLOOKUP(B475,'SVS Adjustment'!B:L,11,FALSE)</f>
        <v>0</v>
      </c>
      <c r="K475" s="17">
        <f>VLOOKUP($B475,'CAF BLS Adjustment'!$B:$S,18,FALSE)</f>
        <v>-1476</v>
      </c>
      <c r="L475" s="39">
        <f t="shared" si="15"/>
        <v>-1476</v>
      </c>
    </row>
    <row r="476" spans="1:12" ht="15" customHeight="1">
      <c r="A476" s="51" t="s">
        <v>464</v>
      </c>
      <c r="B476" s="51">
        <v>351149</v>
      </c>
      <c r="C476" s="51" t="s">
        <v>492</v>
      </c>
      <c r="D476" s="121">
        <f>SUMIFS('HCLS Adjustment'!$F:$F,'HCLS Adjustment'!$B:$B,'SAC by SAC Totals'!$B476)</f>
        <v>0</v>
      </c>
      <c r="E476" s="17">
        <f>VLOOKUP(B476,'SVS Adjustment'!B:L,4,FALSE)</f>
        <v>0</v>
      </c>
      <c r="F476" s="17">
        <f>VLOOKUP(B476,'CAF BLS Adjustment'!B:S,9,FALSE)</f>
        <v>1134</v>
      </c>
      <c r="G476" s="14">
        <f t="shared" si="14"/>
        <v>1134</v>
      </c>
      <c r="H476" s="159"/>
      <c r="I476" s="121">
        <f>SUMIFS('HCLS Adjustment'!$M:$M,'HCLS Adjustment'!$B:$B,$B476)</f>
        <v>0</v>
      </c>
      <c r="J476" s="17">
        <f>VLOOKUP(B476,'SVS Adjustment'!B:L,11,FALSE)</f>
        <v>0</v>
      </c>
      <c r="K476" s="17">
        <f>VLOOKUP($B476,'CAF BLS Adjustment'!$B:$S,18,FALSE)</f>
        <v>1039.463713874298</v>
      </c>
      <c r="L476" s="39">
        <f t="shared" si="15"/>
        <v>1039.463713874298</v>
      </c>
    </row>
    <row r="477" spans="1:12" ht="15" customHeight="1">
      <c r="A477" s="51" t="s">
        <v>464</v>
      </c>
      <c r="B477" s="51">
        <v>351150</v>
      </c>
      <c r="C477" s="51" t="s">
        <v>493</v>
      </c>
      <c r="D477" s="121">
        <f>SUMIFS('HCLS Adjustment'!$F:$F,'HCLS Adjustment'!$B:$B,'SAC by SAC Totals'!$B477)</f>
        <v>0</v>
      </c>
      <c r="E477" s="17">
        <f>VLOOKUP(B477,'SVS Adjustment'!B:L,4,FALSE)</f>
        <v>0</v>
      </c>
      <c r="F477" s="17">
        <f>VLOOKUP(B477,'CAF BLS Adjustment'!B:S,9,FALSE)</f>
        <v>-16902</v>
      </c>
      <c r="G477" s="14">
        <f t="shared" si="14"/>
        <v>-16902</v>
      </c>
      <c r="H477" s="159"/>
      <c r="I477" s="121">
        <f>SUMIFS('HCLS Adjustment'!$M:$M,'HCLS Adjustment'!$B:$B,$B477)</f>
        <v>0</v>
      </c>
      <c r="J477" s="17">
        <f>VLOOKUP(B477,'SVS Adjustment'!B:L,11,FALSE)</f>
        <v>0</v>
      </c>
      <c r="K477" s="17">
        <f>VLOOKUP($B477,'CAF BLS Adjustment'!$B:$S,18,FALSE)</f>
        <v>-16902</v>
      </c>
      <c r="L477" s="39">
        <f t="shared" si="15"/>
        <v>-16902</v>
      </c>
    </row>
    <row r="478" spans="1:12" ht="15" customHeight="1">
      <c r="A478" s="51" t="s">
        <v>464</v>
      </c>
      <c r="B478" s="51">
        <v>351152</v>
      </c>
      <c r="C478" s="51" t="s">
        <v>494</v>
      </c>
      <c r="D478" s="121">
        <f>SUMIFS('HCLS Adjustment'!$F:$F,'HCLS Adjustment'!$B:$B,'SAC by SAC Totals'!$B478)</f>
        <v>347076</v>
      </c>
      <c r="E478" s="17">
        <f>VLOOKUP(B478,'SVS Adjustment'!B:L,4,FALSE)</f>
        <v>0</v>
      </c>
      <c r="F478" s="17">
        <f>VLOOKUP(B478,'CAF BLS Adjustment'!B:S,9,FALSE)</f>
        <v>426657</v>
      </c>
      <c r="G478" s="14">
        <f t="shared" si="14"/>
        <v>773733</v>
      </c>
      <c r="H478" s="159"/>
      <c r="I478" s="121">
        <f>SUMIFS('HCLS Adjustment'!$M:$M,'HCLS Adjustment'!$B:$B,$B478)</f>
        <v>289970.85571119038</v>
      </c>
      <c r="J478" s="17">
        <f>VLOOKUP(B478,'SVS Adjustment'!B:L,11,FALSE)</f>
        <v>0</v>
      </c>
      <c r="K478" s="17">
        <f>VLOOKUP($B478,'CAF BLS Adjustment'!$B:$S,18,FALSE)</f>
        <v>361049.96926653961</v>
      </c>
      <c r="L478" s="39">
        <f t="shared" si="15"/>
        <v>651020.82497772994</v>
      </c>
    </row>
    <row r="479" spans="1:12" ht="15" customHeight="1">
      <c r="A479" s="51" t="s">
        <v>464</v>
      </c>
      <c r="B479" s="51">
        <v>351153</v>
      </c>
      <c r="C479" s="51" t="s">
        <v>495</v>
      </c>
      <c r="D479" s="121">
        <f>SUMIFS('HCLS Adjustment'!$F:$F,'HCLS Adjustment'!$B:$B,'SAC by SAC Totals'!$B479)</f>
        <v>32424</v>
      </c>
      <c r="E479" s="17">
        <f>VLOOKUP(B479,'SVS Adjustment'!B:L,4,FALSE)</f>
        <v>0</v>
      </c>
      <c r="F479" s="17">
        <f>VLOOKUP(B479,'CAF BLS Adjustment'!B:S,9,FALSE)</f>
        <v>143615</v>
      </c>
      <c r="G479" s="14">
        <f t="shared" si="14"/>
        <v>176039</v>
      </c>
      <c r="H479" s="159"/>
      <c r="I479" s="121">
        <f>SUMIFS('HCLS Adjustment'!$M:$M,'HCLS Adjustment'!$B:$B,$B479)</f>
        <v>18670.097107178844</v>
      </c>
      <c r="J479" s="17">
        <f>VLOOKUP(B479,'SVS Adjustment'!B:L,11,FALSE)</f>
        <v>0</v>
      </c>
      <c r="K479" s="17">
        <f>VLOOKUP($B479,'CAF BLS Adjustment'!$B:$S,18,FALSE)</f>
        <v>116139.5008529739</v>
      </c>
      <c r="L479" s="39">
        <f t="shared" si="15"/>
        <v>134809.59796015275</v>
      </c>
    </row>
    <row r="480" spans="1:12" ht="15" customHeight="1">
      <c r="A480" s="51" t="s">
        <v>464</v>
      </c>
      <c r="B480" s="51">
        <v>351156</v>
      </c>
      <c r="C480" s="51" t="s">
        <v>496</v>
      </c>
      <c r="D480" s="121">
        <f>SUMIFS('HCLS Adjustment'!$F:$F,'HCLS Adjustment'!$B:$B,'SAC by SAC Totals'!$B480)</f>
        <v>0</v>
      </c>
      <c r="E480" s="17">
        <f>VLOOKUP(B480,'SVS Adjustment'!B:L,4,FALSE)</f>
        <v>0</v>
      </c>
      <c r="F480" s="17">
        <f>VLOOKUP(B480,'CAF BLS Adjustment'!B:S,9,FALSE)</f>
        <v>8778</v>
      </c>
      <c r="G480" s="14">
        <f t="shared" si="14"/>
        <v>8778</v>
      </c>
      <c r="H480" s="159"/>
      <c r="I480" s="121">
        <f>SUMIFS('HCLS Adjustment'!$M:$M,'HCLS Adjustment'!$B:$B,$B480)</f>
        <v>0</v>
      </c>
      <c r="J480" s="17">
        <f>VLOOKUP(B480,'SVS Adjustment'!B:L,11,FALSE)</f>
        <v>0</v>
      </c>
      <c r="K480" s="17">
        <f>VLOOKUP($B480,'CAF BLS Adjustment'!$B:$S,18,FALSE)</f>
        <v>8046.2191185084548</v>
      </c>
      <c r="L480" s="39">
        <f t="shared" si="15"/>
        <v>8046.2191185084548</v>
      </c>
    </row>
    <row r="481" spans="1:12" ht="15" customHeight="1">
      <c r="A481" s="51" t="s">
        <v>464</v>
      </c>
      <c r="B481" s="51">
        <v>351157</v>
      </c>
      <c r="C481" s="51" t="s">
        <v>497</v>
      </c>
      <c r="D481" s="121">
        <f>SUMIFS('HCLS Adjustment'!$F:$F,'HCLS Adjustment'!$B:$B,'SAC by SAC Totals'!$B481)</f>
        <v>79392</v>
      </c>
      <c r="E481" s="17">
        <f>VLOOKUP(B481,'SVS Adjustment'!B:L,4,FALSE)</f>
        <v>0</v>
      </c>
      <c r="F481" s="17">
        <f>VLOOKUP(B481,'CAF BLS Adjustment'!B:S,9,FALSE)</f>
        <v>247730</v>
      </c>
      <c r="G481" s="14">
        <f t="shared" si="14"/>
        <v>327122</v>
      </c>
      <c r="H481" s="159"/>
      <c r="I481" s="121">
        <f>SUMIFS('HCLS Adjustment'!$M:$M,'HCLS Adjustment'!$B:$B,$B481)</f>
        <v>59465.23722621271</v>
      </c>
      <c r="J481" s="17">
        <f>VLOOKUP(B481,'SVS Adjustment'!B:L,11,FALSE)</f>
        <v>0</v>
      </c>
      <c r="K481" s="17">
        <f>VLOOKUP($B481,'CAF BLS Adjustment'!$B:$S,18,FALSE)</f>
        <v>208469.23064455978</v>
      </c>
      <c r="L481" s="39">
        <f t="shared" si="15"/>
        <v>267934.46787077247</v>
      </c>
    </row>
    <row r="482" spans="1:12" ht="15" customHeight="1">
      <c r="A482" s="51" t="s">
        <v>464</v>
      </c>
      <c r="B482" s="51">
        <v>351158</v>
      </c>
      <c r="C482" s="51" t="s">
        <v>498</v>
      </c>
      <c r="D482" s="121">
        <f>SUMIFS('HCLS Adjustment'!$F:$F,'HCLS Adjustment'!$B:$B,'SAC by SAC Totals'!$B482)</f>
        <v>476760</v>
      </c>
      <c r="E482" s="17">
        <f>VLOOKUP(B482,'SVS Adjustment'!B:L,4,FALSE)</f>
        <v>0</v>
      </c>
      <c r="F482" s="17">
        <f>VLOOKUP(B482,'CAF BLS Adjustment'!B:S,9,FALSE)</f>
        <v>450552</v>
      </c>
      <c r="G482" s="14">
        <f t="shared" si="14"/>
        <v>927312</v>
      </c>
      <c r="H482" s="159"/>
      <c r="I482" s="121">
        <f>SUMIFS('HCLS Adjustment'!$M:$M,'HCLS Adjustment'!$B:$B,$B482)</f>
        <v>414121.41880381625</v>
      </c>
      <c r="J482" s="17">
        <f>VLOOKUP(B482,'SVS Adjustment'!B:L,11,FALSE)</f>
        <v>0</v>
      </c>
      <c r="K482" s="17">
        <f>VLOOKUP($B482,'CAF BLS Adjustment'!$B:$S,18,FALSE)</f>
        <v>397564.96543722675</v>
      </c>
      <c r="L482" s="39">
        <f t="shared" si="15"/>
        <v>811686.38424104301</v>
      </c>
    </row>
    <row r="483" spans="1:12" ht="15" customHeight="1">
      <c r="A483" s="51" t="s">
        <v>464</v>
      </c>
      <c r="B483" s="51">
        <v>351160</v>
      </c>
      <c r="C483" s="51" t="s">
        <v>499</v>
      </c>
      <c r="D483" s="121">
        <f>SUMIFS('HCLS Adjustment'!$F:$F,'HCLS Adjustment'!$B:$B,'SAC by SAC Totals'!$B483)</f>
        <v>149808</v>
      </c>
      <c r="E483" s="17">
        <f>VLOOKUP(B483,'SVS Adjustment'!B:L,4,FALSE)</f>
        <v>0</v>
      </c>
      <c r="F483" s="17">
        <f>VLOOKUP(B483,'CAF BLS Adjustment'!B:S,9,FALSE)</f>
        <v>468072</v>
      </c>
      <c r="G483" s="14">
        <f t="shared" si="14"/>
        <v>617880</v>
      </c>
      <c r="H483" s="159"/>
      <c r="I483" s="121">
        <f>SUMIFS('HCLS Adjustment'!$M:$M,'HCLS Adjustment'!$B:$B,$B483)</f>
        <v>123192.63153116962</v>
      </c>
      <c r="J483" s="17">
        <f>VLOOKUP(B483,'SVS Adjustment'!B:L,11,FALSE)</f>
        <v>0</v>
      </c>
      <c r="K483" s="17">
        <f>VLOOKUP($B483,'CAF BLS Adjustment'!$B:$S,18,FALSE)</f>
        <v>405401.96670929331</v>
      </c>
      <c r="L483" s="39">
        <f t="shared" si="15"/>
        <v>528594.59824046295</v>
      </c>
    </row>
    <row r="484" spans="1:12" ht="15" customHeight="1">
      <c r="A484" s="51" t="s">
        <v>464</v>
      </c>
      <c r="B484" s="51">
        <v>351162</v>
      </c>
      <c r="C484" s="51" t="s">
        <v>500</v>
      </c>
      <c r="D484" s="121">
        <f>SUMIFS('HCLS Adjustment'!$F:$F,'HCLS Adjustment'!$B:$B,'SAC by SAC Totals'!$B484)</f>
        <v>78816</v>
      </c>
      <c r="E484" s="17">
        <f>VLOOKUP(B484,'SVS Adjustment'!B:L,4,FALSE)</f>
        <v>0</v>
      </c>
      <c r="F484" s="17">
        <f>VLOOKUP(B484,'CAF BLS Adjustment'!B:S,9,FALSE)</f>
        <v>254347</v>
      </c>
      <c r="G484" s="14">
        <f t="shared" si="14"/>
        <v>333163</v>
      </c>
      <c r="H484" s="159"/>
      <c r="I484" s="121">
        <f>SUMIFS('HCLS Adjustment'!$M:$M,'HCLS Adjustment'!$B:$B,$B484)</f>
        <v>53509.543550579598</v>
      </c>
      <c r="J484" s="17">
        <f>VLOOKUP(B484,'SVS Adjustment'!B:L,11,FALSE)</f>
        <v>0</v>
      </c>
      <c r="K484" s="17">
        <f>VLOOKUP($B484,'CAF BLS Adjustment'!$B:$S,18,FALSE)</f>
        <v>208577.78949141665</v>
      </c>
      <c r="L484" s="39">
        <f t="shared" si="15"/>
        <v>262087.33304199626</v>
      </c>
    </row>
    <row r="485" spans="1:12" ht="15" customHeight="1">
      <c r="A485" s="51" t="s">
        <v>464</v>
      </c>
      <c r="B485" s="51">
        <v>351166</v>
      </c>
      <c r="C485" s="51" t="s">
        <v>501</v>
      </c>
      <c r="D485" s="121">
        <f>SUMIFS('HCLS Adjustment'!$F:$F,'HCLS Adjustment'!$B:$B,'SAC by SAC Totals'!$B485)</f>
        <v>31344</v>
      </c>
      <c r="E485" s="17">
        <f>VLOOKUP(B485,'SVS Adjustment'!B:L,4,FALSE)</f>
        <v>0</v>
      </c>
      <c r="F485" s="17">
        <f>VLOOKUP(B485,'CAF BLS Adjustment'!B:S,9,FALSE)</f>
        <v>142945</v>
      </c>
      <c r="G485" s="14">
        <f t="shared" si="14"/>
        <v>174289</v>
      </c>
      <c r="H485" s="159"/>
      <c r="I485" s="121">
        <f>SUMIFS('HCLS Adjustment'!$M:$M,'HCLS Adjustment'!$B:$B,$B485)</f>
        <v>17570.604596777357</v>
      </c>
      <c r="J485" s="17">
        <f>VLOOKUP(B485,'SVS Adjustment'!B:L,11,FALSE)</f>
        <v>0</v>
      </c>
      <c r="K485" s="17">
        <f>VLOOKUP($B485,'CAF BLS Adjustment'!$B:$S,18,FALSE)</f>
        <v>115550.81208995802</v>
      </c>
      <c r="L485" s="39">
        <f t="shared" si="15"/>
        <v>133121.41668673538</v>
      </c>
    </row>
    <row r="486" spans="1:12" ht="15" customHeight="1">
      <c r="A486" s="51" t="s">
        <v>464</v>
      </c>
      <c r="B486" s="51">
        <v>351168</v>
      </c>
      <c r="C486" s="51" t="s">
        <v>502</v>
      </c>
      <c r="D486" s="121">
        <f>SUMIFS('HCLS Adjustment'!$F:$F,'HCLS Adjustment'!$B:$B,'SAC by SAC Totals'!$B486)</f>
        <v>0</v>
      </c>
      <c r="E486" s="17">
        <f>VLOOKUP(B486,'SVS Adjustment'!B:L,4,FALSE)</f>
        <v>0</v>
      </c>
      <c r="F486" s="17">
        <f>VLOOKUP(B486,'CAF BLS Adjustment'!B:S,9,FALSE)</f>
        <v>-1476</v>
      </c>
      <c r="G486" s="14">
        <f t="shared" si="14"/>
        <v>-1476</v>
      </c>
      <c r="H486" s="159"/>
      <c r="I486" s="121">
        <f>SUMIFS('HCLS Adjustment'!$M:$M,'HCLS Adjustment'!$B:$B,$B486)</f>
        <v>0</v>
      </c>
      <c r="J486" s="17">
        <f>VLOOKUP(B486,'SVS Adjustment'!B:L,11,FALSE)</f>
        <v>0</v>
      </c>
      <c r="K486" s="17">
        <f>VLOOKUP($B486,'CAF BLS Adjustment'!$B:$S,18,FALSE)</f>
        <v>-1476</v>
      </c>
      <c r="L486" s="39">
        <f t="shared" si="15"/>
        <v>-1476</v>
      </c>
    </row>
    <row r="487" spans="1:12" ht="15" customHeight="1">
      <c r="A487" s="51" t="s">
        <v>464</v>
      </c>
      <c r="B487" s="51">
        <v>351169</v>
      </c>
      <c r="C487" s="51" t="s">
        <v>502</v>
      </c>
      <c r="D487" s="121">
        <f>SUMIFS('HCLS Adjustment'!$F:$F,'HCLS Adjustment'!$B:$B,'SAC by SAC Totals'!$B487)</f>
        <v>87240</v>
      </c>
      <c r="E487" s="17">
        <f>VLOOKUP(B487,'SVS Adjustment'!B:L,4,FALSE)</f>
        <v>0</v>
      </c>
      <c r="F487" s="17">
        <f>VLOOKUP(B487,'CAF BLS Adjustment'!B:S,9,FALSE)</f>
        <v>123593</v>
      </c>
      <c r="G487" s="14">
        <f t="shared" si="14"/>
        <v>210833</v>
      </c>
      <c r="H487" s="159"/>
      <c r="I487" s="121">
        <f>SUMIFS('HCLS Adjustment'!$M:$M,'HCLS Adjustment'!$B:$B,$B487)</f>
        <v>71126.745288608799</v>
      </c>
      <c r="J487" s="17">
        <f>VLOOKUP(B487,'SVS Adjustment'!B:L,11,FALSE)</f>
        <v>0</v>
      </c>
      <c r="K487" s="17">
        <f>VLOOKUP($B487,'CAF BLS Adjustment'!$B:$S,18,FALSE)</f>
        <v>103845.28013632703</v>
      </c>
      <c r="L487" s="39">
        <f t="shared" si="15"/>
        <v>174972.02542493583</v>
      </c>
    </row>
    <row r="488" spans="1:12" ht="15" customHeight="1">
      <c r="A488" s="51" t="s">
        <v>464</v>
      </c>
      <c r="B488" s="51">
        <v>351171</v>
      </c>
      <c r="C488" s="51" t="s">
        <v>503</v>
      </c>
      <c r="D488" s="121">
        <f>SUMIFS('HCLS Adjustment'!$F:$F,'HCLS Adjustment'!$B:$B,'SAC by SAC Totals'!$B488)</f>
        <v>0</v>
      </c>
      <c r="E488" s="17">
        <f>VLOOKUP(B488,'SVS Adjustment'!B:L,4,FALSE)</f>
        <v>0</v>
      </c>
      <c r="F488" s="17">
        <f>VLOOKUP(B488,'CAF BLS Adjustment'!B:S,9,FALSE)</f>
        <v>7344</v>
      </c>
      <c r="G488" s="14">
        <f t="shared" si="14"/>
        <v>7344</v>
      </c>
      <c r="H488" s="159"/>
      <c r="I488" s="121">
        <f>SUMIFS('HCLS Adjustment'!$M:$M,'HCLS Adjustment'!$B:$B,$B488)</f>
        <v>0</v>
      </c>
      <c r="J488" s="17">
        <f>VLOOKUP(B488,'SVS Adjustment'!B:L,11,FALSE)</f>
        <v>0</v>
      </c>
      <c r="K488" s="17">
        <f>VLOOKUP($B488,'CAF BLS Adjustment'!$B:$S,18,FALSE)</f>
        <v>6731.7650041383113</v>
      </c>
      <c r="L488" s="39">
        <f t="shared" si="15"/>
        <v>6731.7650041383113</v>
      </c>
    </row>
    <row r="489" spans="1:12" ht="15" customHeight="1">
      <c r="A489" s="51" t="s">
        <v>464</v>
      </c>
      <c r="B489" s="51">
        <v>351172</v>
      </c>
      <c r="C489" s="51" t="s">
        <v>281</v>
      </c>
      <c r="D489" s="121">
        <f>SUMIFS('HCLS Adjustment'!$F:$F,'HCLS Adjustment'!$B:$B,'SAC by SAC Totals'!$B489)</f>
        <v>1072776</v>
      </c>
      <c r="E489" s="17">
        <f>VLOOKUP(B489,'SVS Adjustment'!B:L,4,FALSE)</f>
        <v>0</v>
      </c>
      <c r="F489" s="17">
        <f>VLOOKUP(B489,'CAF BLS Adjustment'!B:S,9,FALSE)</f>
        <v>1135832</v>
      </c>
      <c r="G489" s="14">
        <f t="shared" si="14"/>
        <v>2208608</v>
      </c>
      <c r="H489" s="159"/>
      <c r="I489" s="121">
        <f>SUMIFS('HCLS Adjustment'!$M:$M,'HCLS Adjustment'!$B:$B,$B489)</f>
        <v>927067.61088883842</v>
      </c>
      <c r="J489" s="17">
        <f>VLOOKUP(B489,'SVS Adjustment'!B:L,11,FALSE)</f>
        <v>0</v>
      </c>
      <c r="K489" s="17">
        <f>VLOOKUP($B489,'CAF BLS Adjustment'!$B:$S,18,FALSE)</f>
        <v>1000819.9484097087</v>
      </c>
      <c r="L489" s="39">
        <f t="shared" si="15"/>
        <v>1927887.559298547</v>
      </c>
    </row>
    <row r="490" spans="1:12" ht="15" customHeight="1">
      <c r="A490" s="51" t="s">
        <v>464</v>
      </c>
      <c r="B490" s="51">
        <v>351173</v>
      </c>
      <c r="C490" s="51" t="s">
        <v>502</v>
      </c>
      <c r="D490" s="121">
        <f>SUMIFS('HCLS Adjustment'!$F:$F,'HCLS Adjustment'!$B:$B,'SAC by SAC Totals'!$B490)</f>
        <v>164160</v>
      </c>
      <c r="E490" s="17">
        <f>VLOOKUP(B490,'SVS Adjustment'!B:L,4,FALSE)</f>
        <v>0</v>
      </c>
      <c r="F490" s="17">
        <f>VLOOKUP(B490,'CAF BLS Adjustment'!B:S,9,FALSE)</f>
        <v>1115297</v>
      </c>
      <c r="G490" s="14">
        <f t="shared" si="14"/>
        <v>1279457</v>
      </c>
      <c r="H490" s="159"/>
      <c r="I490" s="121">
        <f>SUMIFS('HCLS Adjustment'!$M:$M,'HCLS Adjustment'!$B:$B,$B490)</f>
        <v>116835.05660656161</v>
      </c>
      <c r="J490" s="17">
        <f>VLOOKUP(B490,'SVS Adjustment'!B:L,11,FALSE)</f>
        <v>0</v>
      </c>
      <c r="K490" s="17">
        <f>VLOOKUP($B490,'CAF BLS Adjustment'!$B:$S,18,FALSE)</f>
        <v>969014.05846909806</v>
      </c>
      <c r="L490" s="39">
        <f t="shared" si="15"/>
        <v>1085849.1150756597</v>
      </c>
    </row>
    <row r="491" spans="1:12" ht="15" customHeight="1">
      <c r="A491" s="51" t="s">
        <v>464</v>
      </c>
      <c r="B491" s="51">
        <v>351174</v>
      </c>
      <c r="C491" s="51" t="s">
        <v>281</v>
      </c>
      <c r="D491" s="121">
        <f>SUMIFS('HCLS Adjustment'!$F:$F,'HCLS Adjustment'!$B:$B,'SAC by SAC Totals'!$B491)</f>
        <v>952596</v>
      </c>
      <c r="E491" s="17">
        <f>VLOOKUP(B491,'SVS Adjustment'!B:L,4,FALSE)</f>
        <v>0</v>
      </c>
      <c r="F491" s="17">
        <f>VLOOKUP(B491,'CAF BLS Adjustment'!B:S,9,FALSE)</f>
        <v>1251021</v>
      </c>
      <c r="G491" s="14">
        <f t="shared" si="14"/>
        <v>2203617</v>
      </c>
      <c r="H491" s="159"/>
      <c r="I491" s="121">
        <f>SUMIFS('HCLS Adjustment'!$M:$M,'HCLS Adjustment'!$B:$B,$B491)</f>
        <v>833926.69812580291</v>
      </c>
      <c r="J491" s="17">
        <f>VLOOKUP(B491,'SVS Adjustment'!B:L,11,FALSE)</f>
        <v>0</v>
      </c>
      <c r="K491" s="17">
        <f>VLOOKUP($B491,'CAF BLS Adjustment'!$B:$S,18,FALSE)</f>
        <v>1124352.9868732758</v>
      </c>
      <c r="L491" s="39">
        <f t="shared" si="15"/>
        <v>1958279.6849990787</v>
      </c>
    </row>
    <row r="492" spans="1:12" ht="15" customHeight="1">
      <c r="A492" s="51" t="s">
        <v>464</v>
      </c>
      <c r="B492" s="51">
        <v>351175</v>
      </c>
      <c r="C492" s="51" t="s">
        <v>504</v>
      </c>
      <c r="D492" s="121">
        <f>SUMIFS('HCLS Adjustment'!$F:$F,'HCLS Adjustment'!$B:$B,'SAC by SAC Totals'!$B492)</f>
        <v>36972</v>
      </c>
      <c r="E492" s="17">
        <f>VLOOKUP(B492,'SVS Adjustment'!B:L,4,FALSE)</f>
        <v>0</v>
      </c>
      <c r="F492" s="17">
        <f>VLOOKUP(B492,'CAF BLS Adjustment'!B:S,9,FALSE)</f>
        <v>82228</v>
      </c>
      <c r="G492" s="14">
        <f t="shared" si="14"/>
        <v>119200</v>
      </c>
      <c r="H492" s="159"/>
      <c r="I492" s="121">
        <f>SUMIFS('HCLS Adjustment'!$M:$M,'HCLS Adjustment'!$B:$B,$B492)</f>
        <v>28353.190003987453</v>
      </c>
      <c r="J492" s="17">
        <f>VLOOKUP(B492,'SVS Adjustment'!B:L,11,FALSE)</f>
        <v>0</v>
      </c>
      <c r="K492" s="17">
        <f>VLOOKUP($B492,'CAF BLS Adjustment'!$B:$S,18,FALSE)</f>
        <v>68296.138303801825</v>
      </c>
      <c r="L492" s="39">
        <f t="shared" si="15"/>
        <v>96649.328307789285</v>
      </c>
    </row>
    <row r="493" spans="1:12" ht="15" customHeight="1">
      <c r="A493" s="51" t="s">
        <v>464</v>
      </c>
      <c r="B493" s="51">
        <v>351176</v>
      </c>
      <c r="C493" s="51" t="s">
        <v>505</v>
      </c>
      <c r="D493" s="121">
        <f>SUMIFS('HCLS Adjustment'!$F:$F,'HCLS Adjustment'!$B:$B,'SAC by SAC Totals'!$B493)</f>
        <v>0</v>
      </c>
      <c r="E493" s="17">
        <f>VLOOKUP(B493,'SVS Adjustment'!B:L,4,FALSE)</f>
        <v>0</v>
      </c>
      <c r="F493" s="17">
        <f>VLOOKUP(B493,'CAF BLS Adjustment'!B:S,9,FALSE)</f>
        <v>-3834</v>
      </c>
      <c r="G493" s="14">
        <f t="shared" si="14"/>
        <v>-3834</v>
      </c>
      <c r="H493" s="159"/>
      <c r="I493" s="121">
        <f>SUMIFS('HCLS Adjustment'!$M:$M,'HCLS Adjustment'!$B:$B,$B493)</f>
        <v>0</v>
      </c>
      <c r="J493" s="17">
        <f>VLOOKUP(B493,'SVS Adjustment'!B:L,11,FALSE)</f>
        <v>0</v>
      </c>
      <c r="K493" s="17">
        <f>VLOOKUP($B493,'CAF BLS Adjustment'!$B:$S,18,FALSE)</f>
        <v>-3834</v>
      </c>
      <c r="L493" s="39">
        <f t="shared" si="15"/>
        <v>-3834</v>
      </c>
    </row>
    <row r="494" spans="1:12" ht="15" customHeight="1">
      <c r="A494" s="51" t="s">
        <v>464</v>
      </c>
      <c r="B494" s="51">
        <v>351177</v>
      </c>
      <c r="C494" s="51" t="s">
        <v>506</v>
      </c>
      <c r="D494" s="121">
        <f>SUMIFS('HCLS Adjustment'!$F:$F,'HCLS Adjustment'!$B:$B,'SAC by SAC Totals'!$B494)</f>
        <v>181584</v>
      </c>
      <c r="E494" s="17">
        <f>VLOOKUP(B494,'SVS Adjustment'!B:L,4,FALSE)</f>
        <v>0</v>
      </c>
      <c r="F494" s="17">
        <f>VLOOKUP(B494,'CAF BLS Adjustment'!B:S,9,FALSE)</f>
        <v>496737</v>
      </c>
      <c r="G494" s="14">
        <f t="shared" si="14"/>
        <v>678321</v>
      </c>
      <c r="H494" s="159"/>
      <c r="I494" s="121">
        <f>SUMIFS('HCLS Adjustment'!$M:$M,'HCLS Adjustment'!$B:$B,$B494)</f>
        <v>140701.70028633959</v>
      </c>
      <c r="J494" s="17">
        <f>VLOOKUP(B494,'SVS Adjustment'!B:L,11,FALSE)</f>
        <v>0</v>
      </c>
      <c r="K494" s="17">
        <f>VLOOKUP($B494,'CAF BLS Adjustment'!$B:$S,18,FALSE)</f>
        <v>419356.37053371425</v>
      </c>
      <c r="L494" s="39">
        <f t="shared" si="15"/>
        <v>560058.07082005381</v>
      </c>
    </row>
    <row r="495" spans="1:12" ht="15" customHeight="1">
      <c r="A495" s="51" t="s">
        <v>464</v>
      </c>
      <c r="B495" s="51">
        <v>351179</v>
      </c>
      <c r="C495" s="51" t="s">
        <v>507</v>
      </c>
      <c r="D495" s="121">
        <f>SUMIFS('HCLS Adjustment'!$F:$F,'HCLS Adjustment'!$B:$B,'SAC by SAC Totals'!$B495)</f>
        <v>0</v>
      </c>
      <c r="E495" s="17">
        <f>VLOOKUP(B495,'SVS Adjustment'!B:L,4,FALSE)</f>
        <v>0</v>
      </c>
      <c r="F495" s="17">
        <f>VLOOKUP(B495,'CAF BLS Adjustment'!B:S,9,FALSE)</f>
        <v>630</v>
      </c>
      <c r="G495" s="14">
        <f t="shared" si="14"/>
        <v>630</v>
      </c>
      <c r="H495" s="159"/>
      <c r="I495" s="121">
        <f>SUMIFS('HCLS Adjustment'!$M:$M,'HCLS Adjustment'!$B:$B,$B495)</f>
        <v>0</v>
      </c>
      <c r="J495" s="17">
        <f>VLOOKUP(B495,'SVS Adjustment'!B:L,11,FALSE)</f>
        <v>0</v>
      </c>
      <c r="K495" s="17">
        <f>VLOOKUP($B495,'CAF BLS Adjustment'!$B:$S,18,FALSE)</f>
        <v>577.4798410412767</v>
      </c>
      <c r="L495" s="39">
        <f t="shared" si="15"/>
        <v>577.4798410412767</v>
      </c>
    </row>
    <row r="496" spans="1:12" ht="15" customHeight="1">
      <c r="A496" s="51" t="s">
        <v>464</v>
      </c>
      <c r="B496" s="51">
        <v>351187</v>
      </c>
      <c r="C496" s="51" t="s">
        <v>508</v>
      </c>
      <c r="D496" s="121">
        <f>SUMIFS('HCLS Adjustment'!$F:$F,'HCLS Adjustment'!$B:$B,'SAC by SAC Totals'!$B496)</f>
        <v>0</v>
      </c>
      <c r="E496" s="17">
        <f>VLOOKUP(B496,'SVS Adjustment'!B:L,4,FALSE)</f>
        <v>0</v>
      </c>
      <c r="F496" s="17">
        <f>VLOOKUP(B496,'CAF BLS Adjustment'!B:S,9,FALSE)</f>
        <v>-14076</v>
      </c>
      <c r="G496" s="14">
        <f t="shared" si="14"/>
        <v>-14076</v>
      </c>
      <c r="H496" s="159"/>
      <c r="I496" s="121">
        <f>SUMIFS('HCLS Adjustment'!$M:$M,'HCLS Adjustment'!$B:$B,$B496)</f>
        <v>0</v>
      </c>
      <c r="J496" s="17">
        <f>VLOOKUP(B496,'SVS Adjustment'!B:L,11,FALSE)</f>
        <v>0</v>
      </c>
      <c r="K496" s="17">
        <f>VLOOKUP($B496,'CAF BLS Adjustment'!$B:$S,18,FALSE)</f>
        <v>-14076</v>
      </c>
      <c r="L496" s="39">
        <f t="shared" si="15"/>
        <v>-14076</v>
      </c>
    </row>
    <row r="497" spans="1:12" ht="15" customHeight="1">
      <c r="A497" s="51" t="s">
        <v>464</v>
      </c>
      <c r="B497" s="51">
        <v>351188</v>
      </c>
      <c r="C497" s="51" t="s">
        <v>509</v>
      </c>
      <c r="D497" s="121">
        <f>SUMIFS('HCLS Adjustment'!$F:$F,'HCLS Adjustment'!$B:$B,'SAC by SAC Totals'!$B497)</f>
        <v>38700</v>
      </c>
      <c r="E497" s="17">
        <f>VLOOKUP(B497,'SVS Adjustment'!B:L,4,FALSE)</f>
        <v>0</v>
      </c>
      <c r="F497" s="17">
        <f>VLOOKUP(B497,'CAF BLS Adjustment'!B:S,9,FALSE)</f>
        <v>144285</v>
      </c>
      <c r="G497" s="14">
        <f t="shared" si="14"/>
        <v>182985</v>
      </c>
      <c r="H497" s="159"/>
      <c r="I497" s="121">
        <f>SUMIFS('HCLS Adjustment'!$M:$M,'HCLS Adjustment'!$B:$B,$B497)</f>
        <v>28982.662224344491</v>
      </c>
      <c r="J497" s="17">
        <f>VLOOKUP(B497,'SVS Adjustment'!B:L,11,FALSE)</f>
        <v>0</v>
      </c>
      <c r="K497" s="17">
        <f>VLOOKUP($B497,'CAF BLS Adjustment'!$B:$S,18,FALSE)</f>
        <v>121921.30842665769</v>
      </c>
      <c r="L497" s="39">
        <f t="shared" si="15"/>
        <v>150903.97065100219</v>
      </c>
    </row>
    <row r="498" spans="1:12" ht="15" customHeight="1">
      <c r="A498" s="51" t="s">
        <v>464</v>
      </c>
      <c r="B498" s="51">
        <v>351189</v>
      </c>
      <c r="C498" s="51" t="s">
        <v>510</v>
      </c>
      <c r="D498" s="121">
        <f>SUMIFS('HCLS Adjustment'!$F:$F,'HCLS Adjustment'!$B:$B,'SAC by SAC Totals'!$B498)</f>
        <v>81600</v>
      </c>
      <c r="E498" s="17">
        <f>VLOOKUP(B498,'SVS Adjustment'!B:L,4,FALSE)</f>
        <v>0</v>
      </c>
      <c r="F498" s="17">
        <f>VLOOKUP(B498,'CAF BLS Adjustment'!B:S,9,FALSE)</f>
        <v>213903</v>
      </c>
      <c r="G498" s="14">
        <f t="shared" si="14"/>
        <v>295503</v>
      </c>
      <c r="H498" s="159"/>
      <c r="I498" s="121">
        <f>SUMIFS('HCLS Adjustment'!$M:$M,'HCLS Adjustment'!$B:$B,$B498)</f>
        <v>59921.415031552293</v>
      </c>
      <c r="J498" s="17">
        <f>VLOOKUP(B498,'SVS Adjustment'!B:L,11,FALSE)</f>
        <v>0</v>
      </c>
      <c r="K498" s="17">
        <f>VLOOKUP($B498,'CAF BLS Adjustment'!$B:$S,18,FALSE)</f>
        <v>177385.86032504198</v>
      </c>
      <c r="L498" s="39">
        <f t="shared" si="15"/>
        <v>237307.27535659427</v>
      </c>
    </row>
    <row r="499" spans="1:12" ht="15" customHeight="1">
      <c r="A499" s="51" t="s">
        <v>464</v>
      </c>
      <c r="B499" s="51">
        <v>351191</v>
      </c>
      <c r="C499" s="51" t="s">
        <v>511</v>
      </c>
      <c r="D499" s="121">
        <f>SUMIFS('HCLS Adjustment'!$F:$F,'HCLS Adjustment'!$B:$B,'SAC by SAC Totals'!$B499)</f>
        <v>39804</v>
      </c>
      <c r="E499" s="17">
        <f>VLOOKUP(B499,'SVS Adjustment'!B:L,4,FALSE)</f>
        <v>0</v>
      </c>
      <c r="F499" s="17">
        <f>VLOOKUP(B499,'CAF BLS Adjustment'!B:S,9,FALSE)</f>
        <v>165552</v>
      </c>
      <c r="G499" s="14">
        <f t="shared" si="14"/>
        <v>205356</v>
      </c>
      <c r="H499" s="159"/>
      <c r="I499" s="121">
        <f>SUMIFS('HCLS Adjustment'!$M:$M,'HCLS Adjustment'!$B:$B,$B499)</f>
        <v>27408.013154218519</v>
      </c>
      <c r="J499" s="17">
        <f>VLOOKUP(B499,'SVS Adjustment'!B:L,11,FALSE)</f>
        <v>0</v>
      </c>
      <c r="K499" s="17">
        <f>VLOOKUP($B499,'CAF BLS Adjustment'!$B:$S,18,FALSE)</f>
        <v>139327.94780763777</v>
      </c>
      <c r="L499" s="39">
        <f t="shared" si="15"/>
        <v>166735.9609618563</v>
      </c>
    </row>
    <row r="500" spans="1:12" ht="15" customHeight="1">
      <c r="A500" s="51" t="s">
        <v>464</v>
      </c>
      <c r="B500" s="51">
        <v>351195</v>
      </c>
      <c r="C500" s="51" t="s">
        <v>512</v>
      </c>
      <c r="D500" s="121">
        <f>SUMIFS('HCLS Adjustment'!$F:$F,'HCLS Adjustment'!$B:$B,'SAC by SAC Totals'!$B500)</f>
        <v>729888</v>
      </c>
      <c r="E500" s="17">
        <f>VLOOKUP(B500,'SVS Adjustment'!B:L,4,FALSE)</f>
        <v>0</v>
      </c>
      <c r="F500" s="17">
        <f>VLOOKUP(B500,'CAF BLS Adjustment'!B:S,9,FALSE)</f>
        <v>597664</v>
      </c>
      <c r="G500" s="14">
        <f t="shared" si="14"/>
        <v>1327552</v>
      </c>
      <c r="H500" s="159"/>
      <c r="I500" s="121">
        <f>SUMIFS('HCLS Adjustment'!$M:$M,'HCLS Adjustment'!$B:$B,$B500)</f>
        <v>622817.51354928501</v>
      </c>
      <c r="J500" s="17">
        <f>VLOOKUP(B500,'SVS Adjustment'!B:L,11,FALSE)</f>
        <v>0</v>
      </c>
      <c r="K500" s="17">
        <f>VLOOKUP($B500,'CAF BLS Adjustment'!$B:$S,18,FALSE)</f>
        <v>507211.02465244889</v>
      </c>
      <c r="L500" s="39">
        <f t="shared" si="15"/>
        <v>1130028.538201734</v>
      </c>
    </row>
    <row r="501" spans="1:12" ht="15" customHeight="1">
      <c r="A501" s="51" t="s">
        <v>464</v>
      </c>
      <c r="B501" s="51">
        <v>351199</v>
      </c>
      <c r="C501" s="51" t="s">
        <v>513</v>
      </c>
      <c r="D501" s="121">
        <f>SUMIFS('HCLS Adjustment'!$F:$F,'HCLS Adjustment'!$B:$B,'SAC by SAC Totals'!$B501)</f>
        <v>40404</v>
      </c>
      <c r="E501" s="17">
        <f>VLOOKUP(B501,'SVS Adjustment'!B:L,4,FALSE)</f>
        <v>0</v>
      </c>
      <c r="F501" s="17">
        <f>VLOOKUP(B501,'CAF BLS Adjustment'!B:S,9,FALSE)</f>
        <v>99842</v>
      </c>
      <c r="G501" s="14">
        <f t="shared" si="14"/>
        <v>140246</v>
      </c>
      <c r="H501" s="159"/>
      <c r="I501" s="121">
        <f>SUMIFS('HCLS Adjustment'!$M:$M,'HCLS Adjustment'!$B:$B,$B501)</f>
        <v>29916.963260983135</v>
      </c>
      <c r="J501" s="17">
        <f>VLOOKUP(B501,'SVS Adjustment'!B:L,11,FALSE)</f>
        <v>0</v>
      </c>
      <c r="K501" s="17">
        <f>VLOOKUP($B501,'CAF BLS Adjustment'!$B:$S,18,FALSE)</f>
        <v>82659.788818508954</v>
      </c>
      <c r="L501" s="39">
        <f t="shared" si="15"/>
        <v>112576.75207949209</v>
      </c>
    </row>
    <row r="502" spans="1:12" ht="15" customHeight="1">
      <c r="A502" s="51" t="s">
        <v>464</v>
      </c>
      <c r="B502" s="51">
        <v>351202</v>
      </c>
      <c r="C502" s="51" t="s">
        <v>514</v>
      </c>
      <c r="D502" s="121">
        <f>SUMIFS('HCLS Adjustment'!$F:$F,'HCLS Adjustment'!$B:$B,'SAC by SAC Totals'!$B502)</f>
        <v>35196</v>
      </c>
      <c r="E502" s="17">
        <f>VLOOKUP(B502,'SVS Adjustment'!B:L,4,FALSE)</f>
        <v>0</v>
      </c>
      <c r="F502" s="17">
        <f>VLOOKUP(B502,'CAF BLS Adjustment'!B:S,9,FALSE)</f>
        <v>146927</v>
      </c>
      <c r="G502" s="14">
        <f t="shared" si="14"/>
        <v>182123</v>
      </c>
      <c r="H502" s="159"/>
      <c r="I502" s="121">
        <f>SUMIFS('HCLS Adjustment'!$M:$M,'HCLS Adjustment'!$B:$B,$B502)</f>
        <v>23354.384824662477</v>
      </c>
      <c r="J502" s="17">
        <f>VLOOKUP(B502,'SVS Adjustment'!B:L,11,FALSE)</f>
        <v>0</v>
      </c>
      <c r="K502" s="17">
        <f>VLOOKUP($B502,'CAF BLS Adjustment'!$B:$S,18,FALSE)</f>
        <v>121822.86720929835</v>
      </c>
      <c r="L502" s="39">
        <f t="shared" si="15"/>
        <v>145177.25203396083</v>
      </c>
    </row>
    <row r="503" spans="1:12" ht="15" customHeight="1">
      <c r="A503" s="51" t="s">
        <v>464</v>
      </c>
      <c r="B503" s="51">
        <v>351203</v>
      </c>
      <c r="C503" s="51" t="s">
        <v>515</v>
      </c>
      <c r="D503" s="121">
        <f>SUMIFS('HCLS Adjustment'!$F:$F,'HCLS Adjustment'!$B:$B,'SAC by SAC Totals'!$B503)</f>
        <v>216816</v>
      </c>
      <c r="E503" s="17">
        <f>VLOOKUP(B503,'SVS Adjustment'!B:L,4,FALSE)</f>
        <v>0</v>
      </c>
      <c r="F503" s="17">
        <f>VLOOKUP(B503,'CAF BLS Adjustment'!B:S,9,FALSE)</f>
        <v>285453</v>
      </c>
      <c r="G503" s="14">
        <f t="shared" si="14"/>
        <v>502269</v>
      </c>
      <c r="H503" s="159"/>
      <c r="I503" s="121">
        <f>SUMIFS('HCLS Adjustment'!$M:$M,'HCLS Adjustment'!$B:$B,$B503)</f>
        <v>183557.72658538987</v>
      </c>
      <c r="J503" s="17">
        <f>VLOOKUP(B503,'SVS Adjustment'!B:L,11,FALSE)</f>
        <v>0</v>
      </c>
      <c r="K503" s="17">
        <f>VLOOKUP($B503,'CAF BLS Adjustment'!$B:$S,18,FALSE)</f>
        <v>247578.69096453112</v>
      </c>
      <c r="L503" s="39">
        <f t="shared" si="15"/>
        <v>431136.41754992097</v>
      </c>
    </row>
    <row r="504" spans="1:12" ht="15" customHeight="1">
      <c r="A504" s="51" t="s">
        <v>464</v>
      </c>
      <c r="B504" s="51">
        <v>351205</v>
      </c>
      <c r="C504" s="51" t="s">
        <v>516</v>
      </c>
      <c r="D504" s="121">
        <f>SUMIFS('HCLS Adjustment'!$F:$F,'HCLS Adjustment'!$B:$B,'SAC by SAC Totals'!$B504)</f>
        <v>80820</v>
      </c>
      <c r="E504" s="17">
        <f>VLOOKUP(B504,'SVS Adjustment'!B:L,4,FALSE)</f>
        <v>0</v>
      </c>
      <c r="F504" s="17">
        <f>VLOOKUP(B504,'CAF BLS Adjustment'!B:S,9,FALSE)</f>
        <v>704622</v>
      </c>
      <c r="G504" s="14">
        <f t="shared" si="14"/>
        <v>785442</v>
      </c>
      <c r="H504" s="159"/>
      <c r="I504" s="121">
        <f>SUMIFS('HCLS Adjustment'!$M:$M,'HCLS Adjustment'!$B:$B,$B504)</f>
        <v>56170.465300142292</v>
      </c>
      <c r="J504" s="17">
        <f>VLOOKUP(B504,'SVS Adjustment'!B:L,11,FALSE)</f>
        <v>0</v>
      </c>
      <c r="K504" s="17">
        <f>VLOOKUP($B504,'CAF BLS Adjustment'!$B:$S,18,FALSE)</f>
        <v>598226.45123330795</v>
      </c>
      <c r="L504" s="39">
        <f t="shared" si="15"/>
        <v>654396.91653345025</v>
      </c>
    </row>
    <row r="505" spans="1:12" ht="15" customHeight="1">
      <c r="A505" s="51" t="s">
        <v>464</v>
      </c>
      <c r="B505" s="51">
        <v>351206</v>
      </c>
      <c r="C505" s="51" t="s">
        <v>517</v>
      </c>
      <c r="D505" s="121">
        <f>SUMIFS('HCLS Adjustment'!$F:$F,'HCLS Adjustment'!$B:$B,'SAC by SAC Totals'!$B505)</f>
        <v>285780</v>
      </c>
      <c r="E505" s="17">
        <f>VLOOKUP(B505,'SVS Adjustment'!B:L,4,FALSE)</f>
        <v>0</v>
      </c>
      <c r="F505" s="17">
        <f>VLOOKUP(B505,'CAF BLS Adjustment'!B:S,9,FALSE)</f>
        <v>251985</v>
      </c>
      <c r="G505" s="14">
        <f t="shared" si="14"/>
        <v>537765</v>
      </c>
      <c r="H505" s="159"/>
      <c r="I505" s="121">
        <f>SUMIFS('HCLS Adjustment'!$M:$M,'HCLS Adjustment'!$B:$B,$B505)</f>
        <v>249476.86912061065</v>
      </c>
      <c r="J505" s="17">
        <f>VLOOKUP(B505,'SVS Adjustment'!B:L,11,FALSE)</f>
        <v>0</v>
      </c>
      <c r="K505" s="17">
        <f>VLOOKUP($B505,'CAF BLS Adjustment'!$B:$S,18,FALSE)</f>
        <v>223926.74615847113</v>
      </c>
      <c r="L505" s="39">
        <f t="shared" si="15"/>
        <v>473403.61527908174</v>
      </c>
    </row>
    <row r="506" spans="1:12" ht="15" customHeight="1">
      <c r="A506" s="51" t="s">
        <v>464</v>
      </c>
      <c r="B506" s="51">
        <v>351209</v>
      </c>
      <c r="C506" s="51" t="s">
        <v>518</v>
      </c>
      <c r="D506" s="121">
        <f>SUMIFS('HCLS Adjustment'!$F:$F,'HCLS Adjustment'!$B:$B,'SAC by SAC Totals'!$B506)</f>
        <v>545268</v>
      </c>
      <c r="E506" s="17">
        <f>VLOOKUP(B506,'SVS Adjustment'!B:L,4,FALSE)</f>
        <v>0</v>
      </c>
      <c r="F506" s="17">
        <f>VLOOKUP(B506,'CAF BLS Adjustment'!B:S,9,FALSE)</f>
        <v>471817</v>
      </c>
      <c r="G506" s="14">
        <f t="shared" si="14"/>
        <v>1017085</v>
      </c>
      <c r="H506" s="159"/>
      <c r="I506" s="121">
        <f>SUMIFS('HCLS Adjustment'!$M:$M,'HCLS Adjustment'!$B:$B,$B506)</f>
        <v>466757.62420290103</v>
      </c>
      <c r="J506" s="17">
        <f>VLOOKUP(B506,'SVS Adjustment'!B:L,11,FALSE)</f>
        <v>0</v>
      </c>
      <c r="K506" s="17">
        <f>VLOOKUP($B506,'CAF BLS Adjustment'!$B:$S,18,FALSE)</f>
        <v>404405.33867422713</v>
      </c>
      <c r="L506" s="39">
        <f t="shared" si="15"/>
        <v>871162.96287712816</v>
      </c>
    </row>
    <row r="507" spans="1:12" ht="15" customHeight="1">
      <c r="A507" s="51" t="s">
        <v>464</v>
      </c>
      <c r="B507" s="51">
        <v>351212</v>
      </c>
      <c r="C507" s="51" t="s">
        <v>519</v>
      </c>
      <c r="D507" s="121">
        <f>SUMIFS('HCLS Adjustment'!$F:$F,'HCLS Adjustment'!$B:$B,'SAC by SAC Totals'!$B507)</f>
        <v>0</v>
      </c>
      <c r="E507" s="17">
        <f>VLOOKUP(B507,'SVS Adjustment'!B:L,4,FALSE)</f>
        <v>0</v>
      </c>
      <c r="F507" s="17">
        <f>VLOOKUP(B507,'CAF BLS Adjustment'!B:S,9,FALSE)</f>
        <v>624</v>
      </c>
      <c r="G507" s="14">
        <f t="shared" si="14"/>
        <v>624</v>
      </c>
      <c r="H507" s="159"/>
      <c r="I507" s="121">
        <f>SUMIFS('HCLS Adjustment'!$M:$M,'HCLS Adjustment'!$B:$B,$B507)</f>
        <v>0</v>
      </c>
      <c r="J507" s="17">
        <f>VLOOKUP(B507,'SVS Adjustment'!B:L,11,FALSE)</f>
        <v>0</v>
      </c>
      <c r="K507" s="17">
        <f>VLOOKUP($B507,'CAF BLS Adjustment'!$B:$S,18,FALSE)</f>
        <v>571.98003303135977</v>
      </c>
      <c r="L507" s="39">
        <f t="shared" si="15"/>
        <v>571.98003303135977</v>
      </c>
    </row>
    <row r="508" spans="1:12" ht="15" customHeight="1">
      <c r="A508" s="51" t="s">
        <v>464</v>
      </c>
      <c r="B508" s="51">
        <v>351213</v>
      </c>
      <c r="C508" s="51" t="s">
        <v>520</v>
      </c>
      <c r="D508" s="121">
        <f>SUMIFS('HCLS Adjustment'!$F:$F,'HCLS Adjustment'!$B:$B,'SAC by SAC Totals'!$B508)</f>
        <v>0</v>
      </c>
      <c r="E508" s="17">
        <f>VLOOKUP(B508,'SVS Adjustment'!B:L,4,FALSE)</f>
        <v>0</v>
      </c>
      <c r="F508" s="17">
        <f>VLOOKUP(B508,'CAF BLS Adjustment'!B:S,9,FALSE)</f>
        <v>-4488</v>
      </c>
      <c r="G508" s="14">
        <f t="shared" si="14"/>
        <v>-4488</v>
      </c>
      <c r="H508" s="159"/>
      <c r="I508" s="121">
        <f>SUMIFS('HCLS Adjustment'!$M:$M,'HCLS Adjustment'!$B:$B,$B508)</f>
        <v>0</v>
      </c>
      <c r="J508" s="17">
        <f>VLOOKUP(B508,'SVS Adjustment'!B:L,11,FALSE)</f>
        <v>0</v>
      </c>
      <c r="K508" s="17">
        <f>VLOOKUP($B508,'CAF BLS Adjustment'!$B:$S,18,FALSE)</f>
        <v>-4488</v>
      </c>
      <c r="L508" s="39">
        <f t="shared" si="15"/>
        <v>-4488</v>
      </c>
    </row>
    <row r="509" spans="1:12" ht="15" customHeight="1">
      <c r="A509" s="51" t="s">
        <v>464</v>
      </c>
      <c r="B509" s="51">
        <v>351214</v>
      </c>
      <c r="C509" s="51" t="s">
        <v>521</v>
      </c>
      <c r="D509" s="121">
        <f>SUMIFS('HCLS Adjustment'!$F:$F,'HCLS Adjustment'!$B:$B,'SAC by SAC Totals'!$B509)</f>
        <v>652104</v>
      </c>
      <c r="E509" s="17">
        <f>VLOOKUP(B509,'SVS Adjustment'!B:L,4,FALSE)</f>
        <v>0</v>
      </c>
      <c r="F509" s="17">
        <f>VLOOKUP(B509,'CAF BLS Adjustment'!B:S,9,FALSE)</f>
        <v>821410</v>
      </c>
      <c r="G509" s="14">
        <f t="shared" si="14"/>
        <v>1473514</v>
      </c>
      <c r="H509" s="159"/>
      <c r="I509" s="121">
        <f>SUMIFS('HCLS Adjustment'!$M:$M,'HCLS Adjustment'!$B:$B,$B509)</f>
        <v>550774.94804713479</v>
      </c>
      <c r="J509" s="17">
        <f>VLOOKUP(B509,'SVS Adjustment'!B:L,11,FALSE)</f>
        <v>0</v>
      </c>
      <c r="K509" s="17">
        <f>VLOOKUP($B509,'CAF BLS Adjustment'!$B:$S,18,FALSE)</f>
        <v>708460.43897177617</v>
      </c>
      <c r="L509" s="39">
        <f t="shared" si="15"/>
        <v>1259235.3870189111</v>
      </c>
    </row>
    <row r="510" spans="1:12" ht="15" customHeight="1">
      <c r="A510" s="51" t="s">
        <v>464</v>
      </c>
      <c r="B510" s="51">
        <v>351217</v>
      </c>
      <c r="C510" s="51" t="s">
        <v>522</v>
      </c>
      <c r="D510" s="121">
        <f>SUMIFS('HCLS Adjustment'!$F:$F,'HCLS Adjustment'!$B:$B,'SAC by SAC Totals'!$B510)</f>
        <v>465348</v>
      </c>
      <c r="E510" s="17">
        <f>VLOOKUP(B510,'SVS Adjustment'!B:L,4,FALSE)</f>
        <v>0</v>
      </c>
      <c r="F510" s="17">
        <f>VLOOKUP(B510,'CAF BLS Adjustment'!B:S,9,FALSE)</f>
        <v>388350</v>
      </c>
      <c r="G510" s="14">
        <f t="shared" si="14"/>
        <v>853698</v>
      </c>
      <c r="H510" s="159"/>
      <c r="I510" s="121">
        <f>SUMIFS('HCLS Adjustment'!$M:$M,'HCLS Adjustment'!$B:$B,$B510)</f>
        <v>400898.72499923443</v>
      </c>
      <c r="J510" s="17">
        <f>VLOOKUP(B510,'SVS Adjustment'!B:L,11,FALSE)</f>
        <v>0</v>
      </c>
      <c r="K510" s="17">
        <f>VLOOKUP($B510,'CAF BLS Adjustment'!$B:$S,18,FALSE)</f>
        <v>335609.90163533192</v>
      </c>
      <c r="L510" s="39">
        <f t="shared" si="15"/>
        <v>736508.62663456635</v>
      </c>
    </row>
    <row r="511" spans="1:12" ht="15" customHeight="1">
      <c r="A511" s="51" t="s">
        <v>464</v>
      </c>
      <c r="B511" s="51">
        <v>351220</v>
      </c>
      <c r="C511" s="51" t="s">
        <v>523</v>
      </c>
      <c r="D511" s="121">
        <f>SUMIFS('HCLS Adjustment'!$F:$F,'HCLS Adjustment'!$B:$B,'SAC by SAC Totals'!$B511)</f>
        <v>612204</v>
      </c>
      <c r="E511" s="17">
        <f>VLOOKUP(B511,'SVS Adjustment'!B:L,4,FALSE)</f>
        <v>0</v>
      </c>
      <c r="F511" s="17">
        <f>VLOOKUP(B511,'CAF BLS Adjustment'!B:S,9,FALSE)</f>
        <v>554339</v>
      </c>
      <c r="G511" s="14">
        <f t="shared" si="14"/>
        <v>1166543</v>
      </c>
      <c r="H511" s="159"/>
      <c r="I511" s="121">
        <f>SUMIFS('HCLS Adjustment'!$M:$M,'HCLS Adjustment'!$B:$B,$B511)</f>
        <v>522010.91019690601</v>
      </c>
      <c r="J511" s="17">
        <f>VLOOKUP(B511,'SVS Adjustment'!B:L,11,FALSE)</f>
        <v>0</v>
      </c>
      <c r="K511" s="17">
        <f>VLOOKUP($B511,'CAF BLS Adjustment'!$B:$S,18,FALSE)</f>
        <v>473454.6404009203</v>
      </c>
      <c r="L511" s="39">
        <f t="shared" si="15"/>
        <v>995465.55059782625</v>
      </c>
    </row>
    <row r="512" spans="1:12" ht="15" customHeight="1">
      <c r="A512" s="51" t="s">
        <v>464</v>
      </c>
      <c r="B512" s="51">
        <v>351222</v>
      </c>
      <c r="C512" s="51" t="s">
        <v>524</v>
      </c>
      <c r="D512" s="121">
        <f>SUMIFS('HCLS Adjustment'!$F:$F,'HCLS Adjustment'!$B:$B,'SAC by SAC Totals'!$B512)</f>
        <v>0</v>
      </c>
      <c r="E512" s="17">
        <f>VLOOKUP(B512,'SVS Adjustment'!B:L,4,FALSE)</f>
        <v>0</v>
      </c>
      <c r="F512" s="17">
        <f>VLOOKUP(B512,'CAF BLS Adjustment'!B:S,9,FALSE)</f>
        <v>3264</v>
      </c>
      <c r="G512" s="14">
        <f t="shared" si="14"/>
        <v>3264</v>
      </c>
      <c r="H512" s="159"/>
      <c r="I512" s="121">
        <f>SUMIFS('HCLS Adjustment'!$M:$M,'HCLS Adjustment'!$B:$B,$B512)</f>
        <v>0</v>
      </c>
      <c r="J512" s="17">
        <f>VLOOKUP(B512,'SVS Adjustment'!B:L,11,FALSE)</f>
        <v>0</v>
      </c>
      <c r="K512" s="17">
        <f>VLOOKUP($B512,'CAF BLS Adjustment'!$B:$S,18,FALSE)</f>
        <v>2991.8955573948051</v>
      </c>
      <c r="L512" s="39">
        <f t="shared" si="15"/>
        <v>2991.8955573948051</v>
      </c>
    </row>
    <row r="513" spans="1:12" ht="15" customHeight="1">
      <c r="A513" s="51" t="s">
        <v>464</v>
      </c>
      <c r="B513" s="51">
        <v>351225</v>
      </c>
      <c r="C513" s="51" t="s">
        <v>525</v>
      </c>
      <c r="D513" s="121">
        <f>SUMIFS('HCLS Adjustment'!$F:$F,'HCLS Adjustment'!$B:$B,'SAC by SAC Totals'!$B513)</f>
        <v>391896</v>
      </c>
      <c r="E513" s="17">
        <f>VLOOKUP(B513,'SVS Adjustment'!B:L,4,FALSE)</f>
        <v>0</v>
      </c>
      <c r="F513" s="17">
        <f>VLOOKUP(B513,'CAF BLS Adjustment'!B:S,9,FALSE)</f>
        <v>596482</v>
      </c>
      <c r="G513" s="14">
        <f t="shared" si="14"/>
        <v>988378</v>
      </c>
      <c r="H513" s="159"/>
      <c r="I513" s="121">
        <f>SUMIFS('HCLS Adjustment'!$M:$M,'HCLS Adjustment'!$B:$B,$B513)</f>
        <v>323169.48734709847</v>
      </c>
      <c r="J513" s="17">
        <f>VLOOKUP(B513,'SVS Adjustment'!B:L,11,FALSE)</f>
        <v>0</v>
      </c>
      <c r="K513" s="17">
        <f>VLOOKUP($B513,'CAF BLS Adjustment'!$B:$S,18,FALSE)</f>
        <v>508647.75248555467</v>
      </c>
      <c r="L513" s="39">
        <f t="shared" si="15"/>
        <v>831817.2398326532</v>
      </c>
    </row>
    <row r="514" spans="1:12" ht="15" customHeight="1">
      <c r="A514" s="51" t="s">
        <v>464</v>
      </c>
      <c r="B514" s="51">
        <v>351228</v>
      </c>
      <c r="C514" s="51" t="s">
        <v>526</v>
      </c>
      <c r="D514" s="121">
        <f>SUMIFS('HCLS Adjustment'!$F:$F,'HCLS Adjustment'!$B:$B,'SAC by SAC Totals'!$B514)</f>
        <v>0</v>
      </c>
      <c r="E514" s="17">
        <f>VLOOKUP(B514,'SVS Adjustment'!B:L,4,FALSE)</f>
        <v>0</v>
      </c>
      <c r="F514" s="17">
        <f>VLOOKUP(B514,'CAF BLS Adjustment'!B:S,9,FALSE)</f>
        <v>-486</v>
      </c>
      <c r="G514" s="14">
        <f t="shared" si="14"/>
        <v>-486</v>
      </c>
      <c r="H514" s="159"/>
      <c r="I514" s="121">
        <f>SUMIFS('HCLS Adjustment'!$M:$M,'HCLS Adjustment'!$B:$B,$B514)</f>
        <v>0</v>
      </c>
      <c r="J514" s="17">
        <f>VLOOKUP(B514,'SVS Adjustment'!B:L,11,FALSE)</f>
        <v>0</v>
      </c>
      <c r="K514" s="17">
        <f>VLOOKUP($B514,'CAF BLS Adjustment'!$B:$S,18,FALSE)</f>
        <v>-486</v>
      </c>
      <c r="L514" s="39">
        <f t="shared" si="15"/>
        <v>-486</v>
      </c>
    </row>
    <row r="515" spans="1:12" ht="15" customHeight="1">
      <c r="A515" s="51" t="s">
        <v>464</v>
      </c>
      <c r="B515" s="51">
        <v>351229</v>
      </c>
      <c r="C515" s="51" t="s">
        <v>527</v>
      </c>
      <c r="D515" s="121">
        <f>SUMIFS('HCLS Adjustment'!$F:$F,'HCLS Adjustment'!$B:$B,'SAC by SAC Totals'!$B515)</f>
        <v>198360</v>
      </c>
      <c r="E515" s="17">
        <f>VLOOKUP(B515,'SVS Adjustment'!B:L,4,FALSE)</f>
        <v>0</v>
      </c>
      <c r="F515" s="17">
        <f>VLOOKUP(B515,'CAF BLS Adjustment'!B:S,9,FALSE)</f>
        <v>341428</v>
      </c>
      <c r="G515" s="14">
        <f t="shared" ref="G515:G578" si="16">SUM(D515:F515)</f>
        <v>539788</v>
      </c>
      <c r="H515" s="159"/>
      <c r="I515" s="121">
        <f>SUMIFS('HCLS Adjustment'!$M:$M,'HCLS Adjustment'!$B:$B,$B515)</f>
        <v>168420.64407178835</v>
      </c>
      <c r="J515" s="17">
        <f>VLOOKUP(B515,'SVS Adjustment'!B:L,11,FALSE)</f>
        <v>0</v>
      </c>
      <c r="K515" s="17">
        <f>VLOOKUP($B515,'CAF BLS Adjustment'!$B:$S,18,FALSE)</f>
        <v>291963.15810949053</v>
      </c>
      <c r="L515" s="39">
        <f t="shared" ref="L515:L578" si="17">SUM(I515:K515)</f>
        <v>460383.80218127888</v>
      </c>
    </row>
    <row r="516" spans="1:12" ht="15" customHeight="1">
      <c r="A516" s="51" t="s">
        <v>464</v>
      </c>
      <c r="B516" s="51">
        <v>351230</v>
      </c>
      <c r="C516" s="51" t="s">
        <v>528</v>
      </c>
      <c r="D516" s="121">
        <f>SUMIFS('HCLS Adjustment'!$F:$F,'HCLS Adjustment'!$B:$B,'SAC by SAC Totals'!$B516)</f>
        <v>0</v>
      </c>
      <c r="E516" s="17">
        <f>VLOOKUP(B516,'SVS Adjustment'!B:L,4,FALSE)</f>
        <v>0</v>
      </c>
      <c r="F516" s="17">
        <f>VLOOKUP(B516,'CAF BLS Adjustment'!B:S,9,FALSE)</f>
        <v>51702</v>
      </c>
      <c r="G516" s="14">
        <f t="shared" si="16"/>
        <v>51702</v>
      </c>
      <c r="H516" s="159"/>
      <c r="I516" s="121">
        <f>SUMIFS('HCLS Adjustment'!$M:$M,'HCLS Adjustment'!$B:$B,$B516)</f>
        <v>0</v>
      </c>
      <c r="J516" s="17">
        <f>VLOOKUP(B516,'SVS Adjustment'!B:L,11,FALSE)</f>
        <v>0</v>
      </c>
      <c r="K516" s="17">
        <f>VLOOKUP($B516,'CAF BLS Adjustment'!$B:$S,18,FALSE)</f>
        <v>47391.845621454107</v>
      </c>
      <c r="L516" s="39">
        <f t="shared" si="17"/>
        <v>47391.845621454107</v>
      </c>
    </row>
    <row r="517" spans="1:12" ht="15" customHeight="1">
      <c r="A517" s="51" t="s">
        <v>464</v>
      </c>
      <c r="B517" s="51">
        <v>351232</v>
      </c>
      <c r="C517" s="51" t="s">
        <v>529</v>
      </c>
      <c r="D517" s="121">
        <f>SUMIFS('HCLS Adjustment'!$F:$F,'HCLS Adjustment'!$B:$B,'SAC by SAC Totals'!$B517)</f>
        <v>39348</v>
      </c>
      <c r="E517" s="17">
        <f>VLOOKUP(B517,'SVS Adjustment'!B:L,4,FALSE)</f>
        <v>0</v>
      </c>
      <c r="F517" s="17">
        <f>VLOOKUP(B517,'CAF BLS Adjustment'!B:S,9,FALSE)</f>
        <v>177549</v>
      </c>
      <c r="G517" s="14">
        <f t="shared" si="16"/>
        <v>216897</v>
      </c>
      <c r="H517" s="159"/>
      <c r="I517" s="121">
        <f>SUMIFS('HCLS Adjustment'!$M:$M,'HCLS Adjustment'!$B:$B,$B517)</f>
        <v>26606.89036305881</v>
      </c>
      <c r="J517" s="17">
        <f>VLOOKUP(B517,'SVS Adjustment'!B:L,11,FALSE)</f>
        <v>0</v>
      </c>
      <c r="K517" s="17">
        <f>VLOOKUP($B517,'CAF BLS Adjustment'!$B:$S,18,FALSE)</f>
        <v>150477.55271201572</v>
      </c>
      <c r="L517" s="39">
        <f t="shared" si="17"/>
        <v>177084.44307507452</v>
      </c>
    </row>
    <row r="518" spans="1:12" ht="15" customHeight="1">
      <c r="A518" s="51" t="s">
        <v>464</v>
      </c>
      <c r="B518" s="51">
        <v>351235</v>
      </c>
      <c r="C518" s="51" t="s">
        <v>530</v>
      </c>
      <c r="D518" s="121">
        <f>SUMIFS('HCLS Adjustment'!$F:$F,'HCLS Adjustment'!$B:$B,'SAC by SAC Totals'!$B518)</f>
        <v>0</v>
      </c>
      <c r="E518" s="17">
        <f>VLOOKUP(B518,'SVS Adjustment'!B:L,4,FALSE)</f>
        <v>0</v>
      </c>
      <c r="F518" s="17">
        <f>VLOOKUP(B518,'CAF BLS Adjustment'!B:S,9,FALSE)</f>
        <v>-378</v>
      </c>
      <c r="G518" s="14">
        <f t="shared" si="16"/>
        <v>-378</v>
      </c>
      <c r="H518" s="159"/>
      <c r="I518" s="121">
        <f>SUMIFS('HCLS Adjustment'!$M:$M,'HCLS Adjustment'!$B:$B,$B518)</f>
        <v>0</v>
      </c>
      <c r="J518" s="17">
        <f>VLOOKUP(B518,'SVS Adjustment'!B:L,11,FALSE)</f>
        <v>0</v>
      </c>
      <c r="K518" s="17">
        <f>VLOOKUP($B518,'CAF BLS Adjustment'!$B:$S,18,FALSE)</f>
        <v>-378</v>
      </c>
      <c r="L518" s="39">
        <f t="shared" si="17"/>
        <v>-378</v>
      </c>
    </row>
    <row r="519" spans="1:12" ht="15" customHeight="1">
      <c r="A519" s="51" t="s">
        <v>464</v>
      </c>
      <c r="B519" s="51">
        <v>351237</v>
      </c>
      <c r="C519" s="51" t="s">
        <v>531</v>
      </c>
      <c r="D519" s="121">
        <f>SUMIFS('HCLS Adjustment'!$F:$F,'HCLS Adjustment'!$B:$B,'SAC by SAC Totals'!$B519)</f>
        <v>331344</v>
      </c>
      <c r="E519" s="17">
        <f>VLOOKUP(B519,'SVS Adjustment'!B:L,4,FALSE)</f>
        <v>0</v>
      </c>
      <c r="F519" s="17">
        <f>VLOOKUP(B519,'CAF BLS Adjustment'!B:S,9,FALSE)</f>
        <v>673692</v>
      </c>
      <c r="G519" s="14">
        <f t="shared" si="16"/>
        <v>1005036</v>
      </c>
      <c r="H519" s="159"/>
      <c r="I519" s="121">
        <f>SUMIFS('HCLS Adjustment'!$M:$M,'HCLS Adjustment'!$B:$B,$B519)</f>
        <v>274461.97063313471</v>
      </c>
      <c r="J519" s="17">
        <f>VLOOKUP(B519,'SVS Adjustment'!B:L,11,FALSE)</f>
        <v>0</v>
      </c>
      <c r="K519" s="17">
        <f>VLOOKUP($B519,'CAF BLS Adjustment'!$B:$S,18,FALSE)</f>
        <v>588661.81193372014</v>
      </c>
      <c r="L519" s="39">
        <f t="shared" si="17"/>
        <v>863123.78256685485</v>
      </c>
    </row>
    <row r="520" spans="1:12" ht="15" customHeight="1">
      <c r="A520" s="51" t="s">
        <v>464</v>
      </c>
      <c r="B520" s="51">
        <v>351238</v>
      </c>
      <c r="C520" s="51" t="s">
        <v>532</v>
      </c>
      <c r="D520" s="121">
        <f>SUMIFS('HCLS Adjustment'!$F:$F,'HCLS Adjustment'!$B:$B,'SAC by SAC Totals'!$B520)</f>
        <v>0</v>
      </c>
      <c r="E520" s="17">
        <f>VLOOKUP(B520,'SVS Adjustment'!B:L,4,FALSE)</f>
        <v>0</v>
      </c>
      <c r="F520" s="17">
        <f>VLOOKUP(B520,'CAF BLS Adjustment'!B:S,9,FALSE)</f>
        <v>-798</v>
      </c>
      <c r="G520" s="14">
        <f t="shared" si="16"/>
        <v>-798</v>
      </c>
      <c r="H520" s="159"/>
      <c r="I520" s="121">
        <f>SUMIFS('HCLS Adjustment'!$M:$M,'HCLS Adjustment'!$B:$B,$B520)</f>
        <v>0</v>
      </c>
      <c r="J520" s="17">
        <f>VLOOKUP(B520,'SVS Adjustment'!B:L,11,FALSE)</f>
        <v>0</v>
      </c>
      <c r="K520" s="17">
        <f>VLOOKUP($B520,'CAF BLS Adjustment'!$B:$S,18,FALSE)</f>
        <v>-798</v>
      </c>
      <c r="L520" s="39">
        <f t="shared" si="17"/>
        <v>-798</v>
      </c>
    </row>
    <row r="521" spans="1:12" ht="15" customHeight="1">
      <c r="A521" s="51" t="s">
        <v>464</v>
      </c>
      <c r="B521" s="51">
        <v>351239</v>
      </c>
      <c r="C521" s="51" t="s">
        <v>533</v>
      </c>
      <c r="D521" s="121">
        <f>SUMIFS('HCLS Adjustment'!$F:$F,'HCLS Adjustment'!$B:$B,'SAC by SAC Totals'!$B521)</f>
        <v>0</v>
      </c>
      <c r="E521" s="17">
        <f>VLOOKUP(B521,'SVS Adjustment'!B:L,4,FALSE)</f>
        <v>0</v>
      </c>
      <c r="F521" s="17">
        <f>VLOOKUP(B521,'CAF BLS Adjustment'!B:S,9,FALSE)</f>
        <v>-4728</v>
      </c>
      <c r="G521" s="14">
        <f t="shared" si="16"/>
        <v>-4728</v>
      </c>
      <c r="H521" s="159"/>
      <c r="I521" s="121">
        <f>SUMIFS('HCLS Adjustment'!$M:$M,'HCLS Adjustment'!$B:$B,$B521)</f>
        <v>0</v>
      </c>
      <c r="J521" s="17">
        <f>VLOOKUP(B521,'SVS Adjustment'!B:L,11,FALSE)</f>
        <v>0</v>
      </c>
      <c r="K521" s="17">
        <f>VLOOKUP($B521,'CAF BLS Adjustment'!$B:$S,18,FALSE)</f>
        <v>-4728</v>
      </c>
      <c r="L521" s="39">
        <f t="shared" si="17"/>
        <v>-4728</v>
      </c>
    </row>
    <row r="522" spans="1:12" ht="15" customHeight="1">
      <c r="A522" s="51" t="s">
        <v>464</v>
      </c>
      <c r="B522" s="51">
        <v>351241</v>
      </c>
      <c r="C522" s="51" t="s">
        <v>534</v>
      </c>
      <c r="D522" s="121">
        <f>SUMIFS('HCLS Adjustment'!$F:$F,'HCLS Adjustment'!$B:$B,'SAC by SAC Totals'!$B522)</f>
        <v>0</v>
      </c>
      <c r="E522" s="17">
        <f>VLOOKUP(B522,'SVS Adjustment'!B:L,4,FALSE)</f>
        <v>0</v>
      </c>
      <c r="F522" s="17">
        <f>VLOOKUP(B522,'CAF BLS Adjustment'!B:S,9,FALSE)</f>
        <v>-1032</v>
      </c>
      <c r="G522" s="14">
        <f t="shared" si="16"/>
        <v>-1032</v>
      </c>
      <c r="H522" s="159"/>
      <c r="I522" s="121">
        <f>SUMIFS('HCLS Adjustment'!$M:$M,'HCLS Adjustment'!$B:$B,$B522)</f>
        <v>0</v>
      </c>
      <c r="J522" s="17">
        <f>VLOOKUP(B522,'SVS Adjustment'!B:L,11,FALSE)</f>
        <v>0</v>
      </c>
      <c r="K522" s="17">
        <f>VLOOKUP($B522,'CAF BLS Adjustment'!$B:$S,18,FALSE)</f>
        <v>-1032</v>
      </c>
      <c r="L522" s="39">
        <f t="shared" si="17"/>
        <v>-1032</v>
      </c>
    </row>
    <row r="523" spans="1:12" ht="15" customHeight="1">
      <c r="A523" s="51" t="s">
        <v>464</v>
      </c>
      <c r="B523" s="51">
        <v>351242</v>
      </c>
      <c r="C523" s="51" t="s">
        <v>535</v>
      </c>
      <c r="D523" s="121">
        <f>SUMIFS('HCLS Adjustment'!$F:$F,'HCLS Adjustment'!$B:$B,'SAC by SAC Totals'!$B523)</f>
        <v>40800</v>
      </c>
      <c r="E523" s="17">
        <f>VLOOKUP(B523,'SVS Adjustment'!B:L,4,FALSE)</f>
        <v>0</v>
      </c>
      <c r="F523" s="17">
        <f>VLOOKUP(B523,'CAF BLS Adjustment'!B:S,9,FALSE)</f>
        <v>292934</v>
      </c>
      <c r="G523" s="14">
        <f t="shared" si="16"/>
        <v>333734</v>
      </c>
      <c r="H523" s="159"/>
      <c r="I523" s="121">
        <f>SUMIFS('HCLS Adjustment'!$M:$M,'HCLS Adjustment'!$B:$B,$B523)</f>
        <v>29428.470590474539</v>
      </c>
      <c r="J523" s="17">
        <f>VLOOKUP(B523,'SVS Adjustment'!B:L,11,FALSE)</f>
        <v>0</v>
      </c>
      <c r="K523" s="17">
        <f>VLOOKUP($B523,'CAF BLS Adjustment'!$B:$S,18,FALSE)</f>
        <v>254461.49138298741</v>
      </c>
      <c r="L523" s="39">
        <f t="shared" si="17"/>
        <v>283889.96197346196</v>
      </c>
    </row>
    <row r="524" spans="1:12" ht="15" customHeight="1">
      <c r="A524" s="51" t="s">
        <v>464</v>
      </c>
      <c r="B524" s="51">
        <v>351245</v>
      </c>
      <c r="C524" s="51" t="s">
        <v>536</v>
      </c>
      <c r="D524" s="121">
        <f>SUMIFS('HCLS Adjustment'!$F:$F,'HCLS Adjustment'!$B:$B,'SAC by SAC Totals'!$B524)</f>
        <v>222624</v>
      </c>
      <c r="E524" s="17">
        <f>VLOOKUP(B524,'SVS Adjustment'!B:L,4,FALSE)</f>
        <v>0</v>
      </c>
      <c r="F524" s="17">
        <f>VLOOKUP(B524,'CAF BLS Adjustment'!B:S,9,FALSE)</f>
        <v>160420</v>
      </c>
      <c r="G524" s="14">
        <f t="shared" si="16"/>
        <v>383044</v>
      </c>
      <c r="H524" s="159"/>
      <c r="I524" s="121">
        <f>SUMIFS('HCLS Adjustment'!$M:$M,'HCLS Adjustment'!$B:$B,$B524)</f>
        <v>193212.9988529995</v>
      </c>
      <c r="J524" s="17">
        <f>VLOOKUP(B524,'SVS Adjustment'!B:L,11,FALSE)</f>
        <v>0</v>
      </c>
      <c r="K524" s="17">
        <f>VLOOKUP($B524,'CAF BLS Adjustment'!$B:$S,18,FALSE)</f>
        <v>139562.33285290832</v>
      </c>
      <c r="L524" s="39">
        <f t="shared" si="17"/>
        <v>332775.33170590783</v>
      </c>
    </row>
    <row r="525" spans="1:12" ht="15" customHeight="1">
      <c r="A525" s="51" t="s">
        <v>464</v>
      </c>
      <c r="B525" s="51">
        <v>351246</v>
      </c>
      <c r="C525" s="51" t="s">
        <v>537</v>
      </c>
      <c r="D525" s="121">
        <f>SUMIFS('HCLS Adjustment'!$F:$F,'HCLS Adjustment'!$B:$B,'SAC by SAC Totals'!$B525)</f>
        <v>76896</v>
      </c>
      <c r="E525" s="17">
        <f>VLOOKUP(B525,'SVS Adjustment'!B:L,4,FALSE)</f>
        <v>0</v>
      </c>
      <c r="F525" s="17">
        <f>VLOOKUP(B525,'CAF BLS Adjustment'!B:S,9,FALSE)</f>
        <v>182111</v>
      </c>
      <c r="G525" s="14">
        <f t="shared" si="16"/>
        <v>259007</v>
      </c>
      <c r="H525" s="159"/>
      <c r="I525" s="121">
        <f>SUMIFS('HCLS Adjustment'!$M:$M,'HCLS Adjustment'!$B:$B,$B525)</f>
        <v>58409.109813839554</v>
      </c>
      <c r="J525" s="17">
        <f>VLOOKUP(B525,'SVS Adjustment'!B:L,11,FALSE)</f>
        <v>0</v>
      </c>
      <c r="K525" s="17">
        <f>VLOOKUP($B525,'CAF BLS Adjustment'!$B:$S,18,FALSE)</f>
        <v>152266.33238162068</v>
      </c>
      <c r="L525" s="39">
        <f t="shared" si="17"/>
        <v>210675.44219546023</v>
      </c>
    </row>
    <row r="526" spans="1:12" ht="15" customHeight="1">
      <c r="A526" s="51" t="s">
        <v>464</v>
      </c>
      <c r="B526" s="51">
        <v>351247</v>
      </c>
      <c r="C526" s="51" t="s">
        <v>538</v>
      </c>
      <c r="D526" s="121">
        <f>SUMIFS('HCLS Adjustment'!$F:$F,'HCLS Adjustment'!$B:$B,'SAC by SAC Totals'!$B526)</f>
        <v>0</v>
      </c>
      <c r="E526" s="17">
        <f>VLOOKUP(B526,'SVS Adjustment'!B:L,4,FALSE)</f>
        <v>0</v>
      </c>
      <c r="F526" s="17">
        <f>VLOOKUP(B526,'CAF BLS Adjustment'!B:S,9,FALSE)</f>
        <v>-1080</v>
      </c>
      <c r="G526" s="14">
        <f t="shared" si="16"/>
        <v>-1080</v>
      </c>
      <c r="H526" s="159"/>
      <c r="I526" s="121">
        <f>SUMIFS('HCLS Adjustment'!$M:$M,'HCLS Adjustment'!$B:$B,$B526)</f>
        <v>0</v>
      </c>
      <c r="J526" s="17">
        <f>VLOOKUP(B526,'SVS Adjustment'!B:L,11,FALSE)</f>
        <v>0</v>
      </c>
      <c r="K526" s="17">
        <f>VLOOKUP($B526,'CAF BLS Adjustment'!$B:$S,18,FALSE)</f>
        <v>-1080</v>
      </c>
      <c r="L526" s="39">
        <f t="shared" si="17"/>
        <v>-1080</v>
      </c>
    </row>
    <row r="527" spans="1:12" ht="15" customHeight="1">
      <c r="A527" s="51" t="s">
        <v>464</v>
      </c>
      <c r="B527" s="51">
        <v>351250</v>
      </c>
      <c r="C527" s="51" t="s">
        <v>539</v>
      </c>
      <c r="D527" s="121">
        <f>SUMIFS('HCLS Adjustment'!$F:$F,'HCLS Adjustment'!$B:$B,'SAC by SAC Totals'!$B527)</f>
        <v>0</v>
      </c>
      <c r="E527" s="17">
        <f>VLOOKUP(B527,'SVS Adjustment'!B:L,4,FALSE)</f>
        <v>0</v>
      </c>
      <c r="F527" s="17">
        <f>VLOOKUP(B527,'CAF BLS Adjustment'!B:S,9,FALSE)</f>
        <v>-1914</v>
      </c>
      <c r="G527" s="14">
        <f t="shared" si="16"/>
        <v>-1914</v>
      </c>
      <c r="H527" s="159"/>
      <c r="I527" s="121">
        <f>SUMIFS('HCLS Adjustment'!$M:$M,'HCLS Adjustment'!$B:$B,$B527)</f>
        <v>0</v>
      </c>
      <c r="J527" s="17">
        <f>VLOOKUP(B527,'SVS Adjustment'!B:L,11,FALSE)</f>
        <v>0</v>
      </c>
      <c r="K527" s="17">
        <f>VLOOKUP($B527,'CAF BLS Adjustment'!$B:$S,18,FALSE)</f>
        <v>-1914</v>
      </c>
      <c r="L527" s="39">
        <f t="shared" si="17"/>
        <v>-1914</v>
      </c>
    </row>
    <row r="528" spans="1:12" ht="15" customHeight="1">
      <c r="A528" s="51" t="s">
        <v>464</v>
      </c>
      <c r="B528" s="51">
        <v>351251</v>
      </c>
      <c r="C528" s="51" t="s">
        <v>540</v>
      </c>
      <c r="D528" s="121">
        <f>SUMIFS('HCLS Adjustment'!$F:$F,'HCLS Adjustment'!$B:$B,'SAC by SAC Totals'!$B528)</f>
        <v>566928</v>
      </c>
      <c r="E528" s="17">
        <f>VLOOKUP(B528,'SVS Adjustment'!B:L,4,FALSE)</f>
        <v>0</v>
      </c>
      <c r="F528" s="17">
        <f>VLOOKUP(B528,'CAF BLS Adjustment'!B:S,9,FALSE)</f>
        <v>728040</v>
      </c>
      <c r="G528" s="14">
        <f t="shared" si="16"/>
        <v>1294968</v>
      </c>
      <c r="H528" s="159"/>
      <c r="I528" s="121">
        <f>SUMIFS('HCLS Adjustment'!$M:$M,'HCLS Adjustment'!$B:$B,$B528)</f>
        <v>476284.77448012854</v>
      </c>
      <c r="J528" s="17">
        <f>VLOOKUP(B528,'SVS Adjustment'!B:L,11,FALSE)</f>
        <v>0</v>
      </c>
      <c r="K528" s="17">
        <f>VLOOKUP($B528,'CAF BLS Adjustment'!$B:$S,18,FALSE)</f>
        <v>624987.14656571427</v>
      </c>
      <c r="L528" s="39">
        <f t="shared" si="17"/>
        <v>1101271.9210458428</v>
      </c>
    </row>
    <row r="529" spans="1:12" ht="15" customHeight="1">
      <c r="A529" s="51" t="s">
        <v>464</v>
      </c>
      <c r="B529" s="51">
        <v>351252</v>
      </c>
      <c r="C529" s="51" t="s">
        <v>539</v>
      </c>
      <c r="D529" s="121">
        <f>SUMIFS('HCLS Adjustment'!$F:$F,'HCLS Adjustment'!$B:$B,'SAC by SAC Totals'!$B529)</f>
        <v>238584</v>
      </c>
      <c r="E529" s="17">
        <f>VLOOKUP(B529,'SVS Adjustment'!B:L,4,FALSE)</f>
        <v>0</v>
      </c>
      <c r="F529" s="17">
        <f>VLOOKUP(B529,'CAF BLS Adjustment'!B:S,9,FALSE)</f>
        <v>1090816</v>
      </c>
      <c r="G529" s="14">
        <f t="shared" si="16"/>
        <v>1329400</v>
      </c>
      <c r="H529" s="159"/>
      <c r="I529" s="121">
        <f>SUMIFS('HCLS Adjustment'!$M:$M,'HCLS Adjustment'!$B:$B,$B529)</f>
        <v>150790.99520688644</v>
      </c>
      <c r="J529" s="17">
        <f>VLOOKUP(B529,'SVS Adjustment'!B:L,11,FALSE)</f>
        <v>0</v>
      </c>
      <c r="K529" s="17">
        <f>VLOOKUP($B529,'CAF BLS Adjustment'!$B:$S,18,FALSE)</f>
        <v>908338.31508718838</v>
      </c>
      <c r="L529" s="39">
        <f t="shared" si="17"/>
        <v>1059129.3102940749</v>
      </c>
    </row>
    <row r="530" spans="1:12" ht="15" customHeight="1">
      <c r="A530" s="51" t="s">
        <v>464</v>
      </c>
      <c r="B530" s="51">
        <v>351257</v>
      </c>
      <c r="C530" s="51" t="s">
        <v>541</v>
      </c>
      <c r="D530" s="121">
        <f>SUMIFS('HCLS Adjustment'!$F:$F,'HCLS Adjustment'!$B:$B,'SAC by SAC Totals'!$B530)</f>
        <v>0</v>
      </c>
      <c r="E530" s="17">
        <f>VLOOKUP(B530,'SVS Adjustment'!B:L,4,FALSE)</f>
        <v>0</v>
      </c>
      <c r="F530" s="17">
        <f>VLOOKUP(B530,'CAF BLS Adjustment'!B:S,9,FALSE)</f>
        <v>-2172</v>
      </c>
      <c r="G530" s="14">
        <f t="shared" si="16"/>
        <v>-2172</v>
      </c>
      <c r="H530" s="159"/>
      <c r="I530" s="121">
        <f>SUMIFS('HCLS Adjustment'!$M:$M,'HCLS Adjustment'!$B:$B,$B530)</f>
        <v>0</v>
      </c>
      <c r="J530" s="17">
        <f>VLOOKUP(B530,'SVS Adjustment'!B:L,11,FALSE)</f>
        <v>0</v>
      </c>
      <c r="K530" s="17">
        <f>VLOOKUP($B530,'CAF BLS Adjustment'!$B:$S,18,FALSE)</f>
        <v>-2172</v>
      </c>
      <c r="L530" s="39">
        <f t="shared" si="17"/>
        <v>-2172</v>
      </c>
    </row>
    <row r="531" spans="1:12" ht="15" customHeight="1">
      <c r="A531" s="51" t="s">
        <v>464</v>
      </c>
      <c r="B531" s="51">
        <v>351259</v>
      </c>
      <c r="C531" s="51" t="s">
        <v>542</v>
      </c>
      <c r="D531" s="121">
        <f>SUMIFS('HCLS Adjustment'!$F:$F,'HCLS Adjustment'!$B:$B,'SAC by SAC Totals'!$B531)</f>
        <v>1031784</v>
      </c>
      <c r="E531" s="17">
        <f>VLOOKUP(B531,'SVS Adjustment'!B:L,4,FALSE)</f>
        <v>0</v>
      </c>
      <c r="F531" s="17">
        <f>VLOOKUP(B531,'CAF BLS Adjustment'!B:S,9,FALSE)</f>
        <v>1254956</v>
      </c>
      <c r="G531" s="14">
        <f t="shared" si="16"/>
        <v>2286740</v>
      </c>
      <c r="H531" s="159"/>
      <c r="I531" s="121">
        <f>SUMIFS('HCLS Adjustment'!$M:$M,'HCLS Adjustment'!$B:$B,$B531)</f>
        <v>889879.42458251503</v>
      </c>
      <c r="J531" s="17">
        <f>VLOOKUP(B531,'SVS Adjustment'!B:L,11,FALSE)</f>
        <v>0</v>
      </c>
      <c r="K531" s="17">
        <f>VLOOKUP($B531,'CAF BLS Adjustment'!$B:$S,18,FALSE)</f>
        <v>1107034.7302618923</v>
      </c>
      <c r="L531" s="39">
        <f t="shared" si="17"/>
        <v>1996914.1548444075</v>
      </c>
    </row>
    <row r="532" spans="1:12" ht="15" customHeight="1">
      <c r="A532" s="51" t="s">
        <v>464</v>
      </c>
      <c r="B532" s="51">
        <v>351260</v>
      </c>
      <c r="C532" s="51" t="s">
        <v>543</v>
      </c>
      <c r="D532" s="121">
        <f>SUMIFS('HCLS Adjustment'!$F:$F,'HCLS Adjustment'!$B:$B,'SAC by SAC Totals'!$B532)</f>
        <v>0</v>
      </c>
      <c r="E532" s="17">
        <f>VLOOKUP(B532,'SVS Adjustment'!B:L,4,FALSE)</f>
        <v>0</v>
      </c>
      <c r="F532" s="17">
        <f>VLOOKUP(B532,'CAF BLS Adjustment'!B:S,9,FALSE)</f>
        <v>19140</v>
      </c>
      <c r="G532" s="14">
        <f t="shared" si="16"/>
        <v>19140</v>
      </c>
      <c r="H532" s="159"/>
      <c r="I532" s="121">
        <f>SUMIFS('HCLS Adjustment'!$M:$M,'HCLS Adjustment'!$B:$B,$B532)</f>
        <v>0</v>
      </c>
      <c r="J532" s="17">
        <f>VLOOKUP(B532,'SVS Adjustment'!B:L,11,FALSE)</f>
        <v>0</v>
      </c>
      <c r="K532" s="17">
        <f>VLOOKUP($B532,'CAF BLS Adjustment'!$B:$S,18,FALSE)</f>
        <v>17544.387551634976</v>
      </c>
      <c r="L532" s="39">
        <f t="shared" si="17"/>
        <v>17544.387551634976</v>
      </c>
    </row>
    <row r="533" spans="1:12" ht="15" customHeight="1">
      <c r="A533" s="51" t="s">
        <v>464</v>
      </c>
      <c r="B533" s="51">
        <v>351261</v>
      </c>
      <c r="C533" s="51" t="s">
        <v>544</v>
      </c>
      <c r="D533" s="121">
        <f>SUMIFS('HCLS Adjustment'!$F:$F,'HCLS Adjustment'!$B:$B,'SAC by SAC Totals'!$B533)</f>
        <v>0</v>
      </c>
      <c r="E533" s="17">
        <f>VLOOKUP(B533,'SVS Adjustment'!B:L,4,FALSE)</f>
        <v>0</v>
      </c>
      <c r="F533" s="17">
        <f>VLOOKUP(B533,'CAF BLS Adjustment'!B:S,9,FALSE)</f>
        <v>1290</v>
      </c>
      <c r="G533" s="14">
        <f t="shared" si="16"/>
        <v>1290</v>
      </c>
      <c r="H533" s="159"/>
      <c r="I533" s="121">
        <f>SUMIFS('HCLS Adjustment'!$M:$M,'HCLS Adjustment'!$B:$B,$B533)</f>
        <v>0</v>
      </c>
      <c r="J533" s="17">
        <f>VLOOKUP(B533,'SVS Adjustment'!B:L,11,FALSE)</f>
        <v>0</v>
      </c>
      <c r="K533" s="17">
        <f>VLOOKUP($B533,'CAF BLS Adjustment'!$B:$S,18,FALSE)</f>
        <v>1182.4587221321381</v>
      </c>
      <c r="L533" s="39">
        <f t="shared" si="17"/>
        <v>1182.4587221321381</v>
      </c>
    </row>
    <row r="534" spans="1:12" ht="15" customHeight="1">
      <c r="A534" s="51" t="s">
        <v>464</v>
      </c>
      <c r="B534" s="51">
        <v>351262</v>
      </c>
      <c r="C534" s="51" t="s">
        <v>545</v>
      </c>
      <c r="D534" s="121">
        <f>SUMIFS('HCLS Adjustment'!$F:$F,'HCLS Adjustment'!$B:$B,'SAC by SAC Totals'!$B534)</f>
        <v>140496</v>
      </c>
      <c r="E534" s="17">
        <f>VLOOKUP(B534,'SVS Adjustment'!B:L,4,FALSE)</f>
        <v>0</v>
      </c>
      <c r="F534" s="17">
        <f>VLOOKUP(B534,'CAF BLS Adjustment'!B:S,9,FALSE)</f>
        <v>369862</v>
      </c>
      <c r="G534" s="14">
        <f t="shared" si="16"/>
        <v>510358</v>
      </c>
      <c r="H534" s="159"/>
      <c r="I534" s="121">
        <f>SUMIFS('HCLS Adjustment'!$M:$M,'HCLS Adjustment'!$B:$B,$B534)</f>
        <v>116218.84547181273</v>
      </c>
      <c r="J534" s="17">
        <f>VLOOKUP(B534,'SVS Adjustment'!B:L,11,FALSE)</f>
        <v>0</v>
      </c>
      <c r="K534" s="17">
        <f>VLOOKUP($B534,'CAF BLS Adjustment'!$B:$S,18,FALSE)</f>
        <v>310033.41833441955</v>
      </c>
      <c r="L534" s="39">
        <f t="shared" si="17"/>
        <v>426252.26380623225</v>
      </c>
    </row>
    <row r="535" spans="1:12" ht="15" customHeight="1">
      <c r="A535" s="51" t="s">
        <v>464</v>
      </c>
      <c r="B535" s="51">
        <v>351263</v>
      </c>
      <c r="C535" s="51" t="s">
        <v>546</v>
      </c>
      <c r="D535" s="121">
        <f>SUMIFS('HCLS Adjustment'!$F:$F,'HCLS Adjustment'!$B:$B,'SAC by SAC Totals'!$B535)</f>
        <v>476400</v>
      </c>
      <c r="E535" s="17">
        <f>VLOOKUP(B535,'SVS Adjustment'!B:L,4,FALSE)</f>
        <v>0</v>
      </c>
      <c r="F535" s="17">
        <f>VLOOKUP(B535,'CAF BLS Adjustment'!B:S,9,FALSE)</f>
        <v>492261</v>
      </c>
      <c r="G535" s="14">
        <f t="shared" si="16"/>
        <v>968661</v>
      </c>
      <c r="H535" s="159"/>
      <c r="I535" s="121">
        <f>SUMIFS('HCLS Adjustment'!$M:$M,'HCLS Adjustment'!$B:$B,$B535)</f>
        <v>401851.12770220567</v>
      </c>
      <c r="J535" s="17">
        <f>VLOOKUP(B535,'SVS Adjustment'!B:L,11,FALSE)</f>
        <v>0</v>
      </c>
      <c r="K535" s="17">
        <f>VLOOKUP($B535,'CAF BLS Adjustment'!$B:$S,18,FALSE)</f>
        <v>414566.18920984544</v>
      </c>
      <c r="L535" s="39">
        <f t="shared" si="17"/>
        <v>816417.31691205106</v>
      </c>
    </row>
    <row r="536" spans="1:12" ht="15" customHeight="1">
      <c r="A536" s="51" t="s">
        <v>464</v>
      </c>
      <c r="B536" s="51">
        <v>351264</v>
      </c>
      <c r="C536" s="51" t="s">
        <v>547</v>
      </c>
      <c r="D536" s="121">
        <f>SUMIFS('HCLS Adjustment'!$F:$F,'HCLS Adjustment'!$B:$B,'SAC by SAC Totals'!$B536)</f>
        <v>0</v>
      </c>
      <c r="E536" s="17">
        <f>VLOOKUP(B536,'SVS Adjustment'!B:L,4,FALSE)</f>
        <v>0</v>
      </c>
      <c r="F536" s="17">
        <f>VLOOKUP(B536,'CAF BLS Adjustment'!B:S,9,FALSE)</f>
        <v>594</v>
      </c>
      <c r="G536" s="14">
        <f t="shared" si="16"/>
        <v>594</v>
      </c>
      <c r="H536" s="159"/>
      <c r="I536" s="121">
        <f>SUMIFS('HCLS Adjustment'!$M:$M,'HCLS Adjustment'!$B:$B,$B536)</f>
        <v>0</v>
      </c>
      <c r="J536" s="17">
        <f>VLOOKUP(B536,'SVS Adjustment'!B:L,11,FALSE)</f>
        <v>0</v>
      </c>
      <c r="K536" s="17">
        <f>VLOOKUP($B536,'CAF BLS Adjustment'!$B:$S,18,FALSE)</f>
        <v>544.48099298177522</v>
      </c>
      <c r="L536" s="39">
        <f t="shared" si="17"/>
        <v>544.48099298177522</v>
      </c>
    </row>
    <row r="537" spans="1:12" ht="15" customHeight="1">
      <c r="A537" s="51" t="s">
        <v>464</v>
      </c>
      <c r="B537" s="51">
        <v>351265</v>
      </c>
      <c r="C537" s="51" t="s">
        <v>548</v>
      </c>
      <c r="D537" s="121">
        <f>SUMIFS('HCLS Adjustment'!$F:$F,'HCLS Adjustment'!$B:$B,'SAC by SAC Totals'!$B537)</f>
        <v>0</v>
      </c>
      <c r="E537" s="17">
        <f>VLOOKUP(B537,'SVS Adjustment'!B:L,4,FALSE)</f>
        <v>0</v>
      </c>
      <c r="F537" s="17">
        <f>VLOOKUP(B537,'CAF BLS Adjustment'!B:S,9,FALSE)</f>
        <v>990</v>
      </c>
      <c r="G537" s="14">
        <f t="shared" si="16"/>
        <v>990</v>
      </c>
      <c r="H537" s="159"/>
      <c r="I537" s="121">
        <f>SUMIFS('HCLS Adjustment'!$M:$M,'HCLS Adjustment'!$B:$B,$B537)</f>
        <v>0</v>
      </c>
      <c r="J537" s="17">
        <f>VLOOKUP(B537,'SVS Adjustment'!B:L,11,FALSE)</f>
        <v>0</v>
      </c>
      <c r="K537" s="17">
        <f>VLOOKUP($B537,'CAF BLS Adjustment'!$B:$S,18,FALSE)</f>
        <v>907.46832163629199</v>
      </c>
      <c r="L537" s="39">
        <f t="shared" si="17"/>
        <v>907.46832163629199</v>
      </c>
    </row>
    <row r="538" spans="1:12" ht="15" customHeight="1">
      <c r="A538" s="51" t="s">
        <v>464</v>
      </c>
      <c r="B538" s="51">
        <v>351266</v>
      </c>
      <c r="C538" s="51" t="s">
        <v>549</v>
      </c>
      <c r="D538" s="121">
        <f>SUMIFS('HCLS Adjustment'!$F:$F,'HCLS Adjustment'!$B:$B,'SAC by SAC Totals'!$B538)</f>
        <v>0</v>
      </c>
      <c r="E538" s="17">
        <f>VLOOKUP(B538,'SVS Adjustment'!B:L,4,FALSE)</f>
        <v>0</v>
      </c>
      <c r="F538" s="17">
        <f>VLOOKUP(B538,'CAF BLS Adjustment'!B:S,9,FALSE)</f>
        <v>-294</v>
      </c>
      <c r="G538" s="14">
        <f t="shared" si="16"/>
        <v>-294</v>
      </c>
      <c r="H538" s="159"/>
      <c r="I538" s="121">
        <f>SUMIFS('HCLS Adjustment'!$M:$M,'HCLS Adjustment'!$B:$B,$B538)</f>
        <v>0</v>
      </c>
      <c r="J538" s="17">
        <f>VLOOKUP(B538,'SVS Adjustment'!B:L,11,FALSE)</f>
        <v>0</v>
      </c>
      <c r="K538" s="17">
        <f>VLOOKUP($B538,'CAF BLS Adjustment'!$B:$S,18,FALSE)</f>
        <v>-294</v>
      </c>
      <c r="L538" s="39">
        <f t="shared" si="17"/>
        <v>-294</v>
      </c>
    </row>
    <row r="539" spans="1:12" ht="15" customHeight="1">
      <c r="A539" s="51" t="s">
        <v>464</v>
      </c>
      <c r="B539" s="51">
        <v>351269</v>
      </c>
      <c r="C539" s="51" t="s">
        <v>550</v>
      </c>
      <c r="D539" s="121">
        <f>SUMIFS('HCLS Adjustment'!$F:$F,'HCLS Adjustment'!$B:$B,'SAC by SAC Totals'!$B539)</f>
        <v>37524</v>
      </c>
      <c r="E539" s="17">
        <f>VLOOKUP(B539,'SVS Adjustment'!B:L,4,FALSE)</f>
        <v>0</v>
      </c>
      <c r="F539" s="17">
        <f>VLOOKUP(B539,'CAF BLS Adjustment'!B:S,9,FALSE)</f>
        <v>161635</v>
      </c>
      <c r="G539" s="14">
        <f t="shared" si="16"/>
        <v>199159</v>
      </c>
      <c r="H539" s="159"/>
      <c r="I539" s="121">
        <f>SUMIFS('HCLS Adjustment'!$M:$M,'HCLS Adjustment'!$B:$B,$B539)</f>
        <v>24363.859450577711</v>
      </c>
      <c r="J539" s="17">
        <f>VLOOKUP(B539,'SVS Adjustment'!B:L,11,FALSE)</f>
        <v>0</v>
      </c>
      <c r="K539" s="17">
        <f>VLOOKUP($B539,'CAF BLS Adjustment'!$B:$S,18,FALSE)</f>
        <v>134566.49243295426</v>
      </c>
      <c r="L539" s="39">
        <f t="shared" si="17"/>
        <v>158930.35188353196</v>
      </c>
    </row>
    <row r="540" spans="1:12" ht="15" customHeight="1">
      <c r="A540" s="51" t="s">
        <v>464</v>
      </c>
      <c r="B540" s="51">
        <v>351270</v>
      </c>
      <c r="C540" s="51" t="s">
        <v>551</v>
      </c>
      <c r="D540" s="121">
        <f>SUMIFS('HCLS Adjustment'!$F:$F,'HCLS Adjustment'!$B:$B,'SAC by SAC Totals'!$B540)</f>
        <v>34920</v>
      </c>
      <c r="E540" s="17">
        <f>VLOOKUP(B540,'SVS Adjustment'!B:L,4,FALSE)</f>
        <v>0</v>
      </c>
      <c r="F540" s="17">
        <f>VLOOKUP(B540,'CAF BLS Adjustment'!B:S,9,FALSE)</f>
        <v>78442</v>
      </c>
      <c r="G540" s="14">
        <f t="shared" si="16"/>
        <v>113362</v>
      </c>
      <c r="H540" s="159"/>
      <c r="I540" s="121">
        <f>SUMIFS('HCLS Adjustment'!$M:$M,'HCLS Adjustment'!$B:$B,$B540)</f>
        <v>27023.021076106266</v>
      </c>
      <c r="J540" s="17">
        <f>VLOOKUP(B540,'SVS Adjustment'!B:L,11,FALSE)</f>
        <v>0</v>
      </c>
      <c r="K540" s="17">
        <f>VLOOKUP($B540,'CAF BLS Adjustment'!$B:$S,18,FALSE)</f>
        <v>66200.408546485749</v>
      </c>
      <c r="L540" s="39">
        <f t="shared" si="17"/>
        <v>93223.429622592012</v>
      </c>
    </row>
    <row r="541" spans="1:12" ht="15" customHeight="1">
      <c r="A541" s="51" t="s">
        <v>464</v>
      </c>
      <c r="B541" s="51">
        <v>351271</v>
      </c>
      <c r="C541" s="51" t="s">
        <v>552</v>
      </c>
      <c r="D541" s="121">
        <f>SUMIFS('HCLS Adjustment'!$F:$F,'HCLS Adjustment'!$B:$B,'SAC by SAC Totals'!$B541)</f>
        <v>175692</v>
      </c>
      <c r="E541" s="17">
        <f>VLOOKUP(B541,'SVS Adjustment'!B:L,4,FALSE)</f>
        <v>0</v>
      </c>
      <c r="F541" s="17">
        <f>VLOOKUP(B541,'CAF BLS Adjustment'!B:S,9,FALSE)</f>
        <v>557564</v>
      </c>
      <c r="G541" s="14">
        <f t="shared" si="16"/>
        <v>733256</v>
      </c>
      <c r="H541" s="159"/>
      <c r="I541" s="121">
        <f>SUMIFS('HCLS Adjustment'!$M:$M,'HCLS Adjustment'!$B:$B,$B541)</f>
        <v>130198.99283793726</v>
      </c>
      <c r="J541" s="17">
        <f>VLOOKUP(B541,'SVS Adjustment'!B:L,11,FALSE)</f>
        <v>0</v>
      </c>
      <c r="K541" s="17">
        <f>VLOOKUP($B541,'CAF BLS Adjustment'!$B:$S,18,FALSE)</f>
        <v>464293.50998135883</v>
      </c>
      <c r="L541" s="39">
        <f t="shared" si="17"/>
        <v>594492.50281929609</v>
      </c>
    </row>
    <row r="542" spans="1:12" ht="15" customHeight="1">
      <c r="A542" s="51" t="s">
        <v>464</v>
      </c>
      <c r="B542" s="51">
        <v>351273</v>
      </c>
      <c r="C542" s="51" t="s">
        <v>553</v>
      </c>
      <c r="D542" s="121">
        <f>SUMIFS('HCLS Adjustment'!$F:$F,'HCLS Adjustment'!$B:$B,'SAC by SAC Totals'!$B542)</f>
        <v>0</v>
      </c>
      <c r="E542" s="17">
        <f>VLOOKUP(B542,'SVS Adjustment'!B:L,4,FALSE)</f>
        <v>0</v>
      </c>
      <c r="F542" s="17">
        <f>VLOOKUP(B542,'CAF BLS Adjustment'!B:S,9,FALSE)</f>
        <v>-810</v>
      </c>
      <c r="G542" s="14">
        <f t="shared" si="16"/>
        <v>-810</v>
      </c>
      <c r="H542" s="159"/>
      <c r="I542" s="121">
        <f>SUMIFS('HCLS Adjustment'!$M:$M,'HCLS Adjustment'!$B:$B,$B542)</f>
        <v>0</v>
      </c>
      <c r="J542" s="17">
        <f>VLOOKUP(B542,'SVS Adjustment'!B:L,11,FALSE)</f>
        <v>0</v>
      </c>
      <c r="K542" s="17">
        <f>VLOOKUP($B542,'CAF BLS Adjustment'!$B:$S,18,FALSE)</f>
        <v>-810</v>
      </c>
      <c r="L542" s="39">
        <f t="shared" si="17"/>
        <v>-810</v>
      </c>
    </row>
    <row r="543" spans="1:12" ht="15" customHeight="1">
      <c r="A543" s="51" t="s">
        <v>464</v>
      </c>
      <c r="B543" s="51">
        <v>351275</v>
      </c>
      <c r="C543" s="51" t="s">
        <v>554</v>
      </c>
      <c r="D543" s="121">
        <f>SUMIFS('HCLS Adjustment'!$F:$F,'HCLS Adjustment'!$B:$B,'SAC by SAC Totals'!$B543)</f>
        <v>24792</v>
      </c>
      <c r="E543" s="17">
        <f>VLOOKUP(B543,'SVS Adjustment'!B:L,4,FALSE)</f>
        <v>0</v>
      </c>
      <c r="F543" s="17">
        <f>VLOOKUP(B543,'CAF BLS Adjustment'!B:S,9,FALSE)</f>
        <v>56237</v>
      </c>
      <c r="G543" s="14">
        <f t="shared" si="16"/>
        <v>81029</v>
      </c>
      <c r="H543" s="159"/>
      <c r="I543" s="121">
        <f>SUMIFS('HCLS Adjustment'!$M:$M,'HCLS Adjustment'!$B:$B,$B543)</f>
        <v>19631.32479969789</v>
      </c>
      <c r="J543" s="17">
        <f>VLOOKUP(B543,'SVS Adjustment'!B:L,11,FALSE)</f>
        <v>0</v>
      </c>
      <c r="K543" s="17">
        <f>VLOOKUP($B543,'CAF BLS Adjustment'!$B:$S,18,FALSE)</f>
        <v>48086.704635171045</v>
      </c>
      <c r="L543" s="39">
        <f t="shared" si="17"/>
        <v>67718.029434868935</v>
      </c>
    </row>
    <row r="544" spans="1:12" ht="15" customHeight="1">
      <c r="A544" s="51" t="s">
        <v>464</v>
      </c>
      <c r="B544" s="51">
        <v>351276</v>
      </c>
      <c r="C544" s="51" t="s">
        <v>555</v>
      </c>
      <c r="D544" s="121">
        <f>SUMIFS('HCLS Adjustment'!$F:$F,'HCLS Adjustment'!$B:$B,'SAC by SAC Totals'!$B544)</f>
        <v>359784</v>
      </c>
      <c r="E544" s="17">
        <f>VLOOKUP(B544,'SVS Adjustment'!B:L,4,FALSE)</f>
        <v>0</v>
      </c>
      <c r="F544" s="17">
        <f>VLOOKUP(B544,'CAF BLS Adjustment'!B:S,9,FALSE)</f>
        <v>649175</v>
      </c>
      <c r="G544" s="14">
        <f t="shared" si="16"/>
        <v>1008959</v>
      </c>
      <c r="H544" s="159"/>
      <c r="I544" s="121">
        <f>SUMIFS('HCLS Adjustment'!$M:$M,'HCLS Adjustment'!$B:$B,$B544)</f>
        <v>304159.26050692459</v>
      </c>
      <c r="J544" s="17">
        <f>VLOOKUP(B544,'SVS Adjustment'!B:L,11,FALSE)</f>
        <v>0</v>
      </c>
      <c r="K544" s="17">
        <f>VLOOKUP($B544,'CAF BLS Adjustment'!$B:$S,18,FALSE)</f>
        <v>570465.36584990483</v>
      </c>
      <c r="L544" s="39">
        <f t="shared" si="17"/>
        <v>874624.62635682942</v>
      </c>
    </row>
    <row r="545" spans="1:12" ht="15" customHeight="1">
      <c r="A545" s="51" t="s">
        <v>464</v>
      </c>
      <c r="B545" s="51">
        <v>351277</v>
      </c>
      <c r="C545" s="51" t="s">
        <v>556</v>
      </c>
      <c r="D545" s="121">
        <f>SUMIFS('HCLS Adjustment'!$F:$F,'HCLS Adjustment'!$B:$B,'SAC by SAC Totals'!$B545)</f>
        <v>109752</v>
      </c>
      <c r="E545" s="17">
        <f>VLOOKUP(B545,'SVS Adjustment'!B:L,4,FALSE)</f>
        <v>0</v>
      </c>
      <c r="F545" s="17">
        <f>VLOOKUP(B545,'CAF BLS Adjustment'!B:S,9,FALSE)</f>
        <v>192956</v>
      </c>
      <c r="G545" s="14">
        <f t="shared" si="16"/>
        <v>302708</v>
      </c>
      <c r="H545" s="159"/>
      <c r="I545" s="121">
        <f>SUMIFS('HCLS Adjustment'!$M:$M,'HCLS Adjustment'!$B:$B,$B545)</f>
        <v>90855.831137252782</v>
      </c>
      <c r="J545" s="17">
        <f>VLOOKUP(B545,'SVS Adjustment'!B:L,11,FALSE)</f>
        <v>0</v>
      </c>
      <c r="K545" s="17">
        <f>VLOOKUP($B545,'CAF BLS Adjustment'!$B:$S,18,FALSE)</f>
        <v>166814.85548077538</v>
      </c>
      <c r="L545" s="39">
        <f t="shared" si="17"/>
        <v>257670.68661802815</v>
      </c>
    </row>
    <row r="546" spans="1:12" ht="15" customHeight="1">
      <c r="A546" s="51" t="s">
        <v>464</v>
      </c>
      <c r="B546" s="51">
        <v>351278</v>
      </c>
      <c r="C546" s="51" t="s">
        <v>557</v>
      </c>
      <c r="D546" s="121">
        <f>SUMIFS('HCLS Adjustment'!$F:$F,'HCLS Adjustment'!$B:$B,'SAC by SAC Totals'!$B546)</f>
        <v>27972</v>
      </c>
      <c r="E546" s="17">
        <f>VLOOKUP(B546,'SVS Adjustment'!B:L,4,FALSE)</f>
        <v>0</v>
      </c>
      <c r="F546" s="17">
        <f>VLOOKUP(B546,'CAF BLS Adjustment'!B:S,9,FALSE)</f>
        <v>176856</v>
      </c>
      <c r="G546" s="14">
        <f t="shared" si="16"/>
        <v>204828</v>
      </c>
      <c r="H546" s="159"/>
      <c r="I546" s="121">
        <f>SUMIFS('HCLS Adjustment'!$M:$M,'HCLS Adjustment'!$B:$B,$B546)</f>
        <v>14034.349517343368</v>
      </c>
      <c r="J546" s="17">
        <f>VLOOKUP(B546,'SVS Adjustment'!B:L,11,FALSE)</f>
        <v>0</v>
      </c>
      <c r="K546" s="17">
        <f>VLOOKUP($B546,'CAF BLS Adjustment'!$B:$S,18,FALSE)</f>
        <v>146100.22456741842</v>
      </c>
      <c r="L546" s="39">
        <f t="shared" si="17"/>
        <v>160134.57408476179</v>
      </c>
    </row>
    <row r="547" spans="1:12" ht="15" customHeight="1">
      <c r="A547" s="51" t="s">
        <v>464</v>
      </c>
      <c r="B547" s="51">
        <v>351280</v>
      </c>
      <c r="C547" s="51" t="s">
        <v>558</v>
      </c>
      <c r="D547" s="121">
        <f>SUMIFS('HCLS Adjustment'!$F:$F,'HCLS Adjustment'!$B:$B,'SAC by SAC Totals'!$B547)</f>
        <v>190992</v>
      </c>
      <c r="E547" s="17">
        <f>VLOOKUP(B547,'SVS Adjustment'!B:L,4,FALSE)</f>
        <v>0</v>
      </c>
      <c r="F547" s="17">
        <f>VLOOKUP(B547,'CAF BLS Adjustment'!B:S,9,FALSE)</f>
        <v>219125</v>
      </c>
      <c r="G547" s="14">
        <f t="shared" si="16"/>
        <v>410117</v>
      </c>
      <c r="H547" s="159"/>
      <c r="I547" s="121">
        <f>SUMIFS('HCLS Adjustment'!$M:$M,'HCLS Adjustment'!$B:$B,$B547)</f>
        <v>164603.73334004739</v>
      </c>
      <c r="J547" s="17">
        <f>VLOOKUP(B547,'SVS Adjustment'!B:L,11,FALSE)</f>
        <v>0</v>
      </c>
      <c r="K547" s="17">
        <f>VLOOKUP($B547,'CAF BLS Adjustment'!$B:$S,18,FALSE)</f>
        <v>192991.52408523115</v>
      </c>
      <c r="L547" s="39">
        <f t="shared" si="17"/>
        <v>357595.25742527854</v>
      </c>
    </row>
    <row r="548" spans="1:12" ht="15" customHeight="1">
      <c r="A548" s="51" t="s">
        <v>464</v>
      </c>
      <c r="B548" s="51">
        <v>351282</v>
      </c>
      <c r="C548" s="51" t="s">
        <v>559</v>
      </c>
      <c r="D548" s="121">
        <f>SUMIFS('HCLS Adjustment'!$F:$F,'HCLS Adjustment'!$B:$B,'SAC by SAC Totals'!$B548)</f>
        <v>0</v>
      </c>
      <c r="E548" s="17">
        <f>VLOOKUP(B548,'SVS Adjustment'!B:L,4,FALSE)</f>
        <v>0</v>
      </c>
      <c r="F548" s="17">
        <f>VLOOKUP(B548,'CAF BLS Adjustment'!B:S,9,FALSE)</f>
        <v>-1680</v>
      </c>
      <c r="G548" s="14">
        <f t="shared" si="16"/>
        <v>-1680</v>
      </c>
      <c r="H548" s="159"/>
      <c r="I548" s="121">
        <f>SUMIFS('HCLS Adjustment'!$M:$M,'HCLS Adjustment'!$B:$B,$B548)</f>
        <v>0</v>
      </c>
      <c r="J548" s="17">
        <f>VLOOKUP(B548,'SVS Adjustment'!B:L,11,FALSE)</f>
        <v>0</v>
      </c>
      <c r="K548" s="17">
        <f>VLOOKUP($B548,'CAF BLS Adjustment'!$B:$S,18,FALSE)</f>
        <v>-1680</v>
      </c>
      <c r="L548" s="39">
        <f t="shared" si="17"/>
        <v>-1680</v>
      </c>
    </row>
    <row r="549" spans="1:12" ht="15" customHeight="1">
      <c r="A549" s="51" t="s">
        <v>464</v>
      </c>
      <c r="B549" s="51">
        <v>351283</v>
      </c>
      <c r="C549" s="51" t="s">
        <v>560</v>
      </c>
      <c r="D549" s="121">
        <f>SUMIFS('HCLS Adjustment'!$F:$F,'HCLS Adjustment'!$B:$B,'SAC by SAC Totals'!$B549)</f>
        <v>39228</v>
      </c>
      <c r="E549" s="17">
        <f>VLOOKUP(B549,'SVS Adjustment'!B:L,4,FALSE)</f>
        <v>0</v>
      </c>
      <c r="F549" s="17">
        <f>VLOOKUP(B549,'CAF BLS Adjustment'!B:S,9,FALSE)</f>
        <v>126276</v>
      </c>
      <c r="G549" s="14">
        <f t="shared" si="16"/>
        <v>165504</v>
      </c>
      <c r="H549" s="159"/>
      <c r="I549" s="121">
        <f>SUMIFS('HCLS Adjustment'!$M:$M,'HCLS Adjustment'!$B:$B,$B549)</f>
        <v>29573.22482270344</v>
      </c>
      <c r="J549" s="17">
        <f>VLOOKUP(B549,'SVS Adjustment'!B:L,11,FALSE)</f>
        <v>0</v>
      </c>
      <c r="K549" s="17">
        <f>VLOOKUP($B549,'CAF BLS Adjustment'!$B:$S,18,FALSE)</f>
        <v>107831.99883691878</v>
      </c>
      <c r="L549" s="39">
        <f t="shared" si="17"/>
        <v>137405.22365962222</v>
      </c>
    </row>
    <row r="550" spans="1:12" ht="15" customHeight="1">
      <c r="A550" s="51" t="s">
        <v>464</v>
      </c>
      <c r="B550" s="51">
        <v>351284</v>
      </c>
      <c r="C550" s="51" t="s">
        <v>561</v>
      </c>
      <c r="D550" s="121">
        <f>SUMIFS('HCLS Adjustment'!$F:$F,'HCLS Adjustment'!$B:$B,'SAC by SAC Totals'!$B550)</f>
        <v>170196</v>
      </c>
      <c r="E550" s="17">
        <f>VLOOKUP(B550,'SVS Adjustment'!B:L,4,FALSE)</f>
        <v>0</v>
      </c>
      <c r="F550" s="17">
        <f>VLOOKUP(B550,'CAF BLS Adjustment'!B:S,9,FALSE)</f>
        <v>262531</v>
      </c>
      <c r="G550" s="14">
        <f t="shared" si="16"/>
        <v>432727</v>
      </c>
      <c r="H550" s="159"/>
      <c r="I550" s="121">
        <f>SUMIFS('HCLS Adjustment'!$M:$M,'HCLS Adjustment'!$B:$B,$B550)</f>
        <v>140754.80372720418</v>
      </c>
      <c r="J550" s="17">
        <f>VLOOKUP(B550,'SVS Adjustment'!B:L,11,FALSE)</f>
        <v>0</v>
      </c>
      <c r="K550" s="17">
        <f>VLOOKUP($B550,'CAF BLS Adjustment'!$B:$S,18,FALSE)</f>
        <v>224047.40108625242</v>
      </c>
      <c r="L550" s="39">
        <f t="shared" si="17"/>
        <v>364802.20481345663</v>
      </c>
    </row>
    <row r="551" spans="1:12" ht="15" customHeight="1">
      <c r="A551" s="51" t="s">
        <v>464</v>
      </c>
      <c r="B551" s="51">
        <v>351285</v>
      </c>
      <c r="C551" s="51" t="s">
        <v>562</v>
      </c>
      <c r="D551" s="121">
        <f>SUMIFS('HCLS Adjustment'!$F:$F,'HCLS Adjustment'!$B:$B,'SAC by SAC Totals'!$B551)</f>
        <v>0</v>
      </c>
      <c r="E551" s="17">
        <f>VLOOKUP(B551,'SVS Adjustment'!B:L,4,FALSE)</f>
        <v>0</v>
      </c>
      <c r="F551" s="17">
        <f>VLOOKUP(B551,'CAF BLS Adjustment'!B:S,9,FALSE)</f>
        <v>-1218</v>
      </c>
      <c r="G551" s="14">
        <f t="shared" si="16"/>
        <v>-1218</v>
      </c>
      <c r="H551" s="159"/>
      <c r="I551" s="121">
        <f>SUMIFS('HCLS Adjustment'!$M:$M,'HCLS Adjustment'!$B:$B,$B551)</f>
        <v>0</v>
      </c>
      <c r="J551" s="17">
        <f>VLOOKUP(B551,'SVS Adjustment'!B:L,11,FALSE)</f>
        <v>0</v>
      </c>
      <c r="K551" s="17">
        <f>VLOOKUP($B551,'CAF BLS Adjustment'!$B:$S,18,FALSE)</f>
        <v>-1218</v>
      </c>
      <c r="L551" s="39">
        <f t="shared" si="17"/>
        <v>-1218</v>
      </c>
    </row>
    <row r="552" spans="1:12" ht="15" customHeight="1">
      <c r="A552" s="51" t="s">
        <v>464</v>
      </c>
      <c r="B552" s="51">
        <v>351291</v>
      </c>
      <c r="C552" s="51" t="s">
        <v>563</v>
      </c>
      <c r="D552" s="121">
        <f>SUMIFS('HCLS Adjustment'!$F:$F,'HCLS Adjustment'!$B:$B,'SAC by SAC Totals'!$B552)</f>
        <v>0</v>
      </c>
      <c r="E552" s="17">
        <f>VLOOKUP(B552,'SVS Adjustment'!B:L,4,FALSE)</f>
        <v>0</v>
      </c>
      <c r="F552" s="17">
        <f>VLOOKUP(B552,'CAF BLS Adjustment'!B:S,9,FALSE)</f>
        <v>-11442</v>
      </c>
      <c r="G552" s="14">
        <f t="shared" si="16"/>
        <v>-11442</v>
      </c>
      <c r="H552" s="159"/>
      <c r="I552" s="121">
        <f>SUMIFS('HCLS Adjustment'!$M:$M,'HCLS Adjustment'!$B:$B,$B552)</f>
        <v>0</v>
      </c>
      <c r="J552" s="17">
        <f>VLOOKUP(B552,'SVS Adjustment'!B:L,11,FALSE)</f>
        <v>0</v>
      </c>
      <c r="K552" s="17">
        <f>VLOOKUP($B552,'CAF BLS Adjustment'!$B:$S,18,FALSE)</f>
        <v>-11442</v>
      </c>
      <c r="L552" s="39">
        <f t="shared" si="17"/>
        <v>-11442</v>
      </c>
    </row>
    <row r="553" spans="1:12" ht="15" customHeight="1">
      <c r="A553" s="51" t="s">
        <v>464</v>
      </c>
      <c r="B553" s="51">
        <v>351292</v>
      </c>
      <c r="C553" s="51" t="s">
        <v>564</v>
      </c>
      <c r="D553" s="121">
        <f>SUMIFS('HCLS Adjustment'!$F:$F,'HCLS Adjustment'!$B:$B,'SAC by SAC Totals'!$B553)</f>
        <v>30276</v>
      </c>
      <c r="E553" s="17">
        <f>VLOOKUP(B553,'SVS Adjustment'!B:L,4,FALSE)</f>
        <v>0</v>
      </c>
      <c r="F553" s="17">
        <f>VLOOKUP(B553,'CAF BLS Adjustment'!B:S,9,FALSE)</f>
        <v>77277</v>
      </c>
      <c r="G553" s="14">
        <f t="shared" si="16"/>
        <v>107553</v>
      </c>
      <c r="H553" s="159"/>
      <c r="I553" s="121">
        <f>SUMIFS('HCLS Adjustment'!$M:$M,'HCLS Adjustment'!$B:$B,$B553)</f>
        <v>23744.261232846176</v>
      </c>
      <c r="J553" s="17">
        <f>VLOOKUP(B553,'SVS Adjustment'!B:L,11,FALSE)</f>
        <v>0</v>
      </c>
      <c r="K553" s="17">
        <f>VLOOKUP($B553,'CAF BLS Adjustment'!$B:$S,18,FALSE)</f>
        <v>66150.787748220595</v>
      </c>
      <c r="L553" s="39">
        <f t="shared" si="17"/>
        <v>89895.048981066764</v>
      </c>
    </row>
    <row r="554" spans="1:12" ht="15" customHeight="1">
      <c r="A554" s="51" t="s">
        <v>464</v>
      </c>
      <c r="B554" s="51">
        <v>351293</v>
      </c>
      <c r="C554" s="51" t="s">
        <v>411</v>
      </c>
      <c r="D554" s="121">
        <f>SUMIFS('HCLS Adjustment'!$F:$F,'HCLS Adjustment'!$B:$B,'SAC by SAC Totals'!$B554)</f>
        <v>81960</v>
      </c>
      <c r="E554" s="17">
        <f>VLOOKUP(B554,'SVS Adjustment'!B:L,4,FALSE)</f>
        <v>0</v>
      </c>
      <c r="F554" s="17">
        <f>VLOOKUP(B554,'CAF BLS Adjustment'!B:S,9,FALSE)</f>
        <v>233833</v>
      </c>
      <c r="G554" s="14">
        <f t="shared" si="16"/>
        <v>315793</v>
      </c>
      <c r="H554" s="159"/>
      <c r="I554" s="121">
        <f>SUMIFS('HCLS Adjustment'!$M:$M,'HCLS Adjustment'!$B:$B,$B554)</f>
        <v>58216.19461072718</v>
      </c>
      <c r="J554" s="17">
        <f>VLOOKUP(B554,'SVS Adjustment'!B:L,11,FALSE)</f>
        <v>0</v>
      </c>
      <c r="K554" s="17">
        <f>VLOOKUP($B554,'CAF BLS Adjustment'!$B:$S,18,FALSE)</f>
        <v>191072.22560817769</v>
      </c>
      <c r="L554" s="39">
        <f t="shared" si="17"/>
        <v>249288.42021890485</v>
      </c>
    </row>
    <row r="555" spans="1:12" ht="15" customHeight="1">
      <c r="A555" s="51" t="s">
        <v>464</v>
      </c>
      <c r="B555" s="51">
        <v>351294</v>
      </c>
      <c r="C555" s="51" t="s">
        <v>565</v>
      </c>
      <c r="D555" s="121">
        <f>SUMIFS('HCLS Adjustment'!$F:$F,'HCLS Adjustment'!$B:$B,'SAC by SAC Totals'!$B555)</f>
        <v>0</v>
      </c>
      <c r="E555" s="17">
        <f>VLOOKUP(B555,'SVS Adjustment'!B:L,4,FALSE)</f>
        <v>0</v>
      </c>
      <c r="F555" s="17">
        <f>VLOOKUP(B555,'CAF BLS Adjustment'!B:S,9,FALSE)</f>
        <v>-31914</v>
      </c>
      <c r="G555" s="14">
        <f t="shared" si="16"/>
        <v>-31914</v>
      </c>
      <c r="H555" s="159"/>
      <c r="I555" s="121">
        <f>SUMIFS('HCLS Adjustment'!$M:$M,'HCLS Adjustment'!$B:$B,$B555)</f>
        <v>0</v>
      </c>
      <c r="J555" s="17">
        <f>VLOOKUP(B555,'SVS Adjustment'!B:L,11,FALSE)</f>
        <v>0</v>
      </c>
      <c r="K555" s="17">
        <f>VLOOKUP($B555,'CAF BLS Adjustment'!$B:$S,18,FALSE)</f>
        <v>-31914</v>
      </c>
      <c r="L555" s="39">
        <f t="shared" si="17"/>
        <v>-31914</v>
      </c>
    </row>
    <row r="556" spans="1:12" ht="15" customHeight="1">
      <c r="A556" s="51" t="s">
        <v>464</v>
      </c>
      <c r="B556" s="51">
        <v>351295</v>
      </c>
      <c r="C556" s="51" t="s">
        <v>566</v>
      </c>
      <c r="D556" s="121">
        <f>SUMIFS('HCLS Adjustment'!$F:$F,'HCLS Adjustment'!$B:$B,'SAC by SAC Totals'!$B556)</f>
        <v>0</v>
      </c>
      <c r="E556" s="17">
        <f>VLOOKUP(B556,'SVS Adjustment'!B:L,4,FALSE)</f>
        <v>0</v>
      </c>
      <c r="F556" s="17">
        <f>VLOOKUP(B556,'CAF BLS Adjustment'!B:S,9,FALSE)</f>
        <v>-12768</v>
      </c>
      <c r="G556" s="14">
        <f t="shared" si="16"/>
        <v>-12768</v>
      </c>
      <c r="H556" s="159"/>
      <c r="I556" s="121">
        <f>SUMIFS('HCLS Adjustment'!$M:$M,'HCLS Adjustment'!$B:$B,$B556)</f>
        <v>0</v>
      </c>
      <c r="J556" s="17">
        <f>VLOOKUP(B556,'SVS Adjustment'!B:L,11,FALSE)</f>
        <v>0</v>
      </c>
      <c r="K556" s="17">
        <f>VLOOKUP($B556,'CAF BLS Adjustment'!$B:$S,18,FALSE)</f>
        <v>-12768</v>
      </c>
      <c r="L556" s="39">
        <f t="shared" si="17"/>
        <v>-12768</v>
      </c>
    </row>
    <row r="557" spans="1:12" ht="15" customHeight="1">
      <c r="A557" s="51" t="s">
        <v>464</v>
      </c>
      <c r="B557" s="51">
        <v>351297</v>
      </c>
      <c r="C557" s="51" t="s">
        <v>567</v>
      </c>
      <c r="D557" s="121">
        <f>SUMIFS('HCLS Adjustment'!$F:$F,'HCLS Adjustment'!$B:$B,'SAC by SAC Totals'!$B557)</f>
        <v>863280</v>
      </c>
      <c r="E557" s="17">
        <f>VLOOKUP(B557,'SVS Adjustment'!B:L,4,FALSE)</f>
        <v>290304</v>
      </c>
      <c r="F557" s="17">
        <f>VLOOKUP(B557,'CAF BLS Adjustment'!B:S,9,FALSE)</f>
        <v>1459727</v>
      </c>
      <c r="G557" s="14">
        <f t="shared" si="16"/>
        <v>2613311</v>
      </c>
      <c r="H557" s="159"/>
      <c r="I557" s="121">
        <f>SUMIFS('HCLS Adjustment'!$M:$M,'HCLS Adjustment'!$B:$B,$B557)</f>
        <v>738150.1608154329</v>
      </c>
      <c r="J557" s="17">
        <f>VLOOKUP(B557,'SVS Adjustment'!B:L,11,FALSE)</f>
        <v>238465.6968810281</v>
      </c>
      <c r="K557" s="17">
        <f>VLOOKUP($B557,'CAF BLS Adjustment'!$B:$S,18,FALSE)</f>
        <v>1238476.140812773</v>
      </c>
      <c r="L557" s="39">
        <f t="shared" si="17"/>
        <v>2215091.9985092338</v>
      </c>
    </row>
    <row r="558" spans="1:12" ht="15" customHeight="1">
      <c r="A558" s="51" t="s">
        <v>464</v>
      </c>
      <c r="B558" s="51">
        <v>351298</v>
      </c>
      <c r="C558" s="51" t="s">
        <v>568</v>
      </c>
      <c r="D558" s="121">
        <f>SUMIFS('HCLS Adjustment'!$F:$F,'HCLS Adjustment'!$B:$B,'SAC by SAC Totals'!$B558)</f>
        <v>1489308</v>
      </c>
      <c r="E558" s="17">
        <f>VLOOKUP(B558,'SVS Adjustment'!B:L,4,FALSE)</f>
        <v>39240</v>
      </c>
      <c r="F558" s="17">
        <f>VLOOKUP(B558,'CAF BLS Adjustment'!B:S,9,FALSE)</f>
        <v>6150918</v>
      </c>
      <c r="G558" s="14">
        <f t="shared" si="16"/>
        <v>7679466</v>
      </c>
      <c r="H558" s="159"/>
      <c r="I558" s="121">
        <f>SUMIFS('HCLS Adjustment'!$M:$M,'HCLS Adjustment'!$B:$B,$B558)</f>
        <v>1214102.1039462411</v>
      </c>
      <c r="J558" s="17">
        <f>VLOOKUP(B558,'SVS Adjustment'!B:L,11,FALSE)</f>
        <v>29024.14447136864</v>
      </c>
      <c r="K558" s="17">
        <f>VLOOKUP($B558,'CAF BLS Adjustment'!$B:$S,18,FALSE)</f>
        <v>5455596.3720094813</v>
      </c>
      <c r="L558" s="39">
        <f t="shared" si="17"/>
        <v>6698722.6204270907</v>
      </c>
    </row>
    <row r="559" spans="1:12" ht="15" customHeight="1">
      <c r="A559" s="51" t="s">
        <v>464</v>
      </c>
      <c r="B559" s="51">
        <v>351301</v>
      </c>
      <c r="C559" s="51" t="s">
        <v>569</v>
      </c>
      <c r="D559" s="121">
        <f>SUMIFS('HCLS Adjustment'!$F:$F,'HCLS Adjustment'!$B:$B,'SAC by SAC Totals'!$B559)</f>
        <v>82320</v>
      </c>
      <c r="E559" s="17">
        <f>VLOOKUP(B559,'SVS Adjustment'!B:L,4,FALSE)</f>
        <v>0</v>
      </c>
      <c r="F559" s="17">
        <f>VLOOKUP(B559,'CAF BLS Adjustment'!B:S,9,FALSE)</f>
        <v>210974</v>
      </c>
      <c r="G559" s="14">
        <f t="shared" si="16"/>
        <v>293294</v>
      </c>
      <c r="H559" s="159"/>
      <c r="I559" s="121">
        <f>SUMIFS('HCLS Adjustment'!$M:$M,'HCLS Adjustment'!$B:$B,$B559)</f>
        <v>64889.413530133796</v>
      </c>
      <c r="J559" s="17">
        <f>VLOOKUP(B559,'SVS Adjustment'!B:L,11,FALSE)</f>
        <v>0</v>
      </c>
      <c r="K559" s="17">
        <f>VLOOKUP($B559,'CAF BLS Adjustment'!$B:$S,18,FALSE)</f>
        <v>181065.1535710782</v>
      </c>
      <c r="L559" s="39">
        <f t="shared" si="17"/>
        <v>245954.56710121199</v>
      </c>
    </row>
    <row r="560" spans="1:12" ht="15" customHeight="1">
      <c r="A560" s="51" t="s">
        <v>464</v>
      </c>
      <c r="B560" s="51">
        <v>351302</v>
      </c>
      <c r="C560" s="51" t="s">
        <v>570</v>
      </c>
      <c r="D560" s="121">
        <f>SUMIFS('HCLS Adjustment'!$F:$F,'HCLS Adjustment'!$B:$B,'SAC by SAC Totals'!$B560)</f>
        <v>0</v>
      </c>
      <c r="E560" s="17">
        <f>VLOOKUP(B560,'SVS Adjustment'!B:L,4,FALSE)</f>
        <v>0</v>
      </c>
      <c r="F560" s="17">
        <f>VLOOKUP(B560,'CAF BLS Adjustment'!B:S,9,FALSE)</f>
        <v>235505</v>
      </c>
      <c r="G560" s="14">
        <f t="shared" si="16"/>
        <v>235505</v>
      </c>
      <c r="H560" s="159"/>
      <c r="I560" s="121">
        <f>SUMIFS('HCLS Adjustment'!$M:$M,'HCLS Adjustment'!$B:$B,$B560)</f>
        <v>0</v>
      </c>
      <c r="J560" s="17">
        <f>VLOOKUP(B560,'SVS Adjustment'!B:L,11,FALSE)</f>
        <v>0</v>
      </c>
      <c r="K560" s="17">
        <f>VLOOKUP($B560,'CAF BLS Adjustment'!$B:$S,18,FALSE)</f>
        <v>189142.75956649592</v>
      </c>
      <c r="L560" s="39">
        <f t="shared" si="17"/>
        <v>189142.75956649592</v>
      </c>
    </row>
    <row r="561" spans="1:12" ht="15" customHeight="1">
      <c r="A561" s="51" t="s">
        <v>464</v>
      </c>
      <c r="B561" s="51">
        <v>351303</v>
      </c>
      <c r="C561" s="51" t="s">
        <v>571</v>
      </c>
      <c r="D561" s="121">
        <f>SUMIFS('HCLS Adjustment'!$F:$F,'HCLS Adjustment'!$B:$B,'SAC by SAC Totals'!$B561)</f>
        <v>212304</v>
      </c>
      <c r="E561" s="17">
        <f>VLOOKUP(B561,'SVS Adjustment'!B:L,4,FALSE)</f>
        <v>0</v>
      </c>
      <c r="F561" s="17">
        <f>VLOOKUP(B561,'CAF BLS Adjustment'!B:S,9,FALSE)</f>
        <v>185624</v>
      </c>
      <c r="G561" s="14">
        <f t="shared" si="16"/>
        <v>397928</v>
      </c>
      <c r="H561" s="159"/>
      <c r="I561" s="121">
        <f>SUMIFS('HCLS Adjustment'!$M:$M,'HCLS Adjustment'!$B:$B,$B561)</f>
        <v>179211.90537671666</v>
      </c>
      <c r="J561" s="17">
        <f>VLOOKUP(B561,'SVS Adjustment'!B:L,11,FALSE)</f>
        <v>0</v>
      </c>
      <c r="K561" s="17">
        <f>VLOOKUP($B561,'CAF BLS Adjustment'!$B:$S,18,FALSE)</f>
        <v>155715.5781542506</v>
      </c>
      <c r="L561" s="39">
        <f t="shared" si="17"/>
        <v>334927.48353096726</v>
      </c>
    </row>
    <row r="562" spans="1:12" ht="15" customHeight="1">
      <c r="A562" s="51" t="s">
        <v>464</v>
      </c>
      <c r="B562" s="51">
        <v>351304</v>
      </c>
      <c r="C562" s="51" t="s">
        <v>572</v>
      </c>
      <c r="D562" s="121">
        <f>SUMIFS('HCLS Adjustment'!$F:$F,'HCLS Adjustment'!$B:$B,'SAC by SAC Totals'!$B562)</f>
        <v>30180</v>
      </c>
      <c r="E562" s="17">
        <f>VLOOKUP(B562,'SVS Adjustment'!B:L,4,FALSE)</f>
        <v>0</v>
      </c>
      <c r="F562" s="17">
        <f>VLOOKUP(B562,'CAF BLS Adjustment'!B:S,9,FALSE)</f>
        <v>132196</v>
      </c>
      <c r="G562" s="14">
        <f t="shared" si="16"/>
        <v>162376</v>
      </c>
      <c r="H562" s="159"/>
      <c r="I562" s="121">
        <f>SUMIFS('HCLS Adjustment'!$M:$M,'HCLS Adjustment'!$B:$B,$B562)</f>
        <v>19229.152851174655</v>
      </c>
      <c r="J562" s="17">
        <f>VLOOKUP(B562,'SVS Adjustment'!B:L,11,FALSE)</f>
        <v>0</v>
      </c>
      <c r="K562" s="17">
        <f>VLOOKUP($B562,'CAF BLS Adjustment'!$B:$S,18,FALSE)</f>
        <v>110025.50504908178</v>
      </c>
      <c r="L562" s="39">
        <f t="shared" si="17"/>
        <v>129254.65790025644</v>
      </c>
    </row>
    <row r="563" spans="1:12" ht="15" customHeight="1">
      <c r="A563" s="51" t="s">
        <v>464</v>
      </c>
      <c r="B563" s="51">
        <v>351305</v>
      </c>
      <c r="C563" s="51" t="s">
        <v>573</v>
      </c>
      <c r="D563" s="121">
        <f>SUMIFS('HCLS Adjustment'!$F:$F,'HCLS Adjustment'!$B:$B,'SAC by SAC Totals'!$B563)</f>
        <v>265140</v>
      </c>
      <c r="E563" s="17">
        <f>VLOOKUP(B563,'SVS Adjustment'!B:L,4,FALSE)</f>
        <v>0</v>
      </c>
      <c r="F563" s="17">
        <f>VLOOKUP(B563,'CAF BLS Adjustment'!B:S,9,FALSE)</f>
        <v>347474</v>
      </c>
      <c r="G563" s="14">
        <f t="shared" si="16"/>
        <v>612614</v>
      </c>
      <c r="H563" s="159"/>
      <c r="I563" s="121">
        <f>SUMIFS('HCLS Adjustment'!$M:$M,'HCLS Adjustment'!$B:$B,$B563)</f>
        <v>226539.51742494741</v>
      </c>
      <c r="J563" s="17">
        <f>VLOOKUP(B563,'SVS Adjustment'!B:L,11,FALSE)</f>
        <v>0</v>
      </c>
      <c r="K563" s="17">
        <f>VLOOKUP($B563,'CAF BLS Adjustment'!$B:$S,18,FALSE)</f>
        <v>304352.9203340995</v>
      </c>
      <c r="L563" s="39">
        <f t="shared" si="17"/>
        <v>530892.43775904691</v>
      </c>
    </row>
    <row r="564" spans="1:12" ht="15" customHeight="1">
      <c r="A564" s="51" t="s">
        <v>464</v>
      </c>
      <c r="B564" s="51">
        <v>351306</v>
      </c>
      <c r="C564" s="51" t="s">
        <v>574</v>
      </c>
      <c r="D564" s="121">
        <f>SUMIFS('HCLS Adjustment'!$F:$F,'HCLS Adjustment'!$B:$B,'SAC by SAC Totals'!$B564)</f>
        <v>26580</v>
      </c>
      <c r="E564" s="17">
        <f>VLOOKUP(B564,'SVS Adjustment'!B:L,4,FALSE)</f>
        <v>0</v>
      </c>
      <c r="F564" s="17">
        <f>VLOOKUP(B564,'CAF BLS Adjustment'!B:S,9,FALSE)</f>
        <v>182623</v>
      </c>
      <c r="G564" s="14">
        <f t="shared" si="16"/>
        <v>209203</v>
      </c>
      <c r="H564" s="159"/>
      <c r="I564" s="121">
        <f>SUMIFS('HCLS Adjustment'!$M:$M,'HCLS Adjustment'!$B:$B,$B564)</f>
        <v>12519.553684670187</v>
      </c>
      <c r="J564" s="17">
        <f>VLOOKUP(B564,'SVS Adjustment'!B:L,11,FALSE)</f>
        <v>0</v>
      </c>
      <c r="K564" s="17">
        <f>VLOOKUP($B564,'CAF BLS Adjustment'!$B:$S,18,FALSE)</f>
        <v>151208.26144630968</v>
      </c>
      <c r="L564" s="39">
        <f t="shared" si="17"/>
        <v>163727.81513097987</v>
      </c>
    </row>
    <row r="565" spans="1:12" ht="15" customHeight="1">
      <c r="A565" s="51" t="s">
        <v>464</v>
      </c>
      <c r="B565" s="51">
        <v>351307</v>
      </c>
      <c r="C565" s="51" t="s">
        <v>575</v>
      </c>
      <c r="D565" s="121">
        <f>SUMIFS('HCLS Adjustment'!$F:$F,'HCLS Adjustment'!$B:$B,'SAC by SAC Totals'!$B565)</f>
        <v>0</v>
      </c>
      <c r="E565" s="17">
        <f>VLOOKUP(B565,'SVS Adjustment'!B:L,4,FALSE)</f>
        <v>0</v>
      </c>
      <c r="F565" s="17">
        <f>VLOOKUP(B565,'CAF BLS Adjustment'!B:S,9,FALSE)</f>
        <v>-13362</v>
      </c>
      <c r="G565" s="14">
        <f t="shared" si="16"/>
        <v>-13362</v>
      </c>
      <c r="H565" s="159"/>
      <c r="I565" s="121">
        <f>SUMIFS('HCLS Adjustment'!$M:$M,'HCLS Adjustment'!$B:$B,$B565)</f>
        <v>0</v>
      </c>
      <c r="J565" s="17">
        <f>VLOOKUP(B565,'SVS Adjustment'!B:L,11,FALSE)</f>
        <v>0</v>
      </c>
      <c r="K565" s="17">
        <f>VLOOKUP($B565,'CAF BLS Adjustment'!$B:$S,18,FALSE)</f>
        <v>-13362</v>
      </c>
      <c r="L565" s="39">
        <f t="shared" si="17"/>
        <v>-13362</v>
      </c>
    </row>
    <row r="566" spans="1:12" ht="15" customHeight="1">
      <c r="A566" s="51" t="s">
        <v>464</v>
      </c>
      <c r="B566" s="51">
        <v>351308</v>
      </c>
      <c r="C566" s="51" t="s">
        <v>576</v>
      </c>
      <c r="D566" s="121">
        <f>SUMIFS('HCLS Adjustment'!$F:$F,'HCLS Adjustment'!$B:$B,'SAC by SAC Totals'!$B566)</f>
        <v>0</v>
      </c>
      <c r="E566" s="17">
        <f>VLOOKUP(B566,'SVS Adjustment'!B:L,4,FALSE)</f>
        <v>0</v>
      </c>
      <c r="F566" s="17">
        <f>VLOOKUP(B566,'CAF BLS Adjustment'!B:S,9,FALSE)</f>
        <v>-1284</v>
      </c>
      <c r="G566" s="14">
        <f t="shared" si="16"/>
        <v>-1284</v>
      </c>
      <c r="H566" s="159"/>
      <c r="I566" s="121">
        <f>SUMIFS('HCLS Adjustment'!$M:$M,'HCLS Adjustment'!$B:$B,$B566)</f>
        <v>0</v>
      </c>
      <c r="J566" s="17">
        <f>VLOOKUP(B566,'SVS Adjustment'!B:L,11,FALSE)</f>
        <v>0</v>
      </c>
      <c r="K566" s="17">
        <f>VLOOKUP($B566,'CAF BLS Adjustment'!$B:$S,18,FALSE)</f>
        <v>-1284</v>
      </c>
      <c r="L566" s="39">
        <f t="shared" si="17"/>
        <v>-1284</v>
      </c>
    </row>
    <row r="567" spans="1:12" ht="15" customHeight="1">
      <c r="A567" s="51" t="s">
        <v>464</v>
      </c>
      <c r="B567" s="51">
        <v>351309</v>
      </c>
      <c r="C567" s="51" t="s">
        <v>577</v>
      </c>
      <c r="D567" s="121">
        <f>SUMIFS('HCLS Adjustment'!$F:$F,'HCLS Adjustment'!$B:$B,'SAC by SAC Totals'!$B567)</f>
        <v>0</v>
      </c>
      <c r="E567" s="17">
        <f>VLOOKUP(B567,'SVS Adjustment'!B:L,4,FALSE)</f>
        <v>0</v>
      </c>
      <c r="F567" s="17">
        <f>VLOOKUP(B567,'CAF BLS Adjustment'!B:S,9,FALSE)</f>
        <v>2412</v>
      </c>
      <c r="G567" s="14">
        <f t="shared" si="16"/>
        <v>2412</v>
      </c>
      <c r="H567" s="159"/>
      <c r="I567" s="121">
        <f>SUMIFS('HCLS Adjustment'!$M:$M,'HCLS Adjustment'!$B:$B,$B567)</f>
        <v>0</v>
      </c>
      <c r="J567" s="17">
        <f>VLOOKUP(B567,'SVS Adjustment'!B:L,11,FALSE)</f>
        <v>0</v>
      </c>
      <c r="K567" s="17">
        <f>VLOOKUP($B567,'CAF BLS Adjustment'!$B:$S,18,FALSE)</f>
        <v>2210.922819986602</v>
      </c>
      <c r="L567" s="39">
        <f t="shared" si="17"/>
        <v>2210.922819986602</v>
      </c>
    </row>
    <row r="568" spans="1:12" ht="15" customHeight="1">
      <c r="A568" s="51" t="s">
        <v>464</v>
      </c>
      <c r="B568" s="51">
        <v>351310</v>
      </c>
      <c r="C568" s="51" t="s">
        <v>578</v>
      </c>
      <c r="D568" s="121">
        <f>SUMIFS('HCLS Adjustment'!$F:$F,'HCLS Adjustment'!$B:$B,'SAC by SAC Totals'!$B568)</f>
        <v>0</v>
      </c>
      <c r="E568" s="17">
        <f>VLOOKUP(B568,'SVS Adjustment'!B:L,4,FALSE)</f>
        <v>0</v>
      </c>
      <c r="F568" s="17">
        <f>VLOOKUP(B568,'CAF BLS Adjustment'!B:S,9,FALSE)</f>
        <v>2292</v>
      </c>
      <c r="G568" s="14">
        <f t="shared" si="16"/>
        <v>2292</v>
      </c>
      <c r="H568" s="159"/>
      <c r="I568" s="121">
        <f>SUMIFS('HCLS Adjustment'!$M:$M,'HCLS Adjustment'!$B:$B,$B568)</f>
        <v>0</v>
      </c>
      <c r="J568" s="17">
        <f>VLOOKUP(B568,'SVS Adjustment'!B:L,11,FALSE)</f>
        <v>0</v>
      </c>
      <c r="K568" s="17">
        <f>VLOOKUP($B568,'CAF BLS Adjustment'!$B:$S,18,FALSE)</f>
        <v>2100.9266597882638</v>
      </c>
      <c r="L568" s="39">
        <f t="shared" si="17"/>
        <v>2100.9266597882638</v>
      </c>
    </row>
    <row r="569" spans="1:12" ht="15" customHeight="1">
      <c r="A569" s="51" t="s">
        <v>464</v>
      </c>
      <c r="B569" s="51">
        <v>351316</v>
      </c>
      <c r="C569" s="51" t="s">
        <v>579</v>
      </c>
      <c r="D569" s="121">
        <f>SUMIFS('HCLS Adjustment'!$F:$F,'HCLS Adjustment'!$B:$B,'SAC by SAC Totals'!$B569)</f>
        <v>160248</v>
      </c>
      <c r="E569" s="17">
        <f>VLOOKUP(B569,'SVS Adjustment'!B:L,4,FALSE)</f>
        <v>0</v>
      </c>
      <c r="F569" s="17">
        <f>VLOOKUP(B569,'CAF BLS Adjustment'!B:S,9,FALSE)</f>
        <v>416451</v>
      </c>
      <c r="G569" s="14">
        <f t="shared" si="16"/>
        <v>576699</v>
      </c>
      <c r="H569" s="159"/>
      <c r="I569" s="121">
        <f>SUMIFS('HCLS Adjustment'!$M:$M,'HCLS Adjustment'!$B:$B,$B569)</f>
        <v>133987.02548476838</v>
      </c>
      <c r="J569" s="17">
        <f>VLOOKUP(B569,'SVS Adjustment'!B:L,11,FALSE)</f>
        <v>0</v>
      </c>
      <c r="K569" s="17">
        <f>VLOOKUP($B569,'CAF BLS Adjustment'!$B:$S,18,FALSE)</f>
        <v>369488.86470763595</v>
      </c>
      <c r="L569" s="39">
        <f t="shared" si="17"/>
        <v>503475.89019240433</v>
      </c>
    </row>
    <row r="570" spans="1:12" ht="15" customHeight="1">
      <c r="A570" s="51" t="s">
        <v>464</v>
      </c>
      <c r="B570" s="51">
        <v>351319</v>
      </c>
      <c r="C570" s="51" t="s">
        <v>580</v>
      </c>
      <c r="D570" s="121">
        <f>SUMIFS('HCLS Adjustment'!$F:$F,'HCLS Adjustment'!$B:$B,'SAC by SAC Totals'!$B570)</f>
        <v>0</v>
      </c>
      <c r="E570" s="17">
        <f>VLOOKUP(B570,'SVS Adjustment'!B:L,4,FALSE)</f>
        <v>0</v>
      </c>
      <c r="F570" s="17">
        <f>VLOOKUP(B570,'CAF BLS Adjustment'!B:S,9,FALSE)</f>
        <v>7998</v>
      </c>
      <c r="G570" s="14">
        <f t="shared" si="16"/>
        <v>7998</v>
      </c>
      <c r="H570" s="159"/>
      <c r="I570" s="121">
        <f>SUMIFS('HCLS Adjustment'!$M:$M,'HCLS Adjustment'!$B:$B,$B570)</f>
        <v>0</v>
      </c>
      <c r="J570" s="17">
        <f>VLOOKUP(B570,'SVS Adjustment'!B:L,11,FALSE)</f>
        <v>0</v>
      </c>
      <c r="K570" s="17">
        <f>VLOOKUP($B570,'CAF BLS Adjustment'!$B:$S,18,FALSE)</f>
        <v>7331.2440772192558</v>
      </c>
      <c r="L570" s="39">
        <f t="shared" si="17"/>
        <v>7331.2440772192558</v>
      </c>
    </row>
    <row r="571" spans="1:12" ht="15" customHeight="1">
      <c r="A571" s="51" t="s">
        <v>464</v>
      </c>
      <c r="B571" s="51">
        <v>351320</v>
      </c>
      <c r="C571" s="51" t="s">
        <v>581</v>
      </c>
      <c r="D571" s="121">
        <f>SUMIFS('HCLS Adjustment'!$F:$F,'HCLS Adjustment'!$B:$B,'SAC by SAC Totals'!$B571)</f>
        <v>39636</v>
      </c>
      <c r="E571" s="17">
        <f>VLOOKUP(B571,'SVS Adjustment'!B:L,4,FALSE)</f>
        <v>0</v>
      </c>
      <c r="F571" s="17">
        <f>VLOOKUP(B571,'CAF BLS Adjustment'!B:S,9,FALSE)</f>
        <v>170806</v>
      </c>
      <c r="G571" s="14">
        <f t="shared" si="16"/>
        <v>210442</v>
      </c>
      <c r="H571" s="159"/>
      <c r="I571" s="121">
        <f>SUMIFS('HCLS Adjustment'!$M:$M,'HCLS Adjustment'!$B:$B,$B571)</f>
        <v>26983.643840127195</v>
      </c>
      <c r="J571" s="17">
        <f>VLOOKUP(B571,'SVS Adjustment'!B:L,11,FALSE)</f>
        <v>0</v>
      </c>
      <c r="K571" s="17">
        <f>VLOOKUP($B571,'CAF BLS Adjustment'!$B:$S,18,FALSE)</f>
        <v>144373.05453781196</v>
      </c>
      <c r="L571" s="39">
        <f t="shared" si="17"/>
        <v>171356.69837793914</v>
      </c>
    </row>
    <row r="572" spans="1:12" ht="15" customHeight="1">
      <c r="A572" s="51" t="s">
        <v>464</v>
      </c>
      <c r="B572" s="51">
        <v>351322</v>
      </c>
      <c r="C572" s="51" t="s">
        <v>582</v>
      </c>
      <c r="D572" s="121">
        <f>SUMIFS('HCLS Adjustment'!$F:$F,'HCLS Adjustment'!$B:$B,'SAC by SAC Totals'!$B572)</f>
        <v>41076</v>
      </c>
      <c r="E572" s="17">
        <f>VLOOKUP(B572,'SVS Adjustment'!B:L,4,FALSE)</f>
        <v>0</v>
      </c>
      <c r="F572" s="17">
        <f>VLOOKUP(B572,'CAF BLS Adjustment'!B:S,9,FALSE)</f>
        <v>116415</v>
      </c>
      <c r="G572" s="14">
        <f t="shared" si="16"/>
        <v>157491</v>
      </c>
      <c r="H572" s="159"/>
      <c r="I572" s="121">
        <f>SUMIFS('HCLS Adjustment'!$M:$M,'HCLS Adjustment'!$B:$B,$B572)</f>
        <v>29811.702544552649</v>
      </c>
      <c r="J572" s="17">
        <f>VLOOKUP(B572,'SVS Adjustment'!B:L,11,FALSE)</f>
        <v>0</v>
      </c>
      <c r="K572" s="17">
        <f>VLOOKUP($B572,'CAF BLS Adjustment'!$B:$S,18,FALSE)</f>
        <v>96985.655374789814</v>
      </c>
      <c r="L572" s="39">
        <f t="shared" si="17"/>
        <v>126797.35791934247</v>
      </c>
    </row>
    <row r="573" spans="1:12" ht="15" customHeight="1">
      <c r="A573" s="51" t="s">
        <v>464</v>
      </c>
      <c r="B573" s="51">
        <v>351324</v>
      </c>
      <c r="C573" s="51" t="s">
        <v>583</v>
      </c>
      <c r="D573" s="121">
        <f>SUMIFS('HCLS Adjustment'!$F:$F,'HCLS Adjustment'!$B:$B,'SAC by SAC Totals'!$B573)</f>
        <v>638100</v>
      </c>
      <c r="E573" s="17">
        <f>VLOOKUP(B573,'SVS Adjustment'!B:L,4,FALSE)</f>
        <v>0</v>
      </c>
      <c r="F573" s="17">
        <f>VLOOKUP(B573,'CAF BLS Adjustment'!B:S,9,FALSE)</f>
        <v>755113</v>
      </c>
      <c r="G573" s="14">
        <f t="shared" si="16"/>
        <v>1393213</v>
      </c>
      <c r="H573" s="159"/>
      <c r="I573" s="121">
        <f>SUMIFS('HCLS Adjustment'!$M:$M,'HCLS Adjustment'!$B:$B,$B573)</f>
        <v>556086.20048474881</v>
      </c>
      <c r="J573" s="17">
        <f>VLOOKUP(B573,'SVS Adjustment'!B:L,11,FALSE)</f>
        <v>0</v>
      </c>
      <c r="K573" s="17">
        <f>VLOOKUP($B573,'CAF BLS Adjustment'!$B:$S,18,FALSE)</f>
        <v>673935.9255318786</v>
      </c>
      <c r="L573" s="39">
        <f t="shared" si="17"/>
        <v>1230022.1260166275</v>
      </c>
    </row>
    <row r="574" spans="1:12" ht="15" customHeight="1">
      <c r="A574" s="51" t="s">
        <v>464</v>
      </c>
      <c r="B574" s="51">
        <v>351326</v>
      </c>
      <c r="C574" s="51" t="s">
        <v>584</v>
      </c>
      <c r="D574" s="121">
        <f>SUMIFS('HCLS Adjustment'!$F:$F,'HCLS Adjustment'!$B:$B,'SAC by SAC Totals'!$B574)</f>
        <v>230208</v>
      </c>
      <c r="E574" s="17">
        <f>VLOOKUP(B574,'SVS Adjustment'!B:L,4,FALSE)</f>
        <v>0</v>
      </c>
      <c r="F574" s="17">
        <f>VLOOKUP(B574,'CAF BLS Adjustment'!B:S,9,FALSE)</f>
        <v>368302</v>
      </c>
      <c r="G574" s="14">
        <f t="shared" si="16"/>
        <v>598510</v>
      </c>
      <c r="H574" s="159"/>
      <c r="I574" s="121">
        <f>SUMIFS('HCLS Adjustment'!$M:$M,'HCLS Adjustment'!$B:$B,$B574)</f>
        <v>194921.70076195311</v>
      </c>
      <c r="J574" s="17">
        <f>VLOOKUP(B574,'SVS Adjustment'!B:L,11,FALSE)</f>
        <v>0</v>
      </c>
      <c r="K574" s="17">
        <f>VLOOKUP($B574,'CAF BLS Adjustment'!$B:$S,18,FALSE)</f>
        <v>323291.84841730871</v>
      </c>
      <c r="L574" s="39">
        <f t="shared" si="17"/>
        <v>518213.54917926178</v>
      </c>
    </row>
    <row r="575" spans="1:12" ht="15" customHeight="1">
      <c r="A575" s="51" t="s">
        <v>464</v>
      </c>
      <c r="B575" s="51">
        <v>351327</v>
      </c>
      <c r="C575" s="51" t="s">
        <v>585</v>
      </c>
      <c r="D575" s="121">
        <f>SUMIFS('HCLS Adjustment'!$F:$F,'HCLS Adjustment'!$B:$B,'SAC by SAC Totals'!$B575)</f>
        <v>219432</v>
      </c>
      <c r="E575" s="17">
        <f>VLOOKUP(B575,'SVS Adjustment'!B:L,4,FALSE)</f>
        <v>0</v>
      </c>
      <c r="F575" s="17">
        <f>VLOOKUP(B575,'CAF BLS Adjustment'!B:S,9,FALSE)</f>
        <v>211687</v>
      </c>
      <c r="G575" s="14">
        <f t="shared" si="16"/>
        <v>431119</v>
      </c>
      <c r="H575" s="159"/>
      <c r="I575" s="121">
        <f>SUMIFS('HCLS Adjustment'!$M:$M,'HCLS Adjustment'!$B:$B,$B575)</f>
        <v>191056.09486280484</v>
      </c>
      <c r="J575" s="17">
        <f>VLOOKUP(B575,'SVS Adjustment'!B:L,11,FALSE)</f>
        <v>0</v>
      </c>
      <c r="K575" s="17">
        <f>VLOOKUP($B575,'CAF BLS Adjustment'!$B:$S,18,FALSE)</f>
        <v>187064.57168880696</v>
      </c>
      <c r="L575" s="39">
        <f t="shared" si="17"/>
        <v>378120.66655161179</v>
      </c>
    </row>
    <row r="576" spans="1:12" ht="15" customHeight="1">
      <c r="A576" s="51" t="s">
        <v>464</v>
      </c>
      <c r="B576" s="51">
        <v>351328</v>
      </c>
      <c r="C576" s="51" t="s">
        <v>586</v>
      </c>
      <c r="D576" s="121">
        <f>SUMIFS('HCLS Adjustment'!$F:$F,'HCLS Adjustment'!$B:$B,'SAC by SAC Totals'!$B576)</f>
        <v>1120596</v>
      </c>
      <c r="E576" s="17">
        <f>VLOOKUP(B576,'SVS Adjustment'!B:L,4,FALSE)</f>
        <v>0</v>
      </c>
      <c r="F576" s="17">
        <f>VLOOKUP(B576,'CAF BLS Adjustment'!B:S,9,FALSE)</f>
        <v>1191261</v>
      </c>
      <c r="G576" s="14">
        <f t="shared" si="16"/>
        <v>2311857</v>
      </c>
      <c r="H576" s="159"/>
      <c r="I576" s="121">
        <f>SUMIFS('HCLS Adjustment'!$M:$M,'HCLS Adjustment'!$B:$B,$B576)</f>
        <v>931193.49928659888</v>
      </c>
      <c r="J576" s="17">
        <f>VLOOKUP(B576,'SVS Adjustment'!B:L,11,FALSE)</f>
        <v>0</v>
      </c>
      <c r="K576" s="17">
        <f>VLOOKUP($B576,'CAF BLS Adjustment'!$B:$S,18,FALSE)</f>
        <v>995242.02200062934</v>
      </c>
      <c r="L576" s="39">
        <f t="shared" si="17"/>
        <v>1926435.5212872282</v>
      </c>
    </row>
    <row r="577" spans="1:12" ht="15" customHeight="1">
      <c r="A577" s="51" t="s">
        <v>464</v>
      </c>
      <c r="B577" s="51">
        <v>351329</v>
      </c>
      <c r="C577" s="51" t="s">
        <v>587</v>
      </c>
      <c r="D577" s="121">
        <f>SUMIFS('HCLS Adjustment'!$F:$F,'HCLS Adjustment'!$B:$B,'SAC by SAC Totals'!$B577)</f>
        <v>273768</v>
      </c>
      <c r="E577" s="17">
        <f>VLOOKUP(B577,'SVS Adjustment'!B:L,4,FALSE)</f>
        <v>0</v>
      </c>
      <c r="F577" s="17">
        <f>VLOOKUP(B577,'CAF BLS Adjustment'!B:S,9,FALSE)</f>
        <v>347418</v>
      </c>
      <c r="G577" s="14">
        <f t="shared" si="16"/>
        <v>621186</v>
      </c>
      <c r="H577" s="159"/>
      <c r="I577" s="121">
        <f>SUMIFS('HCLS Adjustment'!$M:$M,'HCLS Adjustment'!$B:$B,$B577)</f>
        <v>222997.47310478662</v>
      </c>
      <c r="J577" s="17">
        <f>VLOOKUP(B577,'SVS Adjustment'!B:L,11,FALSE)</f>
        <v>0</v>
      </c>
      <c r="K577" s="17">
        <f>VLOOKUP($B577,'CAF BLS Adjustment'!$B:$S,18,FALSE)</f>
        <v>288314.92892453907</v>
      </c>
      <c r="L577" s="39">
        <f t="shared" si="17"/>
        <v>511312.40202932572</v>
      </c>
    </row>
    <row r="578" spans="1:12" ht="15" customHeight="1">
      <c r="A578" s="51" t="s">
        <v>464</v>
      </c>
      <c r="B578" s="51">
        <v>351331</v>
      </c>
      <c r="C578" s="51" t="s">
        <v>588</v>
      </c>
      <c r="D578" s="121">
        <f>SUMIFS('HCLS Adjustment'!$F:$F,'HCLS Adjustment'!$B:$B,'SAC by SAC Totals'!$B578)</f>
        <v>226992</v>
      </c>
      <c r="E578" s="17">
        <f>VLOOKUP(B578,'SVS Adjustment'!B:L,4,FALSE)</f>
        <v>0</v>
      </c>
      <c r="F578" s="17">
        <f>VLOOKUP(B578,'CAF BLS Adjustment'!B:S,9,FALSE)</f>
        <v>1203218</v>
      </c>
      <c r="G578" s="14">
        <f t="shared" si="16"/>
        <v>1430210</v>
      </c>
      <c r="H578" s="159"/>
      <c r="I578" s="121">
        <f>SUMIFS('HCLS Adjustment'!$M:$M,'HCLS Adjustment'!$B:$B,$B578)</f>
        <v>149014.14331952651</v>
      </c>
      <c r="J578" s="17">
        <f>VLOOKUP(B578,'SVS Adjustment'!B:L,11,FALSE)</f>
        <v>0</v>
      </c>
      <c r="K578" s="17">
        <f>VLOOKUP($B578,'CAF BLS Adjustment'!$B:$S,18,FALSE)</f>
        <v>1000270.8664410706</v>
      </c>
      <c r="L578" s="39">
        <f t="shared" si="17"/>
        <v>1149285.009760597</v>
      </c>
    </row>
    <row r="579" spans="1:12" ht="15" customHeight="1">
      <c r="A579" s="51" t="s">
        <v>464</v>
      </c>
      <c r="B579" s="51">
        <v>351332</v>
      </c>
      <c r="C579" s="51" t="s">
        <v>589</v>
      </c>
      <c r="D579" s="121">
        <f>SUMIFS('HCLS Adjustment'!$F:$F,'HCLS Adjustment'!$B:$B,'SAC by SAC Totals'!$B579)</f>
        <v>157188</v>
      </c>
      <c r="E579" s="17">
        <f>VLOOKUP(B579,'SVS Adjustment'!B:L,4,FALSE)</f>
        <v>0</v>
      </c>
      <c r="F579" s="17">
        <f>VLOOKUP(B579,'CAF BLS Adjustment'!B:S,9,FALSE)</f>
        <v>1010534</v>
      </c>
      <c r="G579" s="14">
        <f t="shared" ref="G579:G642" si="18">SUM(D579:F579)</f>
        <v>1167722</v>
      </c>
      <c r="H579" s="159"/>
      <c r="I579" s="121">
        <f>SUMIFS('HCLS Adjustment'!$M:$M,'HCLS Adjustment'!$B:$B,$B579)</f>
        <v>89248.579955635374</v>
      </c>
      <c r="J579" s="17">
        <f>VLOOKUP(B579,'SVS Adjustment'!B:L,11,FALSE)</f>
        <v>0</v>
      </c>
      <c r="K579" s="17">
        <f>VLOOKUP($B579,'CAF BLS Adjustment'!$B:$S,18,FALSE)</f>
        <v>851677.59970935038</v>
      </c>
      <c r="L579" s="39">
        <f t="shared" ref="L579:L642" si="19">SUM(I579:K579)</f>
        <v>940926.17966498574</v>
      </c>
    </row>
    <row r="580" spans="1:12" ht="15" customHeight="1">
      <c r="A580" s="51" t="s">
        <v>464</v>
      </c>
      <c r="B580" s="51">
        <v>351334</v>
      </c>
      <c r="C580" s="51" t="s">
        <v>590</v>
      </c>
      <c r="D580" s="121">
        <f>SUMIFS('HCLS Adjustment'!$F:$F,'HCLS Adjustment'!$B:$B,'SAC by SAC Totals'!$B580)</f>
        <v>0</v>
      </c>
      <c r="E580" s="17">
        <f>VLOOKUP(B580,'SVS Adjustment'!B:L,4,FALSE)</f>
        <v>0</v>
      </c>
      <c r="F580" s="17">
        <f>VLOOKUP(B580,'CAF BLS Adjustment'!B:S,9,FALSE)</f>
        <v>4704</v>
      </c>
      <c r="G580" s="14">
        <f t="shared" si="18"/>
        <v>4704</v>
      </c>
      <c r="H580" s="159"/>
      <c r="I580" s="121">
        <f>SUMIFS('HCLS Adjustment'!$M:$M,'HCLS Adjustment'!$B:$B,$B580)</f>
        <v>0</v>
      </c>
      <c r="J580" s="17">
        <f>VLOOKUP(B580,'SVS Adjustment'!B:L,11,FALSE)</f>
        <v>0</v>
      </c>
      <c r="K580" s="17">
        <f>VLOOKUP($B580,'CAF BLS Adjustment'!$B:$S,18,FALSE)</f>
        <v>4311.8494797748663</v>
      </c>
      <c r="L580" s="39">
        <f t="shared" si="19"/>
        <v>4311.8494797748663</v>
      </c>
    </row>
    <row r="581" spans="1:12" ht="15" customHeight="1">
      <c r="A581" s="51" t="s">
        <v>464</v>
      </c>
      <c r="B581" s="51">
        <v>351335</v>
      </c>
      <c r="C581" s="51" t="s">
        <v>591</v>
      </c>
      <c r="D581" s="121">
        <f>SUMIFS('HCLS Adjustment'!$F:$F,'HCLS Adjustment'!$B:$B,'SAC by SAC Totals'!$B581)</f>
        <v>0</v>
      </c>
      <c r="E581" s="17">
        <f>VLOOKUP(B581,'SVS Adjustment'!B:L,4,FALSE)</f>
        <v>0</v>
      </c>
      <c r="F581" s="17">
        <f>VLOOKUP(B581,'CAF BLS Adjustment'!B:S,9,FALSE)</f>
        <v>744</v>
      </c>
      <c r="G581" s="14">
        <f t="shared" si="18"/>
        <v>744</v>
      </c>
      <c r="H581" s="159"/>
      <c r="I581" s="121">
        <f>SUMIFS('HCLS Adjustment'!$M:$M,'HCLS Adjustment'!$B:$B,$B581)</f>
        <v>0</v>
      </c>
      <c r="J581" s="17">
        <f>VLOOKUP(B581,'SVS Adjustment'!B:L,11,FALSE)</f>
        <v>0</v>
      </c>
      <c r="K581" s="17">
        <f>VLOOKUP($B581,'CAF BLS Adjustment'!$B:$S,18,FALSE)</f>
        <v>681.9761932296982</v>
      </c>
      <c r="L581" s="39">
        <f t="shared" si="19"/>
        <v>681.9761932296982</v>
      </c>
    </row>
    <row r="582" spans="1:12" ht="15" customHeight="1">
      <c r="A582" s="51" t="s">
        <v>464</v>
      </c>
      <c r="B582" s="51">
        <v>351336</v>
      </c>
      <c r="C582" s="51" t="s">
        <v>592</v>
      </c>
      <c r="D582" s="121">
        <f>SUMIFS('HCLS Adjustment'!$F:$F,'HCLS Adjustment'!$B:$B,'SAC by SAC Totals'!$B582)</f>
        <v>0</v>
      </c>
      <c r="E582" s="17">
        <f>VLOOKUP(B582,'SVS Adjustment'!B:L,4,FALSE)</f>
        <v>0</v>
      </c>
      <c r="F582" s="17">
        <f>VLOOKUP(B582,'CAF BLS Adjustment'!B:S,9,FALSE)</f>
        <v>345315</v>
      </c>
      <c r="G582" s="14">
        <f t="shared" si="18"/>
        <v>345315</v>
      </c>
      <c r="H582" s="159"/>
      <c r="I582" s="121">
        <f>SUMIFS('HCLS Adjustment'!$M:$M,'HCLS Adjustment'!$B:$B,$B582)</f>
        <v>0</v>
      </c>
      <c r="J582" s="17">
        <f>VLOOKUP(B582,'SVS Adjustment'!B:L,11,FALSE)</f>
        <v>0</v>
      </c>
      <c r="K582" s="17">
        <f>VLOOKUP($B582,'CAF BLS Adjustment'!$B:$S,18,FALSE)</f>
        <v>274422.70778072043</v>
      </c>
      <c r="L582" s="39">
        <f t="shared" si="19"/>
        <v>274422.70778072043</v>
      </c>
    </row>
    <row r="583" spans="1:12" ht="15" customHeight="1">
      <c r="A583" s="51" t="s">
        <v>464</v>
      </c>
      <c r="B583" s="51">
        <v>351337</v>
      </c>
      <c r="C583" s="51" t="s">
        <v>593</v>
      </c>
      <c r="D583" s="121">
        <f>SUMIFS('HCLS Adjustment'!$F:$F,'HCLS Adjustment'!$B:$B,'SAC by SAC Totals'!$B583)</f>
        <v>951132</v>
      </c>
      <c r="E583" s="17">
        <f>VLOOKUP(B583,'SVS Adjustment'!B:L,4,FALSE)</f>
        <v>0</v>
      </c>
      <c r="F583" s="17">
        <f>VLOOKUP(B583,'CAF BLS Adjustment'!B:S,9,FALSE)</f>
        <v>1726904</v>
      </c>
      <c r="G583" s="14">
        <f t="shared" si="18"/>
        <v>2678036</v>
      </c>
      <c r="H583" s="159"/>
      <c r="I583" s="121">
        <f>SUMIFS('HCLS Adjustment'!$M:$M,'HCLS Adjustment'!$B:$B,$B583)</f>
        <v>764925.35937418102</v>
      </c>
      <c r="J583" s="17">
        <f>VLOOKUP(B583,'SVS Adjustment'!B:L,11,FALSE)</f>
        <v>0</v>
      </c>
      <c r="K583" s="17">
        <f>VLOOKUP($B583,'CAF BLS Adjustment'!$B:$S,18,FALSE)</f>
        <v>1439747.460994855</v>
      </c>
      <c r="L583" s="39">
        <f t="shared" si="19"/>
        <v>2204672.8203690359</v>
      </c>
    </row>
    <row r="584" spans="1:12" ht="15" customHeight="1">
      <c r="A584" s="51" t="s">
        <v>464</v>
      </c>
      <c r="B584" s="51">
        <v>351342</v>
      </c>
      <c r="C584" s="51" t="s">
        <v>594</v>
      </c>
      <c r="D584" s="121">
        <f>SUMIFS('HCLS Adjustment'!$F:$F,'HCLS Adjustment'!$B:$B,'SAC by SAC Totals'!$B584)</f>
        <v>0</v>
      </c>
      <c r="E584" s="17">
        <f>VLOOKUP(B584,'SVS Adjustment'!B:L,4,FALSE)</f>
        <v>0</v>
      </c>
      <c r="F584" s="17">
        <f>VLOOKUP(B584,'CAF BLS Adjustment'!B:S,9,FALSE)</f>
        <v>-5592</v>
      </c>
      <c r="G584" s="14">
        <f t="shared" si="18"/>
        <v>-5592</v>
      </c>
      <c r="H584" s="159"/>
      <c r="I584" s="121">
        <f>SUMIFS('HCLS Adjustment'!$M:$M,'HCLS Adjustment'!$B:$B,$B584)</f>
        <v>0</v>
      </c>
      <c r="J584" s="17">
        <f>VLOOKUP(B584,'SVS Adjustment'!B:L,11,FALSE)</f>
        <v>0</v>
      </c>
      <c r="K584" s="17">
        <f>VLOOKUP($B584,'CAF BLS Adjustment'!$B:$S,18,FALSE)</f>
        <v>-5592</v>
      </c>
      <c r="L584" s="39">
        <f t="shared" si="19"/>
        <v>-5592</v>
      </c>
    </row>
    <row r="585" spans="1:12" ht="15" customHeight="1">
      <c r="A585" s="51" t="s">
        <v>464</v>
      </c>
      <c r="B585" s="51">
        <v>351343</v>
      </c>
      <c r="C585" s="51" t="s">
        <v>595</v>
      </c>
      <c r="D585" s="121">
        <f>SUMIFS('HCLS Adjustment'!$F:$F,'HCLS Adjustment'!$B:$B,'SAC by SAC Totals'!$B585)</f>
        <v>0</v>
      </c>
      <c r="E585" s="17">
        <f>VLOOKUP(B585,'SVS Adjustment'!B:L,4,FALSE)</f>
        <v>0</v>
      </c>
      <c r="F585" s="17">
        <f>VLOOKUP(B585,'CAF BLS Adjustment'!B:S,9,FALSE)</f>
        <v>52566</v>
      </c>
      <c r="G585" s="14">
        <f t="shared" si="18"/>
        <v>52566</v>
      </c>
      <c r="H585" s="159"/>
      <c r="I585" s="121">
        <f>SUMIFS('HCLS Adjustment'!$M:$M,'HCLS Adjustment'!$B:$B,$B585)</f>
        <v>0</v>
      </c>
      <c r="J585" s="17">
        <f>VLOOKUP(B585,'SVS Adjustment'!B:L,11,FALSE)</f>
        <v>0</v>
      </c>
      <c r="K585" s="17">
        <f>VLOOKUP($B585,'CAF BLS Adjustment'!$B:$S,18,FALSE)</f>
        <v>48183.817974882142</v>
      </c>
      <c r="L585" s="39">
        <f t="shared" si="19"/>
        <v>48183.817974882142</v>
      </c>
    </row>
    <row r="586" spans="1:12" ht="15" customHeight="1">
      <c r="A586" s="51" t="s">
        <v>464</v>
      </c>
      <c r="B586" s="51">
        <v>351344</v>
      </c>
      <c r="C586" s="51" t="s">
        <v>596</v>
      </c>
      <c r="D586" s="121">
        <f>SUMIFS('HCLS Adjustment'!$F:$F,'HCLS Adjustment'!$B:$B,'SAC by SAC Totals'!$B586)</f>
        <v>0</v>
      </c>
      <c r="E586" s="17">
        <f>VLOOKUP(B586,'SVS Adjustment'!B:L,4,FALSE)</f>
        <v>0</v>
      </c>
      <c r="F586" s="17">
        <f>VLOOKUP(B586,'CAF BLS Adjustment'!B:S,9,FALSE)</f>
        <v>-24012</v>
      </c>
      <c r="G586" s="14">
        <f t="shared" si="18"/>
        <v>-24012</v>
      </c>
      <c r="H586" s="159"/>
      <c r="I586" s="121">
        <f>SUMIFS('HCLS Adjustment'!$M:$M,'HCLS Adjustment'!$B:$B,$B586)</f>
        <v>0</v>
      </c>
      <c r="J586" s="17">
        <f>VLOOKUP(B586,'SVS Adjustment'!B:L,11,FALSE)</f>
        <v>0</v>
      </c>
      <c r="K586" s="17">
        <f>VLOOKUP($B586,'CAF BLS Adjustment'!$B:$S,18,FALSE)</f>
        <v>-24012</v>
      </c>
      <c r="L586" s="39">
        <f t="shared" si="19"/>
        <v>-24012</v>
      </c>
    </row>
    <row r="587" spans="1:12" ht="15" customHeight="1">
      <c r="A587" s="51" t="s">
        <v>464</v>
      </c>
      <c r="B587" s="51">
        <v>351346</v>
      </c>
      <c r="C587" s="51" t="s">
        <v>597</v>
      </c>
      <c r="D587" s="121">
        <f>SUMIFS('HCLS Adjustment'!$F:$F,'HCLS Adjustment'!$B:$B,'SAC by SAC Totals'!$B587)</f>
        <v>0</v>
      </c>
      <c r="E587" s="17">
        <f>VLOOKUP(B587,'SVS Adjustment'!B:L,4,FALSE)</f>
        <v>0</v>
      </c>
      <c r="F587" s="17">
        <f>VLOOKUP(B587,'CAF BLS Adjustment'!B:S,9,FALSE)</f>
        <v>804657</v>
      </c>
      <c r="G587" s="14">
        <f t="shared" si="18"/>
        <v>804657</v>
      </c>
      <c r="H587" s="159"/>
      <c r="I587" s="121">
        <f>SUMIFS('HCLS Adjustment'!$M:$M,'HCLS Adjustment'!$B:$B,$B587)</f>
        <v>0</v>
      </c>
      <c r="J587" s="17">
        <f>VLOOKUP(B587,'SVS Adjustment'!B:L,11,FALSE)</f>
        <v>0</v>
      </c>
      <c r="K587" s="17">
        <f>VLOOKUP($B587,'CAF BLS Adjustment'!$B:$S,18,FALSE)</f>
        <v>641096.50087246613</v>
      </c>
      <c r="L587" s="39">
        <f t="shared" si="19"/>
        <v>641096.50087246613</v>
      </c>
    </row>
    <row r="588" spans="1:12" ht="15" customHeight="1">
      <c r="A588" s="51" t="s">
        <v>464</v>
      </c>
      <c r="B588" s="51">
        <v>351405</v>
      </c>
      <c r="C588" s="51" t="s">
        <v>598</v>
      </c>
      <c r="D588" s="121">
        <f>SUMIFS('HCLS Adjustment'!$F:$F,'HCLS Adjustment'!$B:$B,'SAC by SAC Totals'!$B588)</f>
        <v>285492</v>
      </c>
      <c r="E588" s="17">
        <f>VLOOKUP(B588,'SVS Adjustment'!B:L,4,FALSE)</f>
        <v>0</v>
      </c>
      <c r="F588" s="17">
        <f>VLOOKUP(B588,'CAF BLS Adjustment'!B:S,9,FALSE)</f>
        <v>496373</v>
      </c>
      <c r="G588" s="14">
        <f t="shared" si="18"/>
        <v>781865</v>
      </c>
      <c r="H588" s="159"/>
      <c r="I588" s="121">
        <f>SUMIFS('HCLS Adjustment'!$M:$M,'HCLS Adjustment'!$B:$B,$B588)</f>
        <v>218436.40117294012</v>
      </c>
      <c r="J588" s="17">
        <f>VLOOKUP(B588,'SVS Adjustment'!B:L,11,FALSE)</f>
        <v>0</v>
      </c>
      <c r="K588" s="17">
        <f>VLOOKUP($B588,'CAF BLS Adjustment'!$B:$S,18,FALSE)</f>
        <v>403850.66251857305</v>
      </c>
      <c r="L588" s="39">
        <f t="shared" si="19"/>
        <v>622287.06369151315</v>
      </c>
    </row>
    <row r="589" spans="1:12" ht="15" customHeight="1">
      <c r="A589" s="51" t="s">
        <v>464</v>
      </c>
      <c r="B589" s="51">
        <v>351407</v>
      </c>
      <c r="C589" s="51" t="s">
        <v>599</v>
      </c>
      <c r="D589" s="121">
        <f>SUMIFS('HCLS Adjustment'!$F:$F,'HCLS Adjustment'!$B:$B,'SAC by SAC Totals'!$B589)</f>
        <v>20940</v>
      </c>
      <c r="E589" s="17">
        <f>VLOOKUP(B589,'SVS Adjustment'!B:L,4,FALSE)</f>
        <v>0</v>
      </c>
      <c r="F589" s="17">
        <f>VLOOKUP(B589,'CAF BLS Adjustment'!B:S,9,FALSE)</f>
        <v>79737</v>
      </c>
      <c r="G589" s="14">
        <f t="shared" si="18"/>
        <v>100677</v>
      </c>
      <c r="H589" s="159"/>
      <c r="I589" s="121">
        <f>SUMIFS('HCLS Adjustment'!$M:$M,'HCLS Adjustment'!$B:$B,$B589)</f>
        <v>15478.593213866079</v>
      </c>
      <c r="J589" s="17">
        <f>VLOOKUP(B589,'SVS Adjustment'!B:L,11,FALSE)</f>
        <v>0</v>
      </c>
      <c r="K589" s="17">
        <f>VLOOKUP($B589,'CAF BLS Adjustment'!$B:$S,18,FALSE)</f>
        <v>68583.904285593759</v>
      </c>
      <c r="L589" s="39">
        <f t="shared" si="19"/>
        <v>84062.497499459831</v>
      </c>
    </row>
    <row r="590" spans="1:12" ht="15" customHeight="1">
      <c r="A590" s="51" t="s">
        <v>464</v>
      </c>
      <c r="B590" s="51">
        <v>351424</v>
      </c>
      <c r="C590" s="51" t="s">
        <v>600</v>
      </c>
      <c r="D590" s="121">
        <f>SUMIFS('HCLS Adjustment'!$F:$F,'HCLS Adjustment'!$B:$B,'SAC by SAC Totals'!$B590)</f>
        <v>0</v>
      </c>
      <c r="E590" s="17">
        <f>VLOOKUP(B590,'SVS Adjustment'!B:L,4,FALSE)</f>
        <v>0</v>
      </c>
      <c r="F590" s="17">
        <f>VLOOKUP(B590,'CAF BLS Adjustment'!B:S,9,FALSE)</f>
        <v>4332</v>
      </c>
      <c r="G590" s="14">
        <f t="shared" si="18"/>
        <v>4332</v>
      </c>
      <c r="H590" s="159"/>
      <c r="I590" s="121">
        <f>SUMIFS('HCLS Adjustment'!$M:$M,'HCLS Adjustment'!$B:$B,$B590)</f>
        <v>0</v>
      </c>
      <c r="J590" s="17">
        <f>VLOOKUP(B590,'SVS Adjustment'!B:L,11,FALSE)</f>
        <v>0</v>
      </c>
      <c r="K590" s="17">
        <f>VLOOKUP($B590,'CAF BLS Adjustment'!$B:$S,18,FALSE)</f>
        <v>3970.8613831600169</v>
      </c>
      <c r="L590" s="39">
        <f t="shared" si="19"/>
        <v>3970.8613831600169</v>
      </c>
    </row>
    <row r="591" spans="1:12" ht="15" customHeight="1">
      <c r="A591" s="51" t="s">
        <v>464</v>
      </c>
      <c r="B591" s="51">
        <v>351888</v>
      </c>
      <c r="C591" s="51" t="s">
        <v>601</v>
      </c>
      <c r="D591" s="121">
        <f>SUMIFS('HCLS Adjustment'!$F:$F,'HCLS Adjustment'!$B:$B,'SAC by SAC Totals'!$B591)</f>
        <v>1711224</v>
      </c>
      <c r="E591" s="17">
        <f>VLOOKUP(B591,'SVS Adjustment'!B:L,4,FALSE)</f>
        <v>0</v>
      </c>
      <c r="F591" s="17">
        <f>VLOOKUP(B591,'CAF BLS Adjustment'!B:S,9,FALSE)</f>
        <v>1991535</v>
      </c>
      <c r="G591" s="14">
        <f t="shared" si="18"/>
        <v>3702759</v>
      </c>
      <c r="H591" s="159"/>
      <c r="I591" s="121">
        <f>SUMIFS('HCLS Adjustment'!$M:$M,'HCLS Adjustment'!$B:$B,$B591)</f>
        <v>1435339.315192349</v>
      </c>
      <c r="J591" s="17">
        <f>VLOOKUP(B591,'SVS Adjustment'!B:L,11,FALSE)</f>
        <v>0</v>
      </c>
      <c r="K591" s="17">
        <f>VLOOKUP($B591,'CAF BLS Adjustment'!$B:$S,18,FALSE)</f>
        <v>1696623.943101004</v>
      </c>
      <c r="L591" s="39">
        <f t="shared" si="19"/>
        <v>3131963.258293353</v>
      </c>
    </row>
    <row r="592" spans="1:12" ht="15" customHeight="1">
      <c r="A592" s="51" t="s">
        <v>602</v>
      </c>
      <c r="B592" s="51">
        <v>361337</v>
      </c>
      <c r="C592" s="51" t="s">
        <v>593</v>
      </c>
      <c r="D592" s="121">
        <f>SUMIFS('HCLS Adjustment'!$F:$F,'HCLS Adjustment'!$B:$B,'SAC by SAC Totals'!$B592)</f>
        <v>27960</v>
      </c>
      <c r="E592" s="17">
        <f>VLOOKUP(B592,'SVS Adjustment'!B:L,4,FALSE)</f>
        <v>0</v>
      </c>
      <c r="F592" s="17">
        <f>VLOOKUP(B592,'CAF BLS Adjustment'!B:S,9,FALSE)</f>
        <v>110026</v>
      </c>
      <c r="G592" s="14">
        <f t="shared" si="18"/>
        <v>137986</v>
      </c>
      <c r="H592" s="159"/>
      <c r="I592" s="121">
        <f>SUMIFS('HCLS Adjustment'!$M:$M,'HCLS Adjustment'!$B:$B,$B592)</f>
        <v>14882.105714991107</v>
      </c>
      <c r="J592" s="17">
        <f>VLOOKUP(B592,'SVS Adjustment'!B:L,11,FALSE)</f>
        <v>0</v>
      </c>
      <c r="K592" s="17">
        <f>VLOOKUP($B592,'CAF BLS Adjustment'!$B:$S,18,FALSE)</f>
        <v>84561.508571287195</v>
      </c>
      <c r="L592" s="39">
        <f t="shared" si="19"/>
        <v>99443.614286278302</v>
      </c>
    </row>
    <row r="593" spans="1:12" ht="15" customHeight="1">
      <c r="A593" s="51" t="s">
        <v>602</v>
      </c>
      <c r="B593" s="51">
        <v>361346</v>
      </c>
      <c r="C593" s="51" t="s">
        <v>603</v>
      </c>
      <c r="D593" s="121">
        <f>SUMIFS('HCLS Adjustment'!$F:$F,'HCLS Adjustment'!$B:$B,'SAC by SAC Totals'!$B593)</f>
        <v>1065792</v>
      </c>
      <c r="E593" s="17">
        <f>VLOOKUP(B593,'SVS Adjustment'!B:L,4,FALSE)</f>
        <v>0</v>
      </c>
      <c r="F593" s="17">
        <f>VLOOKUP(B593,'CAF BLS Adjustment'!B:S,9,FALSE)</f>
        <v>3142779</v>
      </c>
      <c r="G593" s="14">
        <f t="shared" si="18"/>
        <v>4208571</v>
      </c>
      <c r="H593" s="159"/>
      <c r="I593" s="121">
        <f>SUMIFS('HCLS Adjustment'!$M:$M,'HCLS Adjustment'!$B:$B,$B593)</f>
        <v>829438.36577200098</v>
      </c>
      <c r="J593" s="17">
        <f>VLOOKUP(B593,'SVS Adjustment'!B:L,11,FALSE)</f>
        <v>0</v>
      </c>
      <c r="K593" s="17">
        <f>VLOOKUP($B593,'CAF BLS Adjustment'!$B:$S,18,FALSE)</f>
        <v>2649151.813431805</v>
      </c>
      <c r="L593" s="39">
        <f t="shared" si="19"/>
        <v>3478590.179203806</v>
      </c>
    </row>
    <row r="594" spans="1:12" ht="15" customHeight="1">
      <c r="A594" s="51" t="s">
        <v>602</v>
      </c>
      <c r="B594" s="51">
        <v>361347</v>
      </c>
      <c r="C594" s="51" t="s">
        <v>604</v>
      </c>
      <c r="D594" s="121">
        <f>SUMIFS('HCLS Adjustment'!$F:$F,'HCLS Adjustment'!$B:$B,'SAC by SAC Totals'!$B594)</f>
        <v>874440</v>
      </c>
      <c r="E594" s="17">
        <f>VLOOKUP(B594,'SVS Adjustment'!B:L,4,FALSE)</f>
        <v>0</v>
      </c>
      <c r="F594" s="17">
        <f>VLOOKUP(B594,'CAF BLS Adjustment'!B:S,9,FALSE)</f>
        <v>891161</v>
      </c>
      <c r="G594" s="14">
        <f t="shared" si="18"/>
        <v>1765601</v>
      </c>
      <c r="H594" s="159"/>
      <c r="I594" s="121">
        <f>SUMIFS('HCLS Adjustment'!$M:$M,'HCLS Adjustment'!$B:$B,$B594)</f>
        <v>723849.75145460956</v>
      </c>
      <c r="J594" s="17">
        <f>VLOOKUP(B594,'SVS Adjustment'!B:L,11,FALSE)</f>
        <v>0</v>
      </c>
      <c r="K594" s="17">
        <f>VLOOKUP($B594,'CAF BLS Adjustment'!$B:$S,18,FALSE)</f>
        <v>736172.07437084417</v>
      </c>
      <c r="L594" s="39">
        <f t="shared" si="19"/>
        <v>1460021.8258254537</v>
      </c>
    </row>
    <row r="595" spans="1:12" ht="15" customHeight="1">
      <c r="A595" s="51" t="s">
        <v>602</v>
      </c>
      <c r="B595" s="51">
        <v>361348</v>
      </c>
      <c r="C595" s="51" t="s">
        <v>605</v>
      </c>
      <c r="D595" s="121">
        <f>SUMIFS('HCLS Adjustment'!$F:$F,'HCLS Adjustment'!$B:$B,'SAC by SAC Totals'!$B595)</f>
        <v>0</v>
      </c>
      <c r="E595" s="17">
        <f>VLOOKUP(B595,'SVS Adjustment'!B:L,4,FALSE)</f>
        <v>0</v>
      </c>
      <c r="F595" s="17">
        <f>VLOOKUP(B595,'CAF BLS Adjustment'!B:S,9,FALSE)</f>
        <v>444</v>
      </c>
      <c r="G595" s="14">
        <f t="shared" si="18"/>
        <v>444</v>
      </c>
      <c r="H595" s="159"/>
      <c r="I595" s="121">
        <f>SUMIFS('HCLS Adjustment'!$M:$M,'HCLS Adjustment'!$B:$B,$B595)</f>
        <v>0</v>
      </c>
      <c r="J595" s="17">
        <f>VLOOKUP(B595,'SVS Adjustment'!B:L,11,FALSE)</f>
        <v>0</v>
      </c>
      <c r="K595" s="17">
        <f>VLOOKUP($B595,'CAF BLS Adjustment'!$B:$S,18,FALSE)</f>
        <v>406.98579273385212</v>
      </c>
      <c r="L595" s="39">
        <f t="shared" si="19"/>
        <v>406.98579273385212</v>
      </c>
    </row>
    <row r="596" spans="1:12" ht="15" customHeight="1">
      <c r="A596" s="51" t="s">
        <v>602</v>
      </c>
      <c r="B596" s="51">
        <v>361350</v>
      </c>
      <c r="C596" s="51" t="s">
        <v>606</v>
      </c>
      <c r="D596" s="121">
        <f>SUMIFS('HCLS Adjustment'!$F:$F,'HCLS Adjustment'!$B:$B,'SAC by SAC Totals'!$B596)</f>
        <v>0</v>
      </c>
      <c r="E596" s="17">
        <f>VLOOKUP(B596,'SVS Adjustment'!B:L,4,FALSE)</f>
        <v>0</v>
      </c>
      <c r="F596" s="17">
        <f>VLOOKUP(B596,'CAF BLS Adjustment'!B:S,9,FALSE)</f>
        <v>-31176</v>
      </c>
      <c r="G596" s="14">
        <f t="shared" si="18"/>
        <v>-31176</v>
      </c>
      <c r="H596" s="159"/>
      <c r="I596" s="121">
        <f>SUMIFS('HCLS Adjustment'!$M:$M,'HCLS Adjustment'!$B:$B,$B596)</f>
        <v>0</v>
      </c>
      <c r="J596" s="17">
        <f>VLOOKUP(B596,'SVS Adjustment'!B:L,11,FALSE)</f>
        <v>0</v>
      </c>
      <c r="K596" s="17">
        <f>VLOOKUP($B596,'CAF BLS Adjustment'!$B:$S,18,FALSE)</f>
        <v>-31176</v>
      </c>
      <c r="L596" s="39">
        <f t="shared" si="19"/>
        <v>-31176</v>
      </c>
    </row>
    <row r="597" spans="1:12" ht="15" customHeight="1">
      <c r="A597" s="51" t="s">
        <v>602</v>
      </c>
      <c r="B597" s="51">
        <v>361353</v>
      </c>
      <c r="C597" s="51" t="s">
        <v>607</v>
      </c>
      <c r="D597" s="121">
        <f>SUMIFS('HCLS Adjustment'!$F:$F,'HCLS Adjustment'!$B:$B,'SAC by SAC Totals'!$B597)</f>
        <v>0</v>
      </c>
      <c r="E597" s="17">
        <f>VLOOKUP(B597,'SVS Adjustment'!B:L,4,FALSE)</f>
        <v>0</v>
      </c>
      <c r="F597" s="17">
        <f>VLOOKUP(B597,'CAF BLS Adjustment'!B:S,9,FALSE)</f>
        <v>252362</v>
      </c>
      <c r="G597" s="14">
        <f t="shared" si="18"/>
        <v>252362</v>
      </c>
      <c r="H597" s="159"/>
      <c r="I597" s="121">
        <f>SUMIFS('HCLS Adjustment'!$M:$M,'HCLS Adjustment'!$B:$B,$B597)</f>
        <v>0</v>
      </c>
      <c r="J597" s="17">
        <f>VLOOKUP(B597,'SVS Adjustment'!B:L,11,FALSE)</f>
        <v>0</v>
      </c>
      <c r="K597" s="17">
        <f>VLOOKUP($B597,'CAF BLS Adjustment'!$B:$S,18,FALSE)</f>
        <v>203143.45167914149</v>
      </c>
      <c r="L597" s="39">
        <f t="shared" si="19"/>
        <v>203143.45167914149</v>
      </c>
    </row>
    <row r="598" spans="1:12" ht="15" customHeight="1">
      <c r="A598" s="51" t="s">
        <v>602</v>
      </c>
      <c r="B598" s="51">
        <v>361356</v>
      </c>
      <c r="C598" s="51" t="s">
        <v>608</v>
      </c>
      <c r="D598" s="121">
        <f>SUMIFS('HCLS Adjustment'!$F:$F,'HCLS Adjustment'!$B:$B,'SAC by SAC Totals'!$B598)</f>
        <v>0</v>
      </c>
      <c r="E598" s="17">
        <f>VLOOKUP(B598,'SVS Adjustment'!B:L,4,FALSE)</f>
        <v>0</v>
      </c>
      <c r="F598" s="17">
        <f>VLOOKUP(B598,'CAF BLS Adjustment'!B:S,9,FALSE)</f>
        <v>917140</v>
      </c>
      <c r="G598" s="14">
        <f t="shared" si="18"/>
        <v>917140</v>
      </c>
      <c r="H598" s="159"/>
      <c r="I598" s="121">
        <f>SUMIFS('HCLS Adjustment'!$M:$M,'HCLS Adjustment'!$B:$B,$B598)</f>
        <v>0</v>
      </c>
      <c r="J598" s="17">
        <f>VLOOKUP(B598,'SVS Adjustment'!B:L,11,FALSE)</f>
        <v>0</v>
      </c>
      <c r="K598" s="17">
        <f>VLOOKUP($B598,'CAF BLS Adjustment'!$B:$S,18,FALSE)</f>
        <v>738525.52662797377</v>
      </c>
      <c r="L598" s="39">
        <f t="shared" si="19"/>
        <v>738525.52662797377</v>
      </c>
    </row>
    <row r="599" spans="1:12" ht="15" customHeight="1">
      <c r="A599" s="51" t="s">
        <v>602</v>
      </c>
      <c r="B599" s="51">
        <v>361358</v>
      </c>
      <c r="C599" s="51" t="s">
        <v>609</v>
      </c>
      <c r="D599" s="121">
        <f>SUMIFS('HCLS Adjustment'!$F:$F,'HCLS Adjustment'!$B:$B,'SAC by SAC Totals'!$B599)</f>
        <v>0</v>
      </c>
      <c r="E599" s="17">
        <f>VLOOKUP(B599,'SVS Adjustment'!B:L,4,FALSE)</f>
        <v>0</v>
      </c>
      <c r="F599" s="17">
        <f>VLOOKUP(B599,'CAF BLS Adjustment'!B:S,9,FALSE)</f>
        <v>19596</v>
      </c>
      <c r="G599" s="14">
        <f t="shared" si="18"/>
        <v>19596</v>
      </c>
      <c r="H599" s="159"/>
      <c r="I599" s="121">
        <f>SUMIFS('HCLS Adjustment'!$M:$M,'HCLS Adjustment'!$B:$B,$B599)</f>
        <v>0</v>
      </c>
      <c r="J599" s="17">
        <f>VLOOKUP(B599,'SVS Adjustment'!B:L,11,FALSE)</f>
        <v>0</v>
      </c>
      <c r="K599" s="17">
        <f>VLOOKUP($B599,'CAF BLS Adjustment'!$B:$S,18,FALSE)</f>
        <v>17962.372960388664</v>
      </c>
      <c r="L599" s="39">
        <f t="shared" si="19"/>
        <v>17962.372960388664</v>
      </c>
    </row>
    <row r="600" spans="1:12" ht="15" customHeight="1">
      <c r="A600" s="51" t="s">
        <v>602</v>
      </c>
      <c r="B600" s="51">
        <v>361362</v>
      </c>
      <c r="C600" s="51" t="s">
        <v>610</v>
      </c>
      <c r="D600" s="121">
        <f>SUMIFS('HCLS Adjustment'!$F:$F,'HCLS Adjustment'!$B:$B,'SAC by SAC Totals'!$B600)</f>
        <v>0</v>
      </c>
      <c r="E600" s="17">
        <f>VLOOKUP(B600,'SVS Adjustment'!B:L,4,FALSE)</f>
        <v>0</v>
      </c>
      <c r="F600" s="17">
        <f>VLOOKUP(B600,'CAF BLS Adjustment'!B:S,9,FALSE)</f>
        <v>-6000</v>
      </c>
      <c r="G600" s="14">
        <f t="shared" si="18"/>
        <v>-6000</v>
      </c>
      <c r="H600" s="159"/>
      <c r="I600" s="121">
        <f>SUMIFS('HCLS Adjustment'!$M:$M,'HCLS Adjustment'!$B:$B,$B600)</f>
        <v>0</v>
      </c>
      <c r="J600" s="17">
        <f>VLOOKUP(B600,'SVS Adjustment'!B:L,11,FALSE)</f>
        <v>0</v>
      </c>
      <c r="K600" s="17">
        <f>VLOOKUP($B600,'CAF BLS Adjustment'!$B:$S,18,FALSE)</f>
        <v>-6000</v>
      </c>
      <c r="L600" s="39">
        <f t="shared" si="19"/>
        <v>-6000</v>
      </c>
    </row>
    <row r="601" spans="1:12" ht="15" customHeight="1">
      <c r="A601" s="51" t="s">
        <v>602</v>
      </c>
      <c r="B601" s="51">
        <v>361365</v>
      </c>
      <c r="C601" s="51" t="s">
        <v>611</v>
      </c>
      <c r="D601" s="121">
        <f>SUMIFS('HCLS Adjustment'!$F:$F,'HCLS Adjustment'!$B:$B,'SAC by SAC Totals'!$B601)</f>
        <v>0</v>
      </c>
      <c r="E601" s="17">
        <f>VLOOKUP(B601,'SVS Adjustment'!B:L,4,FALSE)</f>
        <v>0</v>
      </c>
      <c r="F601" s="17">
        <f>VLOOKUP(B601,'CAF BLS Adjustment'!B:S,9,FALSE)</f>
        <v>-390</v>
      </c>
      <c r="G601" s="14">
        <f t="shared" si="18"/>
        <v>-390</v>
      </c>
      <c r="H601" s="159"/>
      <c r="I601" s="121">
        <f>SUMIFS('HCLS Adjustment'!$M:$M,'HCLS Adjustment'!$B:$B,$B601)</f>
        <v>0</v>
      </c>
      <c r="J601" s="17">
        <f>VLOOKUP(B601,'SVS Adjustment'!B:L,11,FALSE)</f>
        <v>0</v>
      </c>
      <c r="K601" s="17">
        <f>VLOOKUP($B601,'CAF BLS Adjustment'!$B:$S,18,FALSE)</f>
        <v>-390</v>
      </c>
      <c r="L601" s="39">
        <f t="shared" si="19"/>
        <v>-390</v>
      </c>
    </row>
    <row r="602" spans="1:12" ht="15" customHeight="1">
      <c r="A602" s="51" t="s">
        <v>602</v>
      </c>
      <c r="B602" s="51">
        <v>361370</v>
      </c>
      <c r="C602" s="51" t="s">
        <v>612</v>
      </c>
      <c r="D602" s="121">
        <f>SUMIFS('HCLS Adjustment'!$F:$F,'HCLS Adjustment'!$B:$B,'SAC by SAC Totals'!$B602)</f>
        <v>0</v>
      </c>
      <c r="E602" s="17">
        <f>VLOOKUP(B602,'SVS Adjustment'!B:L,4,FALSE)</f>
        <v>0</v>
      </c>
      <c r="F602" s="17">
        <f>VLOOKUP(B602,'CAF BLS Adjustment'!B:S,9,FALSE)</f>
        <v>-60924</v>
      </c>
      <c r="G602" s="14">
        <f t="shared" si="18"/>
        <v>-60924</v>
      </c>
      <c r="H602" s="159"/>
      <c r="I602" s="121">
        <f>SUMIFS('HCLS Adjustment'!$M:$M,'HCLS Adjustment'!$B:$B,$B602)</f>
        <v>0</v>
      </c>
      <c r="J602" s="17">
        <f>VLOOKUP(B602,'SVS Adjustment'!B:L,11,FALSE)</f>
        <v>0</v>
      </c>
      <c r="K602" s="17">
        <f>VLOOKUP($B602,'CAF BLS Adjustment'!$B:$S,18,FALSE)</f>
        <v>-60924</v>
      </c>
      <c r="L602" s="39">
        <f t="shared" si="19"/>
        <v>-60924</v>
      </c>
    </row>
    <row r="603" spans="1:12" ht="15" customHeight="1">
      <c r="A603" s="51" t="s">
        <v>602</v>
      </c>
      <c r="B603" s="51">
        <v>361372</v>
      </c>
      <c r="C603" s="51" t="s">
        <v>613</v>
      </c>
      <c r="D603" s="121">
        <f>SUMIFS('HCLS Adjustment'!$F:$F,'HCLS Adjustment'!$B:$B,'SAC by SAC Totals'!$B603)</f>
        <v>0</v>
      </c>
      <c r="E603" s="17">
        <f>VLOOKUP(B603,'SVS Adjustment'!B:L,4,FALSE)</f>
        <v>0</v>
      </c>
      <c r="F603" s="17">
        <f>VLOOKUP(B603,'CAF BLS Adjustment'!B:S,9,FALSE)</f>
        <v>-654</v>
      </c>
      <c r="G603" s="14">
        <f t="shared" si="18"/>
        <v>-654</v>
      </c>
      <c r="H603" s="159"/>
      <c r="I603" s="121">
        <f>SUMIFS('HCLS Adjustment'!$M:$M,'HCLS Adjustment'!$B:$B,$B603)</f>
        <v>0</v>
      </c>
      <c r="J603" s="17">
        <f>VLOOKUP(B603,'SVS Adjustment'!B:L,11,FALSE)</f>
        <v>0</v>
      </c>
      <c r="K603" s="17">
        <f>VLOOKUP($B603,'CAF BLS Adjustment'!$B:$S,18,FALSE)</f>
        <v>-654</v>
      </c>
      <c r="L603" s="39">
        <f t="shared" si="19"/>
        <v>-654</v>
      </c>
    </row>
    <row r="604" spans="1:12" ht="15" customHeight="1">
      <c r="A604" s="51" t="s">
        <v>602</v>
      </c>
      <c r="B604" s="51">
        <v>361373</v>
      </c>
      <c r="C604" s="51" t="s">
        <v>614</v>
      </c>
      <c r="D604" s="121">
        <f>SUMIFS('HCLS Adjustment'!$F:$F,'HCLS Adjustment'!$B:$B,'SAC by SAC Totals'!$B604)</f>
        <v>3566844</v>
      </c>
      <c r="E604" s="17">
        <f>VLOOKUP(B604,'SVS Adjustment'!B:L,4,FALSE)</f>
        <v>0</v>
      </c>
      <c r="F604" s="17">
        <f>VLOOKUP(B604,'CAF BLS Adjustment'!B:S,9,FALSE)</f>
        <v>3535507</v>
      </c>
      <c r="G604" s="14">
        <f t="shared" si="18"/>
        <v>7102351</v>
      </c>
      <c r="H604" s="159"/>
      <c r="I604" s="121">
        <f>SUMIFS('HCLS Adjustment'!$M:$M,'HCLS Adjustment'!$B:$B,$B604)</f>
        <v>3060283.769555809</v>
      </c>
      <c r="J604" s="17">
        <f>VLOOKUP(B604,'SVS Adjustment'!B:L,11,FALSE)</f>
        <v>0</v>
      </c>
      <c r="K604" s="17">
        <f>VLOOKUP($B604,'CAF BLS Adjustment'!$B:$S,18,FALSE)</f>
        <v>3067409.7612830452</v>
      </c>
      <c r="L604" s="39">
        <f t="shared" si="19"/>
        <v>6127693.5308388546</v>
      </c>
    </row>
    <row r="605" spans="1:12" ht="15" customHeight="1">
      <c r="A605" s="51" t="s">
        <v>602</v>
      </c>
      <c r="B605" s="51">
        <v>361374</v>
      </c>
      <c r="C605" s="51" t="s">
        <v>615</v>
      </c>
      <c r="D605" s="121">
        <f>SUMIFS('HCLS Adjustment'!$F:$F,'HCLS Adjustment'!$B:$B,'SAC by SAC Totals'!$B605)</f>
        <v>0</v>
      </c>
      <c r="E605" s="17">
        <f>VLOOKUP(B605,'SVS Adjustment'!B:L,4,FALSE)</f>
        <v>0</v>
      </c>
      <c r="F605" s="17">
        <f>VLOOKUP(B605,'CAF BLS Adjustment'!B:S,9,FALSE)</f>
        <v>-26196</v>
      </c>
      <c r="G605" s="14">
        <f t="shared" si="18"/>
        <v>-26196</v>
      </c>
      <c r="H605" s="159"/>
      <c r="I605" s="121">
        <f>SUMIFS('HCLS Adjustment'!$M:$M,'HCLS Adjustment'!$B:$B,$B605)</f>
        <v>0</v>
      </c>
      <c r="J605" s="17">
        <f>VLOOKUP(B605,'SVS Adjustment'!B:L,11,FALSE)</f>
        <v>0</v>
      </c>
      <c r="K605" s="17">
        <f>VLOOKUP($B605,'CAF BLS Adjustment'!$B:$S,18,FALSE)</f>
        <v>-26196</v>
      </c>
      <c r="L605" s="39">
        <f t="shared" si="19"/>
        <v>-26196</v>
      </c>
    </row>
    <row r="606" spans="1:12" ht="15" customHeight="1">
      <c r="A606" s="51" t="s">
        <v>602</v>
      </c>
      <c r="B606" s="51">
        <v>361381</v>
      </c>
      <c r="C606" s="51" t="s">
        <v>616</v>
      </c>
      <c r="D606" s="121">
        <f>SUMIFS('HCLS Adjustment'!$F:$F,'HCLS Adjustment'!$B:$B,'SAC by SAC Totals'!$B606)</f>
        <v>0</v>
      </c>
      <c r="E606" s="17">
        <f>VLOOKUP(B606,'SVS Adjustment'!B:L,4,FALSE)</f>
        <v>0</v>
      </c>
      <c r="F606" s="17">
        <f>VLOOKUP(B606,'CAF BLS Adjustment'!B:S,9,FALSE)</f>
        <v>-136242</v>
      </c>
      <c r="G606" s="14">
        <f t="shared" si="18"/>
        <v>-136242</v>
      </c>
      <c r="H606" s="159"/>
      <c r="I606" s="121">
        <f>SUMIFS('HCLS Adjustment'!$M:$M,'HCLS Adjustment'!$B:$B,$B606)</f>
        <v>0</v>
      </c>
      <c r="J606" s="17">
        <f>VLOOKUP(B606,'SVS Adjustment'!B:L,11,FALSE)</f>
        <v>0</v>
      </c>
      <c r="K606" s="17">
        <f>VLOOKUP($B606,'CAF BLS Adjustment'!$B:$S,18,FALSE)</f>
        <v>-136242</v>
      </c>
      <c r="L606" s="39">
        <f t="shared" si="19"/>
        <v>-136242</v>
      </c>
    </row>
    <row r="607" spans="1:12" ht="15" customHeight="1">
      <c r="A607" s="51" t="s">
        <v>602</v>
      </c>
      <c r="B607" s="51">
        <v>361383</v>
      </c>
      <c r="C607" s="51" t="s">
        <v>617</v>
      </c>
      <c r="D607" s="121">
        <f>SUMIFS('HCLS Adjustment'!$F:$F,'HCLS Adjustment'!$B:$B,'SAC by SAC Totals'!$B607)</f>
        <v>0</v>
      </c>
      <c r="E607" s="17">
        <f>VLOOKUP(B607,'SVS Adjustment'!B:L,4,FALSE)</f>
        <v>0</v>
      </c>
      <c r="F607" s="17">
        <f>VLOOKUP(B607,'CAF BLS Adjustment'!B:S,9,FALSE)</f>
        <v>16152</v>
      </c>
      <c r="G607" s="14">
        <f t="shared" si="18"/>
        <v>16152</v>
      </c>
      <c r="H607" s="159"/>
      <c r="I607" s="121">
        <f>SUMIFS('HCLS Adjustment'!$M:$M,'HCLS Adjustment'!$B:$B,$B607)</f>
        <v>0</v>
      </c>
      <c r="J607" s="17">
        <f>VLOOKUP(B607,'SVS Adjustment'!B:L,11,FALSE)</f>
        <v>0</v>
      </c>
      <c r="K607" s="17">
        <f>VLOOKUP($B607,'CAF BLS Adjustment'!$B:$S,18,FALSE)</f>
        <v>14805.483162696351</v>
      </c>
      <c r="L607" s="39">
        <f t="shared" si="19"/>
        <v>14805.483162696351</v>
      </c>
    </row>
    <row r="608" spans="1:12" ht="15" customHeight="1">
      <c r="A608" s="51" t="s">
        <v>602</v>
      </c>
      <c r="B608" s="51">
        <v>361384</v>
      </c>
      <c r="C608" s="51" t="s">
        <v>618</v>
      </c>
      <c r="D608" s="121">
        <f>SUMIFS('HCLS Adjustment'!$F:$F,'HCLS Adjustment'!$B:$B,'SAC by SAC Totals'!$B608)</f>
        <v>0</v>
      </c>
      <c r="E608" s="17">
        <f>VLOOKUP(B608,'SVS Adjustment'!B:L,4,FALSE)</f>
        <v>0</v>
      </c>
      <c r="F608" s="17">
        <f>VLOOKUP(B608,'CAF BLS Adjustment'!B:S,9,FALSE)</f>
        <v>-8532</v>
      </c>
      <c r="G608" s="14">
        <f t="shared" si="18"/>
        <v>-8532</v>
      </c>
      <c r="H608" s="159"/>
      <c r="I608" s="121">
        <f>SUMIFS('HCLS Adjustment'!$M:$M,'HCLS Adjustment'!$B:$B,$B608)</f>
        <v>0</v>
      </c>
      <c r="J608" s="17">
        <f>VLOOKUP(B608,'SVS Adjustment'!B:L,11,FALSE)</f>
        <v>0</v>
      </c>
      <c r="K608" s="17">
        <f>VLOOKUP($B608,'CAF BLS Adjustment'!$B:$S,18,FALSE)</f>
        <v>-8532</v>
      </c>
      <c r="L608" s="39">
        <f t="shared" si="19"/>
        <v>-8532</v>
      </c>
    </row>
    <row r="609" spans="1:12" ht="15" customHeight="1">
      <c r="A609" s="51" t="s">
        <v>602</v>
      </c>
      <c r="B609" s="51">
        <v>361385</v>
      </c>
      <c r="C609" s="51" t="s">
        <v>619</v>
      </c>
      <c r="D609" s="121">
        <f>SUMIFS('HCLS Adjustment'!$F:$F,'HCLS Adjustment'!$B:$B,'SAC by SAC Totals'!$B609)</f>
        <v>0</v>
      </c>
      <c r="E609" s="17">
        <f>VLOOKUP(B609,'SVS Adjustment'!B:L,4,FALSE)</f>
        <v>0</v>
      </c>
      <c r="F609" s="17">
        <f>VLOOKUP(B609,'CAF BLS Adjustment'!B:S,9,FALSE)</f>
        <v>57882</v>
      </c>
      <c r="G609" s="14">
        <f t="shared" si="18"/>
        <v>57882</v>
      </c>
      <c r="H609" s="159"/>
      <c r="I609" s="121">
        <f>SUMIFS('HCLS Adjustment'!$M:$M,'HCLS Adjustment'!$B:$B,$B609)</f>
        <v>0</v>
      </c>
      <c r="J609" s="17">
        <f>VLOOKUP(B609,'SVS Adjustment'!B:L,11,FALSE)</f>
        <v>0</v>
      </c>
      <c r="K609" s="17">
        <f>VLOOKUP($B609,'CAF BLS Adjustment'!$B:$S,18,FALSE)</f>
        <v>53056.647871668538</v>
      </c>
      <c r="L609" s="39">
        <f t="shared" si="19"/>
        <v>53056.647871668538</v>
      </c>
    </row>
    <row r="610" spans="1:12" ht="15" customHeight="1">
      <c r="A610" s="51" t="s">
        <v>602</v>
      </c>
      <c r="B610" s="51">
        <v>361386</v>
      </c>
      <c r="C610" s="51" t="s">
        <v>620</v>
      </c>
      <c r="D610" s="121">
        <f>SUMIFS('HCLS Adjustment'!$F:$F,'HCLS Adjustment'!$B:$B,'SAC by SAC Totals'!$B610)</f>
        <v>0</v>
      </c>
      <c r="E610" s="17">
        <f>VLOOKUP(B610,'SVS Adjustment'!B:L,4,FALSE)</f>
        <v>0</v>
      </c>
      <c r="F610" s="17">
        <f>VLOOKUP(B610,'CAF BLS Adjustment'!B:S,9,FALSE)</f>
        <v>10404</v>
      </c>
      <c r="G610" s="14">
        <f t="shared" si="18"/>
        <v>10404</v>
      </c>
      <c r="H610" s="159"/>
      <c r="I610" s="121">
        <f>SUMIFS('HCLS Adjustment'!$M:$M,'HCLS Adjustment'!$B:$B,$B610)</f>
        <v>0</v>
      </c>
      <c r="J610" s="17">
        <f>VLOOKUP(B610,'SVS Adjustment'!B:L,11,FALSE)</f>
        <v>0</v>
      </c>
      <c r="K610" s="17">
        <f>VLOOKUP($B610,'CAF BLS Adjustment'!$B:$S,18,FALSE)</f>
        <v>9536.6670891959402</v>
      </c>
      <c r="L610" s="39">
        <f t="shared" si="19"/>
        <v>9536.6670891959402</v>
      </c>
    </row>
    <row r="611" spans="1:12" ht="15" customHeight="1">
      <c r="A611" s="51" t="s">
        <v>602</v>
      </c>
      <c r="B611" s="51">
        <v>361387</v>
      </c>
      <c r="C611" s="51" t="s">
        <v>621</v>
      </c>
      <c r="D611" s="121">
        <f>SUMIFS('HCLS Adjustment'!$F:$F,'HCLS Adjustment'!$B:$B,'SAC by SAC Totals'!$B611)</f>
        <v>769368</v>
      </c>
      <c r="E611" s="17">
        <f>VLOOKUP(B611,'SVS Adjustment'!B:L,4,FALSE)</f>
        <v>0</v>
      </c>
      <c r="F611" s="17">
        <f>VLOOKUP(B611,'CAF BLS Adjustment'!B:S,9,FALSE)</f>
        <v>563271</v>
      </c>
      <c r="G611" s="14">
        <f t="shared" si="18"/>
        <v>1332639</v>
      </c>
      <c r="H611" s="159"/>
      <c r="I611" s="121">
        <f>SUMIFS('HCLS Adjustment'!$M:$M,'HCLS Adjustment'!$B:$B,$B611)</f>
        <v>665972.66788110638</v>
      </c>
      <c r="J611" s="17">
        <f>VLOOKUP(B611,'SVS Adjustment'!B:L,11,FALSE)</f>
        <v>0</v>
      </c>
      <c r="K611" s="17">
        <f>VLOOKUP($B611,'CAF BLS Adjustment'!$B:$S,18,FALSE)</f>
        <v>488235.24563071755</v>
      </c>
      <c r="L611" s="39">
        <f t="shared" si="19"/>
        <v>1154207.9135118239</v>
      </c>
    </row>
    <row r="612" spans="1:12" ht="15" customHeight="1">
      <c r="A612" s="51" t="s">
        <v>602</v>
      </c>
      <c r="B612" s="51">
        <v>361389</v>
      </c>
      <c r="C612" s="51" t="s">
        <v>281</v>
      </c>
      <c r="D612" s="121">
        <f>SUMIFS('HCLS Adjustment'!$F:$F,'HCLS Adjustment'!$B:$B,'SAC by SAC Totals'!$B612)</f>
        <v>722796</v>
      </c>
      <c r="E612" s="17">
        <f>VLOOKUP(B612,'SVS Adjustment'!B:L,4,FALSE)</f>
        <v>0</v>
      </c>
      <c r="F612" s="17">
        <f>VLOOKUP(B612,'CAF BLS Adjustment'!B:S,9,FALSE)</f>
        <v>654257</v>
      </c>
      <c r="G612" s="14">
        <f t="shared" si="18"/>
        <v>1377053</v>
      </c>
      <c r="H612" s="159"/>
      <c r="I612" s="121">
        <f>SUMIFS('HCLS Adjustment'!$M:$M,'HCLS Adjustment'!$B:$B,$B612)</f>
        <v>628483.3693009722</v>
      </c>
      <c r="J612" s="17">
        <f>VLOOKUP(B612,'SVS Adjustment'!B:L,11,FALSE)</f>
        <v>0</v>
      </c>
      <c r="K612" s="17">
        <f>VLOOKUP($B612,'CAF BLS Adjustment'!$B:$S,18,FALSE)</f>
        <v>575607.37606470974</v>
      </c>
      <c r="L612" s="39">
        <f t="shared" si="19"/>
        <v>1204090.7453656821</v>
      </c>
    </row>
    <row r="613" spans="1:12" ht="15" customHeight="1">
      <c r="A613" s="51" t="s">
        <v>602</v>
      </c>
      <c r="B613" s="51">
        <v>361390</v>
      </c>
      <c r="C613" s="51" t="s">
        <v>622</v>
      </c>
      <c r="D613" s="121">
        <f>SUMIFS('HCLS Adjustment'!$F:$F,'HCLS Adjustment'!$B:$B,'SAC by SAC Totals'!$B613)</f>
        <v>262608</v>
      </c>
      <c r="E613" s="17">
        <f>VLOOKUP(B613,'SVS Adjustment'!B:L,4,FALSE)</f>
        <v>0</v>
      </c>
      <c r="F613" s="17">
        <f>VLOOKUP(B613,'CAF BLS Adjustment'!B:S,9,FALSE)</f>
        <v>557395</v>
      </c>
      <c r="G613" s="14">
        <f t="shared" si="18"/>
        <v>820003</v>
      </c>
      <c r="H613" s="159"/>
      <c r="I613" s="121">
        <f>SUMIFS('HCLS Adjustment'!$M:$M,'HCLS Adjustment'!$B:$B,$B613)</f>
        <v>200848.23754898709</v>
      </c>
      <c r="J613" s="17">
        <f>VLOOKUP(B613,'SVS Adjustment'!B:L,11,FALSE)</f>
        <v>0</v>
      </c>
      <c r="K613" s="17">
        <f>VLOOKUP($B613,'CAF BLS Adjustment'!$B:$S,18,FALSE)</f>
        <v>464698.64094709273</v>
      </c>
      <c r="L613" s="39">
        <f t="shared" si="19"/>
        <v>665546.87849607982</v>
      </c>
    </row>
    <row r="614" spans="1:12" ht="15" customHeight="1">
      <c r="A614" s="51" t="s">
        <v>602</v>
      </c>
      <c r="B614" s="51">
        <v>361391</v>
      </c>
      <c r="C614" s="51" t="s">
        <v>623</v>
      </c>
      <c r="D614" s="121">
        <f>SUMIFS('HCLS Adjustment'!$F:$F,'HCLS Adjustment'!$B:$B,'SAC by SAC Totals'!$B614)</f>
        <v>0</v>
      </c>
      <c r="E614" s="17">
        <f>VLOOKUP(B614,'SVS Adjustment'!B:L,4,FALSE)</f>
        <v>0</v>
      </c>
      <c r="F614" s="17">
        <f>VLOOKUP(B614,'CAF BLS Adjustment'!B:S,9,FALSE)</f>
        <v>-7002</v>
      </c>
      <c r="G614" s="14">
        <f t="shared" si="18"/>
        <v>-7002</v>
      </c>
      <c r="H614" s="159"/>
      <c r="I614" s="121">
        <f>SUMIFS('HCLS Adjustment'!$M:$M,'HCLS Adjustment'!$B:$B,$B614)</f>
        <v>0</v>
      </c>
      <c r="J614" s="17">
        <f>VLOOKUP(B614,'SVS Adjustment'!B:L,11,FALSE)</f>
        <v>0</v>
      </c>
      <c r="K614" s="17">
        <f>VLOOKUP($B614,'CAF BLS Adjustment'!$B:$S,18,FALSE)</f>
        <v>-7002</v>
      </c>
      <c r="L614" s="39">
        <f t="shared" si="19"/>
        <v>-7002</v>
      </c>
    </row>
    <row r="615" spans="1:12" ht="15" customHeight="1">
      <c r="A615" s="51" t="s">
        <v>602</v>
      </c>
      <c r="B615" s="51">
        <v>361395</v>
      </c>
      <c r="C615" s="51" t="s">
        <v>624</v>
      </c>
      <c r="D615" s="121">
        <f>SUMIFS('HCLS Adjustment'!$F:$F,'HCLS Adjustment'!$B:$B,'SAC by SAC Totals'!$B615)</f>
        <v>2618604</v>
      </c>
      <c r="E615" s="17">
        <f>VLOOKUP(B615,'SVS Adjustment'!B:L,4,FALSE)</f>
        <v>0</v>
      </c>
      <c r="F615" s="17">
        <f>VLOOKUP(B615,'CAF BLS Adjustment'!B:S,9,FALSE)</f>
        <v>3982054</v>
      </c>
      <c r="G615" s="14">
        <f t="shared" si="18"/>
        <v>6600658</v>
      </c>
      <c r="H615" s="159"/>
      <c r="I615" s="121">
        <f>SUMIFS('HCLS Adjustment'!$M:$M,'HCLS Adjustment'!$B:$B,$B615)</f>
        <v>2117849.8710774202</v>
      </c>
      <c r="J615" s="17">
        <f>VLOOKUP(B615,'SVS Adjustment'!B:L,11,FALSE)</f>
        <v>0</v>
      </c>
      <c r="K615" s="17">
        <f>VLOOKUP($B615,'CAF BLS Adjustment'!$B:$S,18,FALSE)</f>
        <v>3339316.2257524729</v>
      </c>
      <c r="L615" s="39">
        <f t="shared" si="19"/>
        <v>5457166.0968298931</v>
      </c>
    </row>
    <row r="616" spans="1:12" ht="15" customHeight="1">
      <c r="A616" s="51" t="s">
        <v>602</v>
      </c>
      <c r="B616" s="51">
        <v>361396</v>
      </c>
      <c r="C616" s="51" t="s">
        <v>625</v>
      </c>
      <c r="D616" s="121">
        <f>SUMIFS('HCLS Adjustment'!$F:$F,'HCLS Adjustment'!$B:$B,'SAC by SAC Totals'!$B616)</f>
        <v>100764</v>
      </c>
      <c r="E616" s="17">
        <f>VLOOKUP(B616,'SVS Adjustment'!B:L,4,FALSE)</f>
        <v>0</v>
      </c>
      <c r="F616" s="17">
        <f>VLOOKUP(B616,'CAF BLS Adjustment'!B:S,9,FALSE)</f>
        <v>630504</v>
      </c>
      <c r="G616" s="14">
        <f t="shared" si="18"/>
        <v>731268</v>
      </c>
      <c r="H616" s="159"/>
      <c r="I616" s="121">
        <f>SUMIFS('HCLS Adjustment'!$M:$M,'HCLS Adjustment'!$B:$B,$B616)</f>
        <v>44613.465588576888</v>
      </c>
      <c r="J616" s="17">
        <f>VLOOKUP(B616,'SVS Adjustment'!B:L,11,FALSE)</f>
        <v>0</v>
      </c>
      <c r="K616" s="17">
        <f>VLOOKUP($B616,'CAF BLS Adjustment'!$B:$S,18,FALSE)</f>
        <v>511373.16957147938</v>
      </c>
      <c r="L616" s="39">
        <f t="shared" si="19"/>
        <v>555986.63516005629</v>
      </c>
    </row>
    <row r="617" spans="1:12" ht="15" customHeight="1">
      <c r="A617" s="51" t="s">
        <v>602</v>
      </c>
      <c r="B617" s="51">
        <v>361399</v>
      </c>
      <c r="C617" s="51" t="s">
        <v>626</v>
      </c>
      <c r="D617" s="121">
        <f>SUMIFS('HCLS Adjustment'!$F:$F,'HCLS Adjustment'!$B:$B,'SAC by SAC Totals'!$B617)</f>
        <v>0</v>
      </c>
      <c r="E617" s="17">
        <f>VLOOKUP(B617,'SVS Adjustment'!B:L,4,FALSE)</f>
        <v>0</v>
      </c>
      <c r="F617" s="17">
        <f>VLOOKUP(B617,'CAF BLS Adjustment'!B:S,9,FALSE)</f>
        <v>852</v>
      </c>
      <c r="G617" s="14">
        <f t="shared" si="18"/>
        <v>852</v>
      </c>
      <c r="H617" s="159"/>
      <c r="I617" s="121">
        <f>SUMIFS('HCLS Adjustment'!$M:$M,'HCLS Adjustment'!$B:$B,$B617)</f>
        <v>0</v>
      </c>
      <c r="J617" s="17">
        <f>VLOOKUP(B617,'SVS Adjustment'!B:L,11,FALSE)</f>
        <v>0</v>
      </c>
      <c r="K617" s="17">
        <f>VLOOKUP($B617,'CAF BLS Adjustment'!$B:$S,18,FALSE)</f>
        <v>780.97273740820276</v>
      </c>
      <c r="L617" s="39">
        <f t="shared" si="19"/>
        <v>780.97273740820276</v>
      </c>
    </row>
    <row r="618" spans="1:12" ht="15" customHeight="1">
      <c r="A618" s="51" t="s">
        <v>602</v>
      </c>
      <c r="B618" s="51">
        <v>361401</v>
      </c>
      <c r="C618" s="51" t="s">
        <v>627</v>
      </c>
      <c r="D618" s="121">
        <f>SUMIFS('HCLS Adjustment'!$F:$F,'HCLS Adjustment'!$B:$B,'SAC by SAC Totals'!$B618)</f>
        <v>277764</v>
      </c>
      <c r="E618" s="17">
        <f>VLOOKUP(B618,'SVS Adjustment'!B:L,4,FALSE)</f>
        <v>0</v>
      </c>
      <c r="F618" s="17">
        <f>VLOOKUP(B618,'CAF BLS Adjustment'!B:S,9,FALSE)</f>
        <v>777063</v>
      </c>
      <c r="G618" s="14">
        <f t="shared" si="18"/>
        <v>1054827</v>
      </c>
      <c r="H618" s="159"/>
      <c r="I618" s="121">
        <f>SUMIFS('HCLS Adjustment'!$M:$M,'HCLS Adjustment'!$B:$B,$B618)</f>
        <v>218951.55762238379</v>
      </c>
      <c r="J618" s="17">
        <f>VLOOKUP(B618,'SVS Adjustment'!B:L,11,FALSE)</f>
        <v>0</v>
      </c>
      <c r="K618" s="17">
        <f>VLOOKUP($B618,'CAF BLS Adjustment'!$B:$S,18,FALSE)</f>
        <v>664755.66556483076</v>
      </c>
      <c r="L618" s="39">
        <f t="shared" si="19"/>
        <v>883707.22318721458</v>
      </c>
    </row>
    <row r="619" spans="1:12" ht="15" customHeight="1">
      <c r="A619" s="51" t="s">
        <v>602</v>
      </c>
      <c r="B619" s="51">
        <v>361403</v>
      </c>
      <c r="C619" s="51" t="s">
        <v>628</v>
      </c>
      <c r="D619" s="121">
        <f>SUMIFS('HCLS Adjustment'!$F:$F,'HCLS Adjustment'!$B:$B,'SAC by SAC Totals'!$B619)</f>
        <v>21036</v>
      </c>
      <c r="E619" s="17">
        <f>VLOOKUP(B619,'SVS Adjustment'!B:L,4,FALSE)</f>
        <v>0</v>
      </c>
      <c r="F619" s="17">
        <f>VLOOKUP(B619,'CAF BLS Adjustment'!B:S,9,FALSE)</f>
        <v>177033</v>
      </c>
      <c r="G619" s="14">
        <f t="shared" si="18"/>
        <v>198069</v>
      </c>
      <c r="H619" s="159"/>
      <c r="I619" s="121">
        <f>SUMIFS('HCLS Adjustment'!$M:$M,'HCLS Adjustment'!$B:$B,$B619)</f>
        <v>6910.9745929626533</v>
      </c>
      <c r="J619" s="17">
        <f>VLOOKUP(B619,'SVS Adjustment'!B:L,11,FALSE)</f>
        <v>0</v>
      </c>
      <c r="K619" s="17">
        <f>VLOOKUP($B619,'CAF BLS Adjustment'!$B:$S,18,FALSE)</f>
        <v>144913.27627152766</v>
      </c>
      <c r="L619" s="39">
        <f t="shared" si="19"/>
        <v>151824.25086449031</v>
      </c>
    </row>
    <row r="620" spans="1:12" ht="15" customHeight="1">
      <c r="A620" s="51" t="s">
        <v>602</v>
      </c>
      <c r="B620" s="51">
        <v>361404</v>
      </c>
      <c r="C620" s="51" t="s">
        <v>629</v>
      </c>
      <c r="D620" s="121">
        <f>SUMIFS('HCLS Adjustment'!$F:$F,'HCLS Adjustment'!$B:$B,'SAC by SAC Totals'!$B620)</f>
        <v>82164</v>
      </c>
      <c r="E620" s="17">
        <f>VLOOKUP(B620,'SVS Adjustment'!B:L,4,FALSE)</f>
        <v>0</v>
      </c>
      <c r="F620" s="17">
        <f>VLOOKUP(B620,'CAF BLS Adjustment'!B:S,9,FALSE)</f>
        <v>218207</v>
      </c>
      <c r="G620" s="14">
        <f t="shared" si="18"/>
        <v>300371</v>
      </c>
      <c r="H620" s="159"/>
      <c r="I620" s="121">
        <f>SUMIFS('HCLS Adjustment'!$M:$M,'HCLS Adjustment'!$B:$B,$B620)</f>
        <v>59187.70328523944</v>
      </c>
      <c r="J620" s="17">
        <f>VLOOKUP(B620,'SVS Adjustment'!B:L,11,FALSE)</f>
        <v>0</v>
      </c>
      <c r="K620" s="17">
        <f>VLOOKUP($B620,'CAF BLS Adjustment'!$B:$S,18,FALSE)</f>
        <v>179218.16936256044</v>
      </c>
      <c r="L620" s="39">
        <f t="shared" si="19"/>
        <v>238405.87264779987</v>
      </c>
    </row>
    <row r="621" spans="1:12" ht="15" customHeight="1">
      <c r="A621" s="51" t="s">
        <v>602</v>
      </c>
      <c r="B621" s="51">
        <v>361405</v>
      </c>
      <c r="C621" s="51" t="s">
        <v>630</v>
      </c>
      <c r="D621" s="121">
        <f>SUMIFS('HCLS Adjustment'!$F:$F,'HCLS Adjustment'!$B:$B,'SAC by SAC Totals'!$B621)</f>
        <v>69528</v>
      </c>
      <c r="E621" s="17">
        <f>VLOOKUP(B621,'SVS Adjustment'!B:L,4,FALSE)</f>
        <v>0</v>
      </c>
      <c r="F621" s="17">
        <f>VLOOKUP(B621,'CAF BLS Adjustment'!B:S,9,FALSE)</f>
        <v>192844</v>
      </c>
      <c r="G621" s="14">
        <f t="shared" si="18"/>
        <v>262372</v>
      </c>
      <c r="H621" s="159"/>
      <c r="I621" s="121">
        <f>SUMIFS('HCLS Adjustment'!$M:$M,'HCLS Adjustment'!$B:$B,$B621)</f>
        <v>51999.690187887536</v>
      </c>
      <c r="J621" s="17">
        <f>VLOOKUP(B621,'SVS Adjustment'!B:L,11,FALSE)</f>
        <v>0</v>
      </c>
      <c r="K621" s="17">
        <f>VLOOKUP($B621,'CAF BLS Adjustment'!$B:$S,18,FALSE)</f>
        <v>162562.78864234089</v>
      </c>
      <c r="L621" s="39">
        <f t="shared" si="19"/>
        <v>214562.47883022844</v>
      </c>
    </row>
    <row r="622" spans="1:12" ht="15" customHeight="1">
      <c r="A622" s="51" t="s">
        <v>602</v>
      </c>
      <c r="B622" s="51">
        <v>361408</v>
      </c>
      <c r="C622" s="51" t="s">
        <v>631</v>
      </c>
      <c r="D622" s="121">
        <f>SUMIFS('HCLS Adjustment'!$F:$F,'HCLS Adjustment'!$B:$B,'SAC by SAC Totals'!$B622)</f>
        <v>0</v>
      </c>
      <c r="E622" s="17">
        <f>VLOOKUP(B622,'SVS Adjustment'!B:L,4,FALSE)</f>
        <v>0</v>
      </c>
      <c r="F622" s="17">
        <f>VLOOKUP(B622,'CAF BLS Adjustment'!B:S,9,FALSE)</f>
        <v>1956</v>
      </c>
      <c r="G622" s="14">
        <f t="shared" si="18"/>
        <v>1956</v>
      </c>
      <c r="H622" s="159"/>
      <c r="I622" s="121">
        <f>SUMIFS('HCLS Adjustment'!$M:$M,'HCLS Adjustment'!$B:$B,$B622)</f>
        <v>0</v>
      </c>
      <c r="J622" s="17">
        <f>VLOOKUP(B622,'SVS Adjustment'!B:L,11,FALSE)</f>
        <v>0</v>
      </c>
      <c r="K622" s="17">
        <f>VLOOKUP($B622,'CAF BLS Adjustment'!$B:$S,18,FALSE)</f>
        <v>1792.9374112329162</v>
      </c>
      <c r="L622" s="39">
        <f t="shared" si="19"/>
        <v>1792.9374112329162</v>
      </c>
    </row>
    <row r="623" spans="1:12" ht="15" customHeight="1">
      <c r="A623" s="51" t="s">
        <v>602</v>
      </c>
      <c r="B623" s="51">
        <v>361409</v>
      </c>
      <c r="C623" s="51" t="s">
        <v>632</v>
      </c>
      <c r="D623" s="121">
        <f>SUMIFS('HCLS Adjustment'!$F:$F,'HCLS Adjustment'!$B:$B,'SAC by SAC Totals'!$B623)</f>
        <v>0</v>
      </c>
      <c r="E623" s="17">
        <f>VLOOKUP(B623,'SVS Adjustment'!B:L,4,FALSE)</f>
        <v>0</v>
      </c>
      <c r="F623" s="17">
        <f>VLOOKUP(B623,'CAF BLS Adjustment'!B:S,9,FALSE)</f>
        <v>-7410</v>
      </c>
      <c r="G623" s="14">
        <f t="shared" si="18"/>
        <v>-7410</v>
      </c>
      <c r="H623" s="159"/>
      <c r="I623" s="121">
        <f>SUMIFS('HCLS Adjustment'!$M:$M,'HCLS Adjustment'!$B:$B,$B623)</f>
        <v>0</v>
      </c>
      <c r="J623" s="17">
        <f>VLOOKUP(B623,'SVS Adjustment'!B:L,11,FALSE)</f>
        <v>0</v>
      </c>
      <c r="K623" s="17">
        <f>VLOOKUP($B623,'CAF BLS Adjustment'!$B:$S,18,FALSE)</f>
        <v>-7410</v>
      </c>
      <c r="L623" s="39">
        <f t="shared" si="19"/>
        <v>-7410</v>
      </c>
    </row>
    <row r="624" spans="1:12" ht="15" customHeight="1">
      <c r="A624" s="51" t="s">
        <v>602</v>
      </c>
      <c r="B624" s="51">
        <v>361410</v>
      </c>
      <c r="C624" s="51" t="s">
        <v>633</v>
      </c>
      <c r="D624" s="121">
        <f>SUMIFS('HCLS Adjustment'!$F:$F,'HCLS Adjustment'!$B:$B,'SAC by SAC Totals'!$B624)</f>
        <v>406788</v>
      </c>
      <c r="E624" s="17">
        <f>VLOOKUP(B624,'SVS Adjustment'!B:L,4,FALSE)</f>
        <v>0</v>
      </c>
      <c r="F624" s="17">
        <f>VLOOKUP(B624,'CAF BLS Adjustment'!B:S,9,FALSE)</f>
        <v>636627</v>
      </c>
      <c r="G624" s="14">
        <f t="shared" si="18"/>
        <v>1043415</v>
      </c>
      <c r="H624" s="159"/>
      <c r="I624" s="121">
        <f>SUMIFS('HCLS Adjustment'!$M:$M,'HCLS Adjustment'!$B:$B,$B624)</f>
        <v>337363.46570918703</v>
      </c>
      <c r="J624" s="17">
        <f>VLOOKUP(B624,'SVS Adjustment'!B:L,11,FALSE)</f>
        <v>0</v>
      </c>
      <c r="K624" s="17">
        <f>VLOOKUP($B624,'CAF BLS Adjustment'!$B:$S,18,FALSE)</f>
        <v>547533.48135541088</v>
      </c>
      <c r="L624" s="39">
        <f t="shared" si="19"/>
        <v>884896.94706459786</v>
      </c>
    </row>
    <row r="625" spans="1:12" ht="15" customHeight="1">
      <c r="A625" s="51" t="s">
        <v>602</v>
      </c>
      <c r="B625" s="51">
        <v>361412</v>
      </c>
      <c r="C625" s="51" t="s">
        <v>634</v>
      </c>
      <c r="D625" s="121">
        <f>SUMIFS('HCLS Adjustment'!$F:$F,'HCLS Adjustment'!$B:$B,'SAC by SAC Totals'!$B625)</f>
        <v>93144</v>
      </c>
      <c r="E625" s="17">
        <f>VLOOKUP(B625,'SVS Adjustment'!B:L,4,FALSE)</f>
        <v>0</v>
      </c>
      <c r="F625" s="17">
        <f>VLOOKUP(B625,'CAF BLS Adjustment'!B:S,9,FALSE)</f>
        <v>815674</v>
      </c>
      <c r="G625" s="14">
        <f t="shared" si="18"/>
        <v>908818</v>
      </c>
      <c r="H625" s="159"/>
      <c r="I625" s="121">
        <f>SUMIFS('HCLS Adjustment'!$M:$M,'HCLS Adjustment'!$B:$B,$B625)</f>
        <v>22767.871681488417</v>
      </c>
      <c r="J625" s="17">
        <f>VLOOKUP(B625,'SVS Adjustment'!B:L,11,FALSE)</f>
        <v>0</v>
      </c>
      <c r="K625" s="17">
        <f>VLOOKUP($B625,'CAF BLS Adjustment'!$B:$S,18,FALSE)</f>
        <v>659239.30787692557</v>
      </c>
      <c r="L625" s="39">
        <f t="shared" si="19"/>
        <v>682007.17955841403</v>
      </c>
    </row>
    <row r="626" spans="1:12" ht="15" customHeight="1">
      <c r="A626" s="51" t="s">
        <v>602</v>
      </c>
      <c r="B626" s="51">
        <v>361413</v>
      </c>
      <c r="C626" s="51" t="s">
        <v>635</v>
      </c>
      <c r="D626" s="121">
        <f>SUMIFS('HCLS Adjustment'!$F:$F,'HCLS Adjustment'!$B:$B,'SAC by SAC Totals'!$B626)</f>
        <v>0</v>
      </c>
      <c r="E626" s="17">
        <f>VLOOKUP(B626,'SVS Adjustment'!B:L,4,FALSE)</f>
        <v>0</v>
      </c>
      <c r="F626" s="17">
        <f>VLOOKUP(B626,'CAF BLS Adjustment'!B:S,9,FALSE)</f>
        <v>1434</v>
      </c>
      <c r="G626" s="14">
        <f t="shared" si="18"/>
        <v>1434</v>
      </c>
      <c r="H626" s="159"/>
      <c r="I626" s="121">
        <f>SUMIFS('HCLS Adjustment'!$M:$M,'HCLS Adjustment'!$B:$B,$B626)</f>
        <v>0</v>
      </c>
      <c r="J626" s="17">
        <f>VLOOKUP(B626,'SVS Adjustment'!B:L,11,FALSE)</f>
        <v>0</v>
      </c>
      <c r="K626" s="17">
        <f>VLOOKUP($B626,'CAF BLS Adjustment'!$B:$S,18,FALSE)</f>
        <v>1314.454114370144</v>
      </c>
      <c r="L626" s="39">
        <f t="shared" si="19"/>
        <v>1314.454114370144</v>
      </c>
    </row>
    <row r="627" spans="1:12" ht="15" customHeight="1">
      <c r="A627" s="51" t="s">
        <v>602</v>
      </c>
      <c r="B627" s="51">
        <v>361419</v>
      </c>
      <c r="C627" s="51" t="s">
        <v>636</v>
      </c>
      <c r="D627" s="121">
        <f>SUMIFS('HCLS Adjustment'!$F:$F,'HCLS Adjustment'!$B:$B,'SAC by SAC Totals'!$B627)</f>
        <v>151284</v>
      </c>
      <c r="E627" s="17">
        <f>VLOOKUP(B627,'SVS Adjustment'!B:L,4,FALSE)</f>
        <v>0</v>
      </c>
      <c r="F627" s="17">
        <f>VLOOKUP(B627,'CAF BLS Adjustment'!B:S,9,FALSE)</f>
        <v>224223</v>
      </c>
      <c r="G627" s="14">
        <f t="shared" si="18"/>
        <v>375507</v>
      </c>
      <c r="H627" s="159"/>
      <c r="I627" s="121">
        <f>SUMIFS('HCLS Adjustment'!$M:$M,'HCLS Adjustment'!$B:$B,$B627)</f>
        <v>129898.60261241961</v>
      </c>
      <c r="J627" s="17">
        <f>VLOOKUP(B627,'SVS Adjustment'!B:L,11,FALSE)</f>
        <v>0</v>
      </c>
      <c r="K627" s="17">
        <f>VLOOKUP($B627,'CAF BLS Adjustment'!$B:$S,18,FALSE)</f>
        <v>197639.0711595657</v>
      </c>
      <c r="L627" s="39">
        <f t="shared" si="19"/>
        <v>327537.67377198534</v>
      </c>
    </row>
    <row r="628" spans="1:12" ht="15" customHeight="1">
      <c r="A628" s="51" t="s">
        <v>602</v>
      </c>
      <c r="B628" s="51">
        <v>361422</v>
      </c>
      <c r="C628" s="51" t="s">
        <v>637</v>
      </c>
      <c r="D628" s="121">
        <f>SUMIFS('HCLS Adjustment'!$F:$F,'HCLS Adjustment'!$B:$B,'SAC by SAC Totals'!$B628)</f>
        <v>270096</v>
      </c>
      <c r="E628" s="17">
        <f>VLOOKUP(B628,'SVS Adjustment'!B:L,4,FALSE)</f>
        <v>0</v>
      </c>
      <c r="F628" s="17">
        <f>VLOOKUP(B628,'CAF BLS Adjustment'!B:S,9,FALSE)</f>
        <v>534227</v>
      </c>
      <c r="G628" s="14">
        <f t="shared" si="18"/>
        <v>804323</v>
      </c>
      <c r="H628" s="159"/>
      <c r="I628" s="121">
        <f>SUMIFS('HCLS Adjustment'!$M:$M,'HCLS Adjustment'!$B:$B,$B628)</f>
        <v>208566.38705078157</v>
      </c>
      <c r="J628" s="17">
        <f>VLOOKUP(B628,'SVS Adjustment'!B:L,11,FALSE)</f>
        <v>0</v>
      </c>
      <c r="K628" s="17">
        <f>VLOOKUP($B628,'CAF BLS Adjustment'!$B:$S,18,FALSE)</f>
        <v>442367.42096686526</v>
      </c>
      <c r="L628" s="39">
        <f t="shared" si="19"/>
        <v>650933.80801764689</v>
      </c>
    </row>
    <row r="629" spans="1:12" ht="15" customHeight="1">
      <c r="A629" s="51" t="s">
        <v>602</v>
      </c>
      <c r="B629" s="51">
        <v>361423</v>
      </c>
      <c r="C629" s="51" t="s">
        <v>638</v>
      </c>
      <c r="D629" s="121">
        <f>SUMIFS('HCLS Adjustment'!$F:$F,'HCLS Adjustment'!$B:$B,'SAC by SAC Totals'!$B629)</f>
        <v>13992</v>
      </c>
      <c r="E629" s="17">
        <f>VLOOKUP(B629,'SVS Adjustment'!B:L,4,FALSE)</f>
        <v>0</v>
      </c>
      <c r="F629" s="17">
        <f>VLOOKUP(B629,'CAF BLS Adjustment'!B:S,9,FALSE)</f>
        <v>183039</v>
      </c>
      <c r="G629" s="14">
        <f t="shared" si="18"/>
        <v>197031</v>
      </c>
      <c r="H629" s="159"/>
      <c r="I629" s="121">
        <f>SUMIFS('HCLS Adjustment'!$M:$M,'HCLS Adjustment'!$B:$B,$B629)</f>
        <v>0</v>
      </c>
      <c r="J629" s="17">
        <f>VLOOKUP(B629,'SVS Adjustment'!B:L,11,FALSE)</f>
        <v>0</v>
      </c>
      <c r="K629" s="17">
        <f>VLOOKUP($B629,'CAF BLS Adjustment'!$B:$S,18,FALSE)</f>
        <v>149323.95610485293</v>
      </c>
      <c r="L629" s="39">
        <f t="shared" si="19"/>
        <v>149323.95610485293</v>
      </c>
    </row>
    <row r="630" spans="1:12" ht="15" customHeight="1">
      <c r="A630" s="51" t="s">
        <v>602</v>
      </c>
      <c r="B630" s="51">
        <v>361424</v>
      </c>
      <c r="C630" s="51" t="s">
        <v>639</v>
      </c>
      <c r="D630" s="121">
        <f>SUMIFS('HCLS Adjustment'!$F:$F,'HCLS Adjustment'!$B:$B,'SAC by SAC Totals'!$B630)</f>
        <v>0</v>
      </c>
      <c r="E630" s="17">
        <f>VLOOKUP(B630,'SVS Adjustment'!B:L,4,FALSE)</f>
        <v>0</v>
      </c>
      <c r="F630" s="17">
        <f>VLOOKUP(B630,'CAF BLS Adjustment'!B:S,9,FALSE)</f>
        <v>3336</v>
      </c>
      <c r="G630" s="14">
        <f t="shared" si="18"/>
        <v>3336</v>
      </c>
      <c r="H630" s="159"/>
      <c r="I630" s="121">
        <f>SUMIFS('HCLS Adjustment'!$M:$M,'HCLS Adjustment'!$B:$B,$B630)</f>
        <v>0</v>
      </c>
      <c r="J630" s="17">
        <f>VLOOKUP(B630,'SVS Adjustment'!B:L,11,FALSE)</f>
        <v>0</v>
      </c>
      <c r="K630" s="17">
        <f>VLOOKUP($B630,'CAF BLS Adjustment'!$B:$S,18,FALSE)</f>
        <v>3057.8932535138078</v>
      </c>
      <c r="L630" s="39">
        <f t="shared" si="19"/>
        <v>3057.8932535138078</v>
      </c>
    </row>
    <row r="631" spans="1:12" ht="15" customHeight="1">
      <c r="A631" s="51" t="s">
        <v>602</v>
      </c>
      <c r="B631" s="51">
        <v>361425</v>
      </c>
      <c r="C631" s="51" t="s">
        <v>640</v>
      </c>
      <c r="D631" s="121">
        <f>SUMIFS('HCLS Adjustment'!$F:$F,'HCLS Adjustment'!$B:$B,'SAC by SAC Totals'!$B631)</f>
        <v>0</v>
      </c>
      <c r="E631" s="17">
        <f>VLOOKUP(B631,'SVS Adjustment'!B:L,4,FALSE)</f>
        <v>0</v>
      </c>
      <c r="F631" s="17">
        <f>VLOOKUP(B631,'CAF BLS Adjustment'!B:S,9,FALSE)</f>
        <v>-13242</v>
      </c>
      <c r="G631" s="14">
        <f t="shared" si="18"/>
        <v>-13242</v>
      </c>
      <c r="H631" s="159"/>
      <c r="I631" s="121">
        <f>SUMIFS('HCLS Adjustment'!$M:$M,'HCLS Adjustment'!$B:$B,$B631)</f>
        <v>0</v>
      </c>
      <c r="J631" s="17">
        <f>VLOOKUP(B631,'SVS Adjustment'!B:L,11,FALSE)</f>
        <v>0</v>
      </c>
      <c r="K631" s="17">
        <f>VLOOKUP($B631,'CAF BLS Adjustment'!$B:$S,18,FALSE)</f>
        <v>-13242</v>
      </c>
      <c r="L631" s="39">
        <f t="shared" si="19"/>
        <v>-13242</v>
      </c>
    </row>
    <row r="632" spans="1:12" ht="15" customHeight="1">
      <c r="A632" s="51" t="s">
        <v>602</v>
      </c>
      <c r="B632" s="51">
        <v>361426</v>
      </c>
      <c r="C632" s="51" t="s">
        <v>641</v>
      </c>
      <c r="D632" s="121">
        <f>SUMIFS('HCLS Adjustment'!$F:$F,'HCLS Adjustment'!$B:$B,'SAC by SAC Totals'!$B632)</f>
        <v>175584</v>
      </c>
      <c r="E632" s="17">
        <f>VLOOKUP(B632,'SVS Adjustment'!B:L,4,FALSE)</f>
        <v>0</v>
      </c>
      <c r="F632" s="17">
        <f>VLOOKUP(B632,'CAF BLS Adjustment'!B:S,9,FALSE)</f>
        <v>221039</v>
      </c>
      <c r="G632" s="14">
        <f t="shared" si="18"/>
        <v>396623</v>
      </c>
      <c r="H632" s="159"/>
      <c r="I632" s="121">
        <f>SUMIFS('HCLS Adjustment'!$M:$M,'HCLS Adjustment'!$B:$B,$B632)</f>
        <v>147494.90793756701</v>
      </c>
      <c r="J632" s="17">
        <f>VLOOKUP(B632,'SVS Adjustment'!B:L,11,FALSE)</f>
        <v>0</v>
      </c>
      <c r="K632" s="17">
        <f>VLOOKUP($B632,'CAF BLS Adjustment'!$B:$S,18,FALSE)</f>
        <v>189960.14746585756</v>
      </c>
      <c r="L632" s="39">
        <f t="shared" si="19"/>
        <v>337455.05540342454</v>
      </c>
    </row>
    <row r="633" spans="1:12" ht="15" customHeight="1">
      <c r="A633" s="51" t="s">
        <v>602</v>
      </c>
      <c r="B633" s="51">
        <v>361430</v>
      </c>
      <c r="C633" s="51" t="s">
        <v>642</v>
      </c>
      <c r="D633" s="121">
        <f>SUMIFS('HCLS Adjustment'!$F:$F,'HCLS Adjustment'!$B:$B,'SAC by SAC Totals'!$B633)</f>
        <v>0</v>
      </c>
      <c r="E633" s="17">
        <f>VLOOKUP(B633,'SVS Adjustment'!B:L,4,FALSE)</f>
        <v>0</v>
      </c>
      <c r="F633" s="17">
        <f>VLOOKUP(B633,'CAF BLS Adjustment'!B:S,9,FALSE)</f>
        <v>-39660</v>
      </c>
      <c r="G633" s="14">
        <f t="shared" si="18"/>
        <v>-39660</v>
      </c>
      <c r="H633" s="159"/>
      <c r="I633" s="121">
        <f>SUMIFS('HCLS Adjustment'!$M:$M,'HCLS Adjustment'!$B:$B,$B633)</f>
        <v>0</v>
      </c>
      <c r="J633" s="17">
        <f>VLOOKUP(B633,'SVS Adjustment'!B:L,11,FALSE)</f>
        <v>0</v>
      </c>
      <c r="K633" s="17">
        <f>VLOOKUP($B633,'CAF BLS Adjustment'!$B:$S,18,FALSE)</f>
        <v>-39660</v>
      </c>
      <c r="L633" s="39">
        <f t="shared" si="19"/>
        <v>-39660</v>
      </c>
    </row>
    <row r="634" spans="1:12" ht="15" customHeight="1">
      <c r="A634" s="51" t="s">
        <v>602</v>
      </c>
      <c r="B634" s="51">
        <v>361431</v>
      </c>
      <c r="C634" s="51" t="s">
        <v>643</v>
      </c>
      <c r="D634" s="121">
        <f>SUMIFS('HCLS Adjustment'!$F:$F,'HCLS Adjustment'!$B:$B,'SAC by SAC Totals'!$B634)</f>
        <v>0</v>
      </c>
      <c r="E634" s="17">
        <f>VLOOKUP(B634,'SVS Adjustment'!B:L,4,FALSE)</f>
        <v>0</v>
      </c>
      <c r="F634" s="17">
        <f>VLOOKUP(B634,'CAF BLS Adjustment'!B:S,9,FALSE)</f>
        <v>2970</v>
      </c>
      <c r="G634" s="14">
        <f t="shared" si="18"/>
        <v>2970</v>
      </c>
      <c r="H634" s="159"/>
      <c r="I634" s="121">
        <f>SUMIFS('HCLS Adjustment'!$M:$M,'HCLS Adjustment'!$B:$B,$B634)</f>
        <v>0</v>
      </c>
      <c r="J634" s="17">
        <f>VLOOKUP(B634,'SVS Adjustment'!B:L,11,FALSE)</f>
        <v>0</v>
      </c>
      <c r="K634" s="17">
        <f>VLOOKUP($B634,'CAF BLS Adjustment'!$B:$S,18,FALSE)</f>
        <v>2722.4049649088756</v>
      </c>
      <c r="L634" s="39">
        <f t="shared" si="19"/>
        <v>2722.4049649088756</v>
      </c>
    </row>
    <row r="635" spans="1:12" ht="15" customHeight="1">
      <c r="A635" s="51" t="s">
        <v>602</v>
      </c>
      <c r="B635" s="51">
        <v>361433</v>
      </c>
      <c r="C635" s="51" t="s">
        <v>644</v>
      </c>
      <c r="D635" s="121">
        <f>SUMIFS('HCLS Adjustment'!$F:$F,'HCLS Adjustment'!$B:$B,'SAC by SAC Totals'!$B635)</f>
        <v>0</v>
      </c>
      <c r="E635" s="17">
        <f>VLOOKUP(B635,'SVS Adjustment'!B:L,4,FALSE)</f>
        <v>0</v>
      </c>
      <c r="F635" s="17">
        <f>VLOOKUP(B635,'CAF BLS Adjustment'!B:S,9,FALSE)</f>
        <v>-109098</v>
      </c>
      <c r="G635" s="14">
        <f t="shared" si="18"/>
        <v>-109098</v>
      </c>
      <c r="H635" s="159"/>
      <c r="I635" s="121">
        <f>SUMIFS('HCLS Adjustment'!$M:$M,'HCLS Adjustment'!$B:$B,$B635)</f>
        <v>0</v>
      </c>
      <c r="J635" s="17">
        <f>VLOOKUP(B635,'SVS Adjustment'!B:L,11,FALSE)</f>
        <v>0</v>
      </c>
      <c r="K635" s="17">
        <f>VLOOKUP($B635,'CAF BLS Adjustment'!$B:$S,18,FALSE)</f>
        <v>-109098</v>
      </c>
      <c r="L635" s="39">
        <f t="shared" si="19"/>
        <v>-109098</v>
      </c>
    </row>
    <row r="636" spans="1:12" ht="15" customHeight="1">
      <c r="A636" s="51" t="s">
        <v>602</v>
      </c>
      <c r="B636" s="51">
        <v>361439</v>
      </c>
      <c r="C636" s="51" t="s">
        <v>645</v>
      </c>
      <c r="D636" s="121">
        <f>SUMIFS('HCLS Adjustment'!$F:$F,'HCLS Adjustment'!$B:$B,'SAC by SAC Totals'!$B636)</f>
        <v>0</v>
      </c>
      <c r="E636" s="17">
        <f>VLOOKUP(B636,'SVS Adjustment'!B:L,4,FALSE)</f>
        <v>0</v>
      </c>
      <c r="F636" s="17">
        <f>VLOOKUP(B636,'CAF BLS Adjustment'!B:S,9,FALSE)</f>
        <v>-2058</v>
      </c>
      <c r="G636" s="14">
        <f t="shared" si="18"/>
        <v>-2058</v>
      </c>
      <c r="H636" s="159"/>
      <c r="I636" s="121">
        <f>SUMIFS('HCLS Adjustment'!$M:$M,'HCLS Adjustment'!$B:$B,$B636)</f>
        <v>0</v>
      </c>
      <c r="J636" s="17">
        <f>VLOOKUP(B636,'SVS Adjustment'!B:L,11,FALSE)</f>
        <v>0</v>
      </c>
      <c r="K636" s="17">
        <f>VLOOKUP($B636,'CAF BLS Adjustment'!$B:$S,18,FALSE)</f>
        <v>-2058</v>
      </c>
      <c r="L636" s="39">
        <f t="shared" si="19"/>
        <v>-2058</v>
      </c>
    </row>
    <row r="637" spans="1:12" ht="15" customHeight="1">
      <c r="A637" s="51" t="s">
        <v>602</v>
      </c>
      <c r="B637" s="51">
        <v>361440</v>
      </c>
      <c r="C637" s="51" t="s">
        <v>646</v>
      </c>
      <c r="D637" s="121">
        <f>SUMIFS('HCLS Adjustment'!$F:$F,'HCLS Adjustment'!$B:$B,'SAC by SAC Totals'!$B637)</f>
        <v>0</v>
      </c>
      <c r="E637" s="17">
        <f>VLOOKUP(B637,'SVS Adjustment'!B:L,4,FALSE)</f>
        <v>0</v>
      </c>
      <c r="F637" s="17">
        <f>VLOOKUP(B637,'CAF BLS Adjustment'!B:S,9,FALSE)</f>
        <v>-13410</v>
      </c>
      <c r="G637" s="14">
        <f t="shared" si="18"/>
        <v>-13410</v>
      </c>
      <c r="H637" s="159"/>
      <c r="I637" s="121">
        <f>SUMIFS('HCLS Adjustment'!$M:$M,'HCLS Adjustment'!$B:$B,$B637)</f>
        <v>0</v>
      </c>
      <c r="J637" s="17">
        <f>VLOOKUP(B637,'SVS Adjustment'!B:L,11,FALSE)</f>
        <v>0</v>
      </c>
      <c r="K637" s="17">
        <f>VLOOKUP($B637,'CAF BLS Adjustment'!$B:$S,18,FALSE)</f>
        <v>-13410</v>
      </c>
      <c r="L637" s="39">
        <f t="shared" si="19"/>
        <v>-13410</v>
      </c>
    </row>
    <row r="638" spans="1:12" ht="15" customHeight="1">
      <c r="A638" s="51" t="s">
        <v>602</v>
      </c>
      <c r="B638" s="51">
        <v>361442</v>
      </c>
      <c r="C638" s="51" t="s">
        <v>647</v>
      </c>
      <c r="D638" s="121">
        <f>SUMIFS('HCLS Adjustment'!$F:$F,'HCLS Adjustment'!$B:$B,'SAC by SAC Totals'!$B638)</f>
        <v>0</v>
      </c>
      <c r="E638" s="17">
        <f>VLOOKUP(B638,'SVS Adjustment'!B:L,4,FALSE)</f>
        <v>0</v>
      </c>
      <c r="F638" s="17">
        <f>VLOOKUP(B638,'CAF BLS Adjustment'!B:S,9,FALSE)</f>
        <v>52092</v>
      </c>
      <c r="G638" s="14">
        <f t="shared" si="18"/>
        <v>52092</v>
      </c>
      <c r="H638" s="159"/>
      <c r="I638" s="121">
        <f>SUMIFS('HCLS Adjustment'!$M:$M,'HCLS Adjustment'!$B:$B,$B638)</f>
        <v>0</v>
      </c>
      <c r="J638" s="17">
        <f>VLOOKUP(B638,'SVS Adjustment'!B:L,11,FALSE)</f>
        <v>0</v>
      </c>
      <c r="K638" s="17">
        <f>VLOOKUP($B638,'CAF BLS Adjustment'!$B:$S,18,FALSE)</f>
        <v>47749.333142098709</v>
      </c>
      <c r="L638" s="39">
        <f t="shared" si="19"/>
        <v>47749.333142098709</v>
      </c>
    </row>
    <row r="639" spans="1:12" ht="15" customHeight="1">
      <c r="A639" s="51" t="s">
        <v>602</v>
      </c>
      <c r="B639" s="51">
        <v>361443</v>
      </c>
      <c r="C639" s="51" t="s">
        <v>648</v>
      </c>
      <c r="D639" s="121">
        <f>SUMIFS('HCLS Adjustment'!$F:$F,'HCLS Adjustment'!$B:$B,'SAC by SAC Totals'!$B639)</f>
        <v>0</v>
      </c>
      <c r="E639" s="17">
        <f>VLOOKUP(B639,'SVS Adjustment'!B:L,4,FALSE)</f>
        <v>0</v>
      </c>
      <c r="F639" s="17">
        <f>VLOOKUP(B639,'CAF BLS Adjustment'!B:S,9,FALSE)</f>
        <v>28764</v>
      </c>
      <c r="G639" s="14">
        <f t="shared" si="18"/>
        <v>28764</v>
      </c>
      <c r="H639" s="159"/>
      <c r="I639" s="121">
        <f>SUMIFS('HCLS Adjustment'!$M:$M,'HCLS Adjustment'!$B:$B,$B639)</f>
        <v>0</v>
      </c>
      <c r="J639" s="17">
        <f>VLOOKUP(B639,'SVS Adjustment'!B:L,11,FALSE)</f>
        <v>0</v>
      </c>
      <c r="K639" s="17">
        <f>VLOOKUP($B639,'CAF BLS Adjustment'!$B:$S,18,FALSE)</f>
        <v>26366.079599541717</v>
      </c>
      <c r="L639" s="39">
        <f t="shared" si="19"/>
        <v>26366.079599541717</v>
      </c>
    </row>
    <row r="640" spans="1:12" ht="15" customHeight="1">
      <c r="A640" s="51" t="s">
        <v>602</v>
      </c>
      <c r="B640" s="51">
        <v>361448</v>
      </c>
      <c r="C640" s="51" t="s">
        <v>649</v>
      </c>
      <c r="D640" s="121">
        <f>SUMIFS('HCLS Adjustment'!$F:$F,'HCLS Adjustment'!$B:$B,'SAC by SAC Totals'!$B640)</f>
        <v>0</v>
      </c>
      <c r="E640" s="17">
        <f>VLOOKUP(B640,'SVS Adjustment'!B:L,4,FALSE)</f>
        <v>0</v>
      </c>
      <c r="F640" s="17">
        <f>VLOOKUP(B640,'CAF BLS Adjustment'!B:S,9,FALSE)</f>
        <v>19734</v>
      </c>
      <c r="G640" s="14">
        <f t="shared" si="18"/>
        <v>19734</v>
      </c>
      <c r="H640" s="159"/>
      <c r="I640" s="121">
        <f>SUMIFS('HCLS Adjustment'!$M:$M,'HCLS Adjustment'!$B:$B,$B640)</f>
        <v>0</v>
      </c>
      <c r="J640" s="17">
        <f>VLOOKUP(B640,'SVS Adjustment'!B:L,11,FALSE)</f>
        <v>0</v>
      </c>
      <c r="K640" s="17">
        <f>VLOOKUP($B640,'CAF BLS Adjustment'!$B:$S,18,FALSE)</f>
        <v>18088.868544616751</v>
      </c>
      <c r="L640" s="39">
        <f t="shared" si="19"/>
        <v>18088.868544616751</v>
      </c>
    </row>
    <row r="641" spans="1:12" ht="15" customHeight="1">
      <c r="A641" s="51" t="s">
        <v>602</v>
      </c>
      <c r="B641" s="51">
        <v>361450</v>
      </c>
      <c r="C641" s="51" t="s">
        <v>650</v>
      </c>
      <c r="D641" s="121">
        <f>SUMIFS('HCLS Adjustment'!$F:$F,'HCLS Adjustment'!$B:$B,'SAC by SAC Totals'!$B641)</f>
        <v>0</v>
      </c>
      <c r="E641" s="17">
        <f>VLOOKUP(B641,'SVS Adjustment'!B:L,4,FALSE)</f>
        <v>0</v>
      </c>
      <c r="F641" s="17">
        <f>VLOOKUP(B641,'CAF BLS Adjustment'!B:S,9,FALSE)</f>
        <v>10914</v>
      </c>
      <c r="G641" s="14">
        <f t="shared" si="18"/>
        <v>10914</v>
      </c>
      <c r="H641" s="159"/>
      <c r="I641" s="121">
        <f>SUMIFS('HCLS Adjustment'!$M:$M,'HCLS Adjustment'!$B:$B,$B641)</f>
        <v>0</v>
      </c>
      <c r="J641" s="17">
        <f>VLOOKUP(B641,'SVS Adjustment'!B:L,11,FALSE)</f>
        <v>0</v>
      </c>
      <c r="K641" s="17">
        <f>VLOOKUP($B641,'CAF BLS Adjustment'!$B:$S,18,FALSE)</f>
        <v>10004.150770038879</v>
      </c>
      <c r="L641" s="39">
        <f t="shared" si="19"/>
        <v>10004.150770038879</v>
      </c>
    </row>
    <row r="642" spans="1:12" ht="15" customHeight="1">
      <c r="A642" s="51" t="s">
        <v>602</v>
      </c>
      <c r="B642" s="51">
        <v>361451</v>
      </c>
      <c r="C642" s="51" t="s">
        <v>651</v>
      </c>
      <c r="D642" s="121">
        <f>SUMIFS('HCLS Adjustment'!$F:$F,'HCLS Adjustment'!$B:$B,'SAC by SAC Totals'!$B642)</f>
        <v>2115348</v>
      </c>
      <c r="E642" s="17">
        <f>VLOOKUP(B642,'SVS Adjustment'!B:L,4,FALSE)</f>
        <v>0</v>
      </c>
      <c r="F642" s="17">
        <f>VLOOKUP(B642,'CAF BLS Adjustment'!B:S,9,FALSE)</f>
        <v>2297330</v>
      </c>
      <c r="G642" s="14">
        <f t="shared" si="18"/>
        <v>4412678</v>
      </c>
      <c r="H642" s="159"/>
      <c r="I642" s="121">
        <f>SUMIFS('HCLS Adjustment'!$M:$M,'HCLS Adjustment'!$B:$B,$B642)</f>
        <v>1702203.1732166053</v>
      </c>
      <c r="J642" s="17">
        <f>VLOOKUP(B642,'SVS Adjustment'!B:L,11,FALSE)</f>
        <v>0</v>
      </c>
      <c r="K642" s="17">
        <f>VLOOKUP($B642,'CAF BLS Adjustment'!$B:$S,18,FALSE)</f>
        <v>1838570.3555390749</v>
      </c>
      <c r="L642" s="39">
        <f t="shared" si="19"/>
        <v>3540773.5287556802</v>
      </c>
    </row>
    <row r="643" spans="1:12" ht="15" customHeight="1">
      <c r="A643" s="51" t="s">
        <v>602</v>
      </c>
      <c r="B643" s="51">
        <v>361453</v>
      </c>
      <c r="C643" s="51" t="s">
        <v>652</v>
      </c>
      <c r="D643" s="121">
        <f>SUMIFS('HCLS Adjustment'!$F:$F,'HCLS Adjustment'!$B:$B,'SAC by SAC Totals'!$B643)</f>
        <v>0</v>
      </c>
      <c r="E643" s="17">
        <f>VLOOKUP(B643,'SVS Adjustment'!B:L,4,FALSE)</f>
        <v>0</v>
      </c>
      <c r="F643" s="17">
        <f>VLOOKUP(B643,'CAF BLS Adjustment'!B:S,9,FALSE)</f>
        <v>20790</v>
      </c>
      <c r="G643" s="14">
        <f t="shared" ref="G643:G706" si="20">SUM(D643:F643)</f>
        <v>20790</v>
      </c>
      <c r="H643" s="159"/>
      <c r="I643" s="121">
        <f>SUMIFS('HCLS Adjustment'!$M:$M,'HCLS Adjustment'!$B:$B,$B643)</f>
        <v>0</v>
      </c>
      <c r="J643" s="17">
        <f>VLOOKUP(B643,'SVS Adjustment'!B:L,11,FALSE)</f>
        <v>0</v>
      </c>
      <c r="K643" s="17">
        <f>VLOOKUP($B643,'CAF BLS Adjustment'!$B:$S,18,FALSE)</f>
        <v>19056.834754362131</v>
      </c>
      <c r="L643" s="39">
        <f t="shared" ref="L643:L706" si="21">SUM(I643:K643)</f>
        <v>19056.834754362131</v>
      </c>
    </row>
    <row r="644" spans="1:12" ht="15" customHeight="1">
      <c r="A644" s="51" t="s">
        <v>602</v>
      </c>
      <c r="B644" s="51">
        <v>361454</v>
      </c>
      <c r="C644" s="51" t="s">
        <v>653</v>
      </c>
      <c r="D644" s="121">
        <f>SUMIFS('HCLS Adjustment'!$F:$F,'HCLS Adjustment'!$B:$B,'SAC by SAC Totals'!$B644)</f>
        <v>0</v>
      </c>
      <c r="E644" s="17">
        <f>VLOOKUP(B644,'SVS Adjustment'!B:L,4,FALSE)</f>
        <v>0</v>
      </c>
      <c r="F644" s="17">
        <f>VLOOKUP(B644,'CAF BLS Adjustment'!B:S,9,FALSE)</f>
        <v>-3936</v>
      </c>
      <c r="G644" s="14">
        <f t="shared" si="20"/>
        <v>-3936</v>
      </c>
      <c r="H644" s="159"/>
      <c r="I644" s="121">
        <f>SUMIFS('HCLS Adjustment'!$M:$M,'HCLS Adjustment'!$B:$B,$B644)</f>
        <v>0</v>
      </c>
      <c r="J644" s="17">
        <f>VLOOKUP(B644,'SVS Adjustment'!B:L,11,FALSE)</f>
        <v>0</v>
      </c>
      <c r="K644" s="17">
        <f>VLOOKUP($B644,'CAF BLS Adjustment'!$B:$S,18,FALSE)</f>
        <v>-3936</v>
      </c>
      <c r="L644" s="39">
        <f t="shared" si="21"/>
        <v>-3936</v>
      </c>
    </row>
    <row r="645" spans="1:12" ht="15" customHeight="1">
      <c r="A645" s="51" t="s">
        <v>602</v>
      </c>
      <c r="B645" s="51">
        <v>361472</v>
      </c>
      <c r="C645" s="51" t="s">
        <v>654</v>
      </c>
      <c r="D645" s="121">
        <f>SUMIFS('HCLS Adjustment'!$F:$F,'HCLS Adjustment'!$B:$B,'SAC by SAC Totals'!$B645)</f>
        <v>0</v>
      </c>
      <c r="E645" s="17">
        <f>VLOOKUP(B645,'SVS Adjustment'!B:L,4,FALSE)</f>
        <v>0</v>
      </c>
      <c r="F645" s="17">
        <f>VLOOKUP(B645,'CAF BLS Adjustment'!B:S,9,FALSE)</f>
        <v>-9168</v>
      </c>
      <c r="G645" s="14">
        <f t="shared" si="20"/>
        <v>-9168</v>
      </c>
      <c r="H645" s="159"/>
      <c r="I645" s="121">
        <f>SUMIFS('HCLS Adjustment'!$M:$M,'HCLS Adjustment'!$B:$B,$B645)</f>
        <v>0</v>
      </c>
      <c r="J645" s="17">
        <f>VLOOKUP(B645,'SVS Adjustment'!B:L,11,FALSE)</f>
        <v>0</v>
      </c>
      <c r="K645" s="17">
        <f>VLOOKUP($B645,'CAF BLS Adjustment'!$B:$S,18,FALSE)</f>
        <v>-9168</v>
      </c>
      <c r="L645" s="39">
        <f t="shared" si="21"/>
        <v>-9168</v>
      </c>
    </row>
    <row r="646" spans="1:12" ht="15" customHeight="1">
      <c r="A646" s="51" t="s">
        <v>602</v>
      </c>
      <c r="B646" s="51">
        <v>361474</v>
      </c>
      <c r="C646" s="51" t="s">
        <v>655</v>
      </c>
      <c r="D646" s="121">
        <f>SUMIFS('HCLS Adjustment'!$F:$F,'HCLS Adjustment'!$B:$B,'SAC by SAC Totals'!$B646)</f>
        <v>0</v>
      </c>
      <c r="E646" s="17">
        <f>VLOOKUP(B646,'SVS Adjustment'!B:L,4,FALSE)</f>
        <v>0</v>
      </c>
      <c r="F646" s="17">
        <f>VLOOKUP(B646,'CAF BLS Adjustment'!B:S,9,FALSE)</f>
        <v>-1416</v>
      </c>
      <c r="G646" s="14">
        <f t="shared" si="20"/>
        <v>-1416</v>
      </c>
      <c r="H646" s="159"/>
      <c r="I646" s="121">
        <f>SUMIFS('HCLS Adjustment'!$M:$M,'HCLS Adjustment'!$B:$B,$B646)</f>
        <v>0</v>
      </c>
      <c r="J646" s="17">
        <f>VLOOKUP(B646,'SVS Adjustment'!B:L,11,FALSE)</f>
        <v>0</v>
      </c>
      <c r="K646" s="17">
        <f>VLOOKUP($B646,'CAF BLS Adjustment'!$B:$S,18,FALSE)</f>
        <v>-1416</v>
      </c>
      <c r="L646" s="39">
        <f t="shared" si="21"/>
        <v>-1416</v>
      </c>
    </row>
    <row r="647" spans="1:12" ht="15" customHeight="1">
      <c r="A647" s="51" t="s">
        <v>602</v>
      </c>
      <c r="B647" s="51">
        <v>361475</v>
      </c>
      <c r="C647" s="51" t="s">
        <v>656</v>
      </c>
      <c r="D647" s="121">
        <f>SUMIFS('HCLS Adjustment'!$F:$F,'HCLS Adjustment'!$B:$B,'SAC by SAC Totals'!$B647)</f>
        <v>363552</v>
      </c>
      <c r="E647" s="17">
        <f>VLOOKUP(B647,'SVS Adjustment'!B:L,4,FALSE)</f>
        <v>0</v>
      </c>
      <c r="F647" s="17">
        <f>VLOOKUP(B647,'CAF BLS Adjustment'!B:S,9,FALSE)</f>
        <v>903803</v>
      </c>
      <c r="G647" s="14">
        <f t="shared" si="20"/>
        <v>1267355</v>
      </c>
      <c r="H647" s="159"/>
      <c r="I647" s="121">
        <f>SUMIFS('HCLS Adjustment'!$M:$M,'HCLS Adjustment'!$B:$B,$B647)</f>
        <v>268679.93709724338</v>
      </c>
      <c r="J647" s="17">
        <f>VLOOKUP(B647,'SVS Adjustment'!B:L,11,FALSE)</f>
        <v>0</v>
      </c>
      <c r="K647" s="17">
        <f>VLOOKUP($B647,'CAF BLS Adjustment'!$B:$S,18,FALSE)</f>
        <v>748167.47328387003</v>
      </c>
      <c r="L647" s="39">
        <f t="shared" si="21"/>
        <v>1016847.4103811134</v>
      </c>
    </row>
    <row r="648" spans="1:12" ht="15" customHeight="1">
      <c r="A648" s="51" t="s">
        <v>602</v>
      </c>
      <c r="B648" s="51">
        <v>361476</v>
      </c>
      <c r="C648" s="51" t="s">
        <v>657</v>
      </c>
      <c r="D648" s="121">
        <f>SUMIFS('HCLS Adjustment'!$F:$F,'HCLS Adjustment'!$B:$B,'SAC by SAC Totals'!$B648)</f>
        <v>0</v>
      </c>
      <c r="E648" s="17">
        <f>VLOOKUP(B648,'SVS Adjustment'!B:L,4,FALSE)</f>
        <v>0</v>
      </c>
      <c r="F648" s="17">
        <f>VLOOKUP(B648,'CAF BLS Adjustment'!B:S,9,FALSE)</f>
        <v>-2220</v>
      </c>
      <c r="G648" s="14">
        <f t="shared" si="20"/>
        <v>-2220</v>
      </c>
      <c r="H648" s="159"/>
      <c r="I648" s="121">
        <f>SUMIFS('HCLS Adjustment'!$M:$M,'HCLS Adjustment'!$B:$B,$B648)</f>
        <v>0</v>
      </c>
      <c r="J648" s="17">
        <f>VLOOKUP(B648,'SVS Adjustment'!B:L,11,FALSE)</f>
        <v>0</v>
      </c>
      <c r="K648" s="17">
        <f>VLOOKUP($B648,'CAF BLS Adjustment'!$B:$S,18,FALSE)</f>
        <v>-2220</v>
      </c>
      <c r="L648" s="39">
        <f t="shared" si="21"/>
        <v>-2220</v>
      </c>
    </row>
    <row r="649" spans="1:12" ht="15" customHeight="1">
      <c r="A649" s="51" t="s">
        <v>602</v>
      </c>
      <c r="B649" s="51">
        <v>361479</v>
      </c>
      <c r="C649" s="51" t="s">
        <v>658</v>
      </c>
      <c r="D649" s="121">
        <f>SUMIFS('HCLS Adjustment'!$F:$F,'HCLS Adjustment'!$B:$B,'SAC by SAC Totals'!$B649)</f>
        <v>0</v>
      </c>
      <c r="E649" s="17">
        <f>VLOOKUP(B649,'SVS Adjustment'!B:L,4,FALSE)</f>
        <v>0</v>
      </c>
      <c r="F649" s="17">
        <f>VLOOKUP(B649,'CAF BLS Adjustment'!B:S,9,FALSE)</f>
        <v>1302081</v>
      </c>
      <c r="G649" s="14">
        <f t="shared" si="20"/>
        <v>1302081</v>
      </c>
      <c r="H649" s="159"/>
      <c r="I649" s="121">
        <f>SUMIFS('HCLS Adjustment'!$M:$M,'HCLS Adjustment'!$B:$B,$B649)</f>
        <v>0</v>
      </c>
      <c r="J649" s="17">
        <f>VLOOKUP(B649,'SVS Adjustment'!B:L,11,FALSE)</f>
        <v>0</v>
      </c>
      <c r="K649" s="17">
        <f>VLOOKUP($B649,'CAF BLS Adjustment'!$B:$S,18,FALSE)</f>
        <v>997721.45864021569</v>
      </c>
      <c r="L649" s="39">
        <f t="shared" si="21"/>
        <v>997721.45864021569</v>
      </c>
    </row>
    <row r="650" spans="1:12" ht="15" customHeight="1">
      <c r="A650" s="51" t="s">
        <v>602</v>
      </c>
      <c r="B650" s="51">
        <v>361483</v>
      </c>
      <c r="C650" s="51" t="s">
        <v>659</v>
      </c>
      <c r="D650" s="121">
        <f>SUMIFS('HCLS Adjustment'!$F:$F,'HCLS Adjustment'!$B:$B,'SAC by SAC Totals'!$B650)</f>
        <v>0</v>
      </c>
      <c r="E650" s="17">
        <f>VLOOKUP(B650,'SVS Adjustment'!B:L,4,FALSE)</f>
        <v>0</v>
      </c>
      <c r="F650" s="17">
        <f>VLOOKUP(B650,'CAF BLS Adjustment'!B:S,9,FALSE)</f>
        <v>8058</v>
      </c>
      <c r="G650" s="14">
        <f t="shared" si="20"/>
        <v>8058</v>
      </c>
      <c r="H650" s="159"/>
      <c r="I650" s="121">
        <f>SUMIFS('HCLS Adjustment'!$M:$M,'HCLS Adjustment'!$B:$B,$B650)</f>
        <v>0</v>
      </c>
      <c r="J650" s="17">
        <f>VLOOKUP(B650,'SVS Adjustment'!B:L,11,FALSE)</f>
        <v>0</v>
      </c>
      <c r="K650" s="17">
        <f>VLOOKUP($B650,'CAF BLS Adjustment'!$B:$S,18,FALSE)</f>
        <v>7386.2421573184247</v>
      </c>
      <c r="L650" s="39">
        <f t="shared" si="21"/>
        <v>7386.2421573184247</v>
      </c>
    </row>
    <row r="651" spans="1:12" ht="15" customHeight="1">
      <c r="A651" s="51" t="s">
        <v>602</v>
      </c>
      <c r="B651" s="51">
        <v>361485</v>
      </c>
      <c r="C651" s="51" t="s">
        <v>660</v>
      </c>
      <c r="D651" s="121">
        <f>SUMIFS('HCLS Adjustment'!$F:$F,'HCLS Adjustment'!$B:$B,'SAC by SAC Totals'!$B651)</f>
        <v>366792</v>
      </c>
      <c r="E651" s="17">
        <f>VLOOKUP(B651,'SVS Adjustment'!B:L,4,FALSE)</f>
        <v>0</v>
      </c>
      <c r="F651" s="17">
        <f>VLOOKUP(B651,'CAF BLS Adjustment'!B:S,9,FALSE)</f>
        <v>478304</v>
      </c>
      <c r="G651" s="14">
        <f t="shared" si="20"/>
        <v>845096</v>
      </c>
      <c r="H651" s="159"/>
      <c r="I651" s="121">
        <f>SUMIFS('HCLS Adjustment'!$M:$M,'HCLS Adjustment'!$B:$B,$B651)</f>
        <v>307140.38956450234</v>
      </c>
      <c r="J651" s="17">
        <f>VLOOKUP(B651,'SVS Adjustment'!B:L,11,FALSE)</f>
        <v>0</v>
      </c>
      <c r="K651" s="17">
        <f>VLOOKUP($B651,'CAF BLS Adjustment'!$B:$S,18,FALSE)</f>
        <v>409307.83271253045</v>
      </c>
      <c r="L651" s="39">
        <f t="shared" si="21"/>
        <v>716448.22227703279</v>
      </c>
    </row>
    <row r="652" spans="1:12" ht="15" customHeight="1">
      <c r="A652" s="51" t="s">
        <v>602</v>
      </c>
      <c r="B652" s="51">
        <v>361487</v>
      </c>
      <c r="C652" s="51" t="s">
        <v>661</v>
      </c>
      <c r="D652" s="121">
        <f>SUMIFS('HCLS Adjustment'!$F:$F,'HCLS Adjustment'!$B:$B,'SAC by SAC Totals'!$B652)</f>
        <v>0</v>
      </c>
      <c r="E652" s="17">
        <f>VLOOKUP(B652,'SVS Adjustment'!B:L,4,FALSE)</f>
        <v>0</v>
      </c>
      <c r="F652" s="17">
        <f>VLOOKUP(B652,'CAF BLS Adjustment'!B:S,9,FALSE)</f>
        <v>2964</v>
      </c>
      <c r="G652" s="14">
        <f t="shared" si="20"/>
        <v>2964</v>
      </c>
      <c r="H652" s="159"/>
      <c r="I652" s="121">
        <f>SUMIFS('HCLS Adjustment'!$M:$M,'HCLS Adjustment'!$B:$B,$B652)</f>
        <v>0</v>
      </c>
      <c r="J652" s="17">
        <f>VLOOKUP(B652,'SVS Adjustment'!B:L,11,FALSE)</f>
        <v>0</v>
      </c>
      <c r="K652" s="17">
        <f>VLOOKUP($B652,'CAF BLS Adjustment'!$B:$S,18,FALSE)</f>
        <v>2716.9051568989589</v>
      </c>
      <c r="L652" s="39">
        <f t="shared" si="21"/>
        <v>2716.9051568989589</v>
      </c>
    </row>
    <row r="653" spans="1:12" ht="15" customHeight="1">
      <c r="A653" s="51" t="s">
        <v>602</v>
      </c>
      <c r="B653" s="51">
        <v>361491</v>
      </c>
      <c r="C653" s="51" t="s">
        <v>662</v>
      </c>
      <c r="D653" s="121">
        <f>SUMIFS('HCLS Adjustment'!$F:$F,'HCLS Adjustment'!$B:$B,'SAC by SAC Totals'!$B653)</f>
        <v>0</v>
      </c>
      <c r="E653" s="17">
        <f>VLOOKUP(B653,'SVS Adjustment'!B:L,4,FALSE)</f>
        <v>0</v>
      </c>
      <c r="F653" s="17">
        <f>VLOOKUP(B653,'CAF BLS Adjustment'!B:S,9,FALSE)</f>
        <v>-7962</v>
      </c>
      <c r="G653" s="14">
        <f t="shared" si="20"/>
        <v>-7962</v>
      </c>
      <c r="H653" s="159"/>
      <c r="I653" s="121">
        <f>SUMIFS('HCLS Adjustment'!$M:$M,'HCLS Adjustment'!$B:$B,$B653)</f>
        <v>0</v>
      </c>
      <c r="J653" s="17">
        <f>VLOOKUP(B653,'SVS Adjustment'!B:L,11,FALSE)</f>
        <v>0</v>
      </c>
      <c r="K653" s="17">
        <f>VLOOKUP($B653,'CAF BLS Adjustment'!$B:$S,18,FALSE)</f>
        <v>-7962</v>
      </c>
      <c r="L653" s="39">
        <f t="shared" si="21"/>
        <v>-7962</v>
      </c>
    </row>
    <row r="654" spans="1:12" ht="15" customHeight="1">
      <c r="A654" s="51" t="s">
        <v>602</v>
      </c>
      <c r="B654" s="51">
        <v>361494</v>
      </c>
      <c r="C654" s="51" t="s">
        <v>663</v>
      </c>
      <c r="D654" s="121">
        <f>SUMIFS('HCLS Adjustment'!$F:$F,'HCLS Adjustment'!$B:$B,'SAC by SAC Totals'!$B654)</f>
        <v>555096</v>
      </c>
      <c r="E654" s="17">
        <f>VLOOKUP(B654,'SVS Adjustment'!B:L,4,FALSE)</f>
        <v>0</v>
      </c>
      <c r="F654" s="17">
        <f>VLOOKUP(B654,'CAF BLS Adjustment'!B:S,9,FALSE)</f>
        <v>483058</v>
      </c>
      <c r="G654" s="14">
        <f t="shared" si="20"/>
        <v>1038154</v>
      </c>
      <c r="H654" s="159"/>
      <c r="I654" s="121">
        <f>SUMIFS('HCLS Adjustment'!$M:$M,'HCLS Adjustment'!$B:$B,$B654)</f>
        <v>481161.68670117622</v>
      </c>
      <c r="J654" s="17">
        <f>VLOOKUP(B654,'SVS Adjustment'!B:L,11,FALSE)</f>
        <v>0</v>
      </c>
      <c r="K654" s="17">
        <f>VLOOKUP($B654,'CAF BLS Adjustment'!$B:$S,18,FALSE)</f>
        <v>422778.92830914829</v>
      </c>
      <c r="L654" s="39">
        <f t="shared" si="21"/>
        <v>903940.61501032452</v>
      </c>
    </row>
    <row r="655" spans="1:12" ht="15" customHeight="1">
      <c r="A655" s="51" t="s">
        <v>602</v>
      </c>
      <c r="B655" s="51">
        <v>361495</v>
      </c>
      <c r="C655" s="51" t="s">
        <v>664</v>
      </c>
      <c r="D655" s="121">
        <f>SUMIFS('HCLS Adjustment'!$F:$F,'HCLS Adjustment'!$B:$B,'SAC by SAC Totals'!$B655)</f>
        <v>0</v>
      </c>
      <c r="E655" s="17">
        <f>VLOOKUP(B655,'SVS Adjustment'!B:L,4,FALSE)</f>
        <v>0</v>
      </c>
      <c r="F655" s="17">
        <f>VLOOKUP(B655,'CAF BLS Adjustment'!B:S,9,FALSE)</f>
        <v>2820</v>
      </c>
      <c r="G655" s="14">
        <f t="shared" si="20"/>
        <v>2820</v>
      </c>
      <c r="H655" s="159"/>
      <c r="I655" s="121">
        <f>SUMIFS('HCLS Adjustment'!$M:$M,'HCLS Adjustment'!$B:$B,$B655)</f>
        <v>0</v>
      </c>
      <c r="J655" s="17">
        <f>VLOOKUP(B655,'SVS Adjustment'!B:L,11,FALSE)</f>
        <v>0</v>
      </c>
      <c r="K655" s="17">
        <f>VLOOKUP($B655,'CAF BLS Adjustment'!$B:$S,18,FALSE)</f>
        <v>2584.909764660953</v>
      </c>
      <c r="L655" s="39">
        <f t="shared" si="21"/>
        <v>2584.909764660953</v>
      </c>
    </row>
    <row r="656" spans="1:12" ht="15" customHeight="1">
      <c r="A656" s="51" t="s">
        <v>602</v>
      </c>
      <c r="B656" s="51">
        <v>361499</v>
      </c>
      <c r="C656" s="51" t="s">
        <v>665</v>
      </c>
      <c r="D656" s="121">
        <f>SUMIFS('HCLS Adjustment'!$F:$F,'HCLS Adjustment'!$B:$B,'SAC by SAC Totals'!$B656)</f>
        <v>0</v>
      </c>
      <c r="E656" s="17">
        <f>VLOOKUP(B656,'SVS Adjustment'!B:L,4,FALSE)</f>
        <v>0</v>
      </c>
      <c r="F656" s="17">
        <f>VLOOKUP(B656,'CAF BLS Adjustment'!B:S,9,FALSE)</f>
        <v>591763</v>
      </c>
      <c r="G656" s="14">
        <f t="shared" si="20"/>
        <v>591763</v>
      </c>
      <c r="H656" s="159"/>
      <c r="I656" s="121">
        <f>SUMIFS('HCLS Adjustment'!$M:$M,'HCLS Adjustment'!$B:$B,$B656)</f>
        <v>0</v>
      </c>
      <c r="J656" s="17">
        <f>VLOOKUP(B656,'SVS Adjustment'!B:L,11,FALSE)</f>
        <v>0</v>
      </c>
      <c r="K656" s="17">
        <f>VLOOKUP($B656,'CAF BLS Adjustment'!$B:$S,18,FALSE)</f>
        <v>484924.32734002487</v>
      </c>
      <c r="L656" s="39">
        <f t="shared" si="21"/>
        <v>484924.32734002487</v>
      </c>
    </row>
    <row r="657" spans="1:12" ht="15" customHeight="1">
      <c r="A657" s="51" t="s">
        <v>602</v>
      </c>
      <c r="B657" s="51">
        <v>361500</v>
      </c>
      <c r="C657" s="51" t="s">
        <v>666</v>
      </c>
      <c r="D657" s="121">
        <f>SUMIFS('HCLS Adjustment'!$F:$F,'HCLS Adjustment'!$B:$B,'SAC by SAC Totals'!$B657)</f>
        <v>0</v>
      </c>
      <c r="E657" s="17">
        <f>VLOOKUP(B657,'SVS Adjustment'!B:L,4,FALSE)</f>
        <v>0</v>
      </c>
      <c r="F657" s="17">
        <f>VLOOKUP(B657,'CAF BLS Adjustment'!B:S,9,FALSE)</f>
        <v>870</v>
      </c>
      <c r="G657" s="14">
        <f t="shared" si="20"/>
        <v>870</v>
      </c>
      <c r="H657" s="159"/>
      <c r="I657" s="121">
        <f>SUMIFS('HCLS Adjustment'!$M:$M,'HCLS Adjustment'!$B:$B,$B657)</f>
        <v>0</v>
      </c>
      <c r="J657" s="17">
        <f>VLOOKUP(B657,'SVS Adjustment'!B:L,11,FALSE)</f>
        <v>0</v>
      </c>
      <c r="K657" s="17">
        <f>VLOOKUP($B657,'CAF BLS Adjustment'!$B:$S,18,FALSE)</f>
        <v>797.47216143795356</v>
      </c>
      <c r="L657" s="39">
        <f t="shared" si="21"/>
        <v>797.47216143795356</v>
      </c>
    </row>
    <row r="658" spans="1:12" ht="15" customHeight="1">
      <c r="A658" s="51" t="s">
        <v>602</v>
      </c>
      <c r="B658" s="51">
        <v>361501</v>
      </c>
      <c r="C658" s="51" t="s">
        <v>667</v>
      </c>
      <c r="D658" s="121">
        <f>SUMIFS('HCLS Adjustment'!$F:$F,'HCLS Adjustment'!$B:$B,'SAC by SAC Totals'!$B658)</f>
        <v>2084040</v>
      </c>
      <c r="E658" s="17">
        <f>VLOOKUP(B658,'SVS Adjustment'!B:L,4,FALSE)</f>
        <v>0</v>
      </c>
      <c r="F658" s="17">
        <f>VLOOKUP(B658,'CAF BLS Adjustment'!B:S,9,FALSE)</f>
        <v>1477190</v>
      </c>
      <c r="G658" s="14">
        <f t="shared" si="20"/>
        <v>3561230</v>
      </c>
      <c r="H658" s="159"/>
      <c r="I658" s="121">
        <f>SUMIFS('HCLS Adjustment'!$M:$M,'HCLS Adjustment'!$B:$B,$B658)</f>
        <v>1796812.110828992</v>
      </c>
      <c r="J658" s="17">
        <f>VLOOKUP(B658,'SVS Adjustment'!B:L,11,FALSE)</f>
        <v>0</v>
      </c>
      <c r="K658" s="17">
        <f>VLOOKUP($B658,'CAF BLS Adjustment'!$B:$S,18,FALSE)</f>
        <v>1266600.6092505283</v>
      </c>
      <c r="L658" s="39">
        <f t="shared" si="21"/>
        <v>3063412.7200795203</v>
      </c>
    </row>
    <row r="659" spans="1:12" ht="15" customHeight="1">
      <c r="A659" s="51" t="s">
        <v>602</v>
      </c>
      <c r="B659" s="51">
        <v>361502</v>
      </c>
      <c r="C659" s="51" t="s">
        <v>668</v>
      </c>
      <c r="D659" s="121">
        <f>SUMIFS('HCLS Adjustment'!$F:$F,'HCLS Adjustment'!$B:$B,'SAC by SAC Totals'!$B659)</f>
        <v>0</v>
      </c>
      <c r="E659" s="17">
        <f>VLOOKUP(B659,'SVS Adjustment'!B:L,4,FALSE)</f>
        <v>0</v>
      </c>
      <c r="F659" s="17">
        <f>VLOOKUP(B659,'CAF BLS Adjustment'!B:S,9,FALSE)</f>
        <v>-6630</v>
      </c>
      <c r="G659" s="14">
        <f t="shared" si="20"/>
        <v>-6630</v>
      </c>
      <c r="H659" s="159"/>
      <c r="I659" s="121">
        <f>SUMIFS('HCLS Adjustment'!$M:$M,'HCLS Adjustment'!$B:$B,$B659)</f>
        <v>0</v>
      </c>
      <c r="J659" s="17">
        <f>VLOOKUP(B659,'SVS Adjustment'!B:L,11,FALSE)</f>
        <v>0</v>
      </c>
      <c r="K659" s="17">
        <f>VLOOKUP($B659,'CAF BLS Adjustment'!$B:$S,18,FALSE)</f>
        <v>-6630</v>
      </c>
      <c r="L659" s="39">
        <f t="shared" si="21"/>
        <v>-6630</v>
      </c>
    </row>
    <row r="660" spans="1:12" ht="15" customHeight="1">
      <c r="A660" s="51" t="s">
        <v>602</v>
      </c>
      <c r="B660" s="51">
        <v>361505</v>
      </c>
      <c r="C660" s="51" t="s">
        <v>669</v>
      </c>
      <c r="D660" s="121">
        <f>SUMIFS('HCLS Adjustment'!$F:$F,'HCLS Adjustment'!$B:$B,'SAC by SAC Totals'!$B660)</f>
        <v>0</v>
      </c>
      <c r="E660" s="17">
        <f>VLOOKUP(B660,'SVS Adjustment'!B:L,4,FALSE)</f>
        <v>0</v>
      </c>
      <c r="F660" s="17">
        <f>VLOOKUP(B660,'CAF BLS Adjustment'!B:S,9,FALSE)</f>
        <v>32316</v>
      </c>
      <c r="G660" s="14">
        <f t="shared" si="20"/>
        <v>32316</v>
      </c>
      <c r="H660" s="159"/>
      <c r="I660" s="121">
        <f>SUMIFS('HCLS Adjustment'!$M:$M,'HCLS Adjustment'!$B:$B,$B660)</f>
        <v>0</v>
      </c>
      <c r="J660" s="17">
        <f>VLOOKUP(B660,'SVS Adjustment'!B:L,11,FALSE)</f>
        <v>0</v>
      </c>
      <c r="K660" s="17">
        <f>VLOOKUP($B660,'CAF BLS Adjustment'!$B:$S,18,FALSE)</f>
        <v>29621.965941412534</v>
      </c>
      <c r="L660" s="39">
        <f t="shared" si="21"/>
        <v>29621.965941412534</v>
      </c>
    </row>
    <row r="661" spans="1:12" ht="15" customHeight="1">
      <c r="A661" s="51" t="s">
        <v>602</v>
      </c>
      <c r="B661" s="51">
        <v>361507</v>
      </c>
      <c r="C661" s="51" t="s">
        <v>670</v>
      </c>
      <c r="D661" s="121">
        <f>SUMIFS('HCLS Adjustment'!$F:$F,'HCLS Adjustment'!$B:$B,'SAC by SAC Totals'!$B661)</f>
        <v>0</v>
      </c>
      <c r="E661" s="17">
        <f>VLOOKUP(B661,'SVS Adjustment'!B:L,4,FALSE)</f>
        <v>0</v>
      </c>
      <c r="F661" s="17">
        <f>VLOOKUP(B661,'CAF BLS Adjustment'!B:S,9,FALSE)</f>
        <v>30138</v>
      </c>
      <c r="G661" s="14">
        <f t="shared" si="20"/>
        <v>30138</v>
      </c>
      <c r="H661" s="159"/>
      <c r="I661" s="121">
        <f>SUMIFS('HCLS Adjustment'!$M:$M,'HCLS Adjustment'!$B:$B,$B661)</f>
        <v>0</v>
      </c>
      <c r="J661" s="17">
        <f>VLOOKUP(B661,'SVS Adjustment'!B:L,11,FALSE)</f>
        <v>0</v>
      </c>
      <c r="K661" s="17">
        <f>VLOOKUP($B661,'CAF BLS Adjustment'!$B:$S,18,FALSE)</f>
        <v>27625.535633812695</v>
      </c>
      <c r="L661" s="39">
        <f t="shared" si="21"/>
        <v>27625.535633812695</v>
      </c>
    </row>
    <row r="662" spans="1:12" ht="15" customHeight="1">
      <c r="A662" s="51" t="s">
        <v>602</v>
      </c>
      <c r="B662" s="51">
        <v>361508</v>
      </c>
      <c r="C662" s="51" t="s">
        <v>671</v>
      </c>
      <c r="D662" s="121">
        <f>SUMIFS('HCLS Adjustment'!$F:$F,'HCLS Adjustment'!$B:$B,'SAC by SAC Totals'!$B662)</f>
        <v>0</v>
      </c>
      <c r="E662" s="17">
        <f>VLOOKUP(B662,'SVS Adjustment'!B:L,4,FALSE)</f>
        <v>0</v>
      </c>
      <c r="F662" s="17">
        <f>VLOOKUP(B662,'CAF BLS Adjustment'!B:S,9,FALSE)</f>
        <v>-2322</v>
      </c>
      <c r="G662" s="14">
        <f t="shared" si="20"/>
        <v>-2322</v>
      </c>
      <c r="H662" s="159"/>
      <c r="I662" s="121">
        <f>SUMIFS('HCLS Adjustment'!$M:$M,'HCLS Adjustment'!$B:$B,$B662)</f>
        <v>0</v>
      </c>
      <c r="J662" s="17">
        <f>VLOOKUP(B662,'SVS Adjustment'!B:L,11,FALSE)</f>
        <v>0</v>
      </c>
      <c r="K662" s="17">
        <f>VLOOKUP($B662,'CAF BLS Adjustment'!$B:$S,18,FALSE)</f>
        <v>-2322</v>
      </c>
      <c r="L662" s="39">
        <f t="shared" si="21"/>
        <v>-2322</v>
      </c>
    </row>
    <row r="663" spans="1:12" ht="15" customHeight="1">
      <c r="A663" s="51" t="s">
        <v>602</v>
      </c>
      <c r="B663" s="51">
        <v>361510</v>
      </c>
      <c r="C663" s="51" t="s">
        <v>672</v>
      </c>
      <c r="D663" s="121">
        <f>SUMIFS('HCLS Adjustment'!$F:$F,'HCLS Adjustment'!$B:$B,'SAC by SAC Totals'!$B663)</f>
        <v>683172</v>
      </c>
      <c r="E663" s="17">
        <f>VLOOKUP(B663,'SVS Adjustment'!B:L,4,FALSE)</f>
        <v>0</v>
      </c>
      <c r="F663" s="17">
        <f>VLOOKUP(B663,'CAF BLS Adjustment'!B:S,9,FALSE)</f>
        <v>927772</v>
      </c>
      <c r="G663" s="14">
        <f t="shared" si="20"/>
        <v>1610944</v>
      </c>
      <c r="H663" s="159"/>
      <c r="I663" s="121">
        <f>SUMIFS('HCLS Adjustment'!$M:$M,'HCLS Adjustment'!$B:$B,$B663)</f>
        <v>594677.18055335991</v>
      </c>
      <c r="J663" s="17">
        <f>VLOOKUP(B663,'SVS Adjustment'!B:L,11,FALSE)</f>
        <v>0</v>
      </c>
      <c r="K663" s="17">
        <f>VLOOKUP($B663,'CAF BLS Adjustment'!$B:$S,18,FALSE)</f>
        <v>824207.82079518563</v>
      </c>
      <c r="L663" s="39">
        <f t="shared" si="21"/>
        <v>1418885.0013485455</v>
      </c>
    </row>
    <row r="664" spans="1:12" ht="15" customHeight="1">
      <c r="A664" s="51" t="s">
        <v>602</v>
      </c>
      <c r="B664" s="51">
        <v>361512</v>
      </c>
      <c r="C664" s="51" t="s">
        <v>673</v>
      </c>
      <c r="D664" s="121">
        <f>SUMIFS('HCLS Adjustment'!$F:$F,'HCLS Adjustment'!$B:$B,'SAC by SAC Totals'!$B664)</f>
        <v>23916</v>
      </c>
      <c r="E664" s="17">
        <f>VLOOKUP(B664,'SVS Adjustment'!B:L,4,FALSE)</f>
        <v>0</v>
      </c>
      <c r="F664" s="17">
        <f>VLOOKUP(B664,'CAF BLS Adjustment'!B:S,9,FALSE)</f>
        <v>57171</v>
      </c>
      <c r="G664" s="14">
        <f t="shared" si="20"/>
        <v>81087</v>
      </c>
      <c r="H664" s="159"/>
      <c r="I664" s="121">
        <f>SUMIFS('HCLS Adjustment'!$M:$M,'HCLS Adjustment'!$B:$B,$B664)</f>
        <v>18971.104038507059</v>
      </c>
      <c r="J664" s="17">
        <f>VLOOKUP(B664,'SVS Adjustment'!B:L,11,FALSE)</f>
        <v>0</v>
      </c>
      <c r="K664" s="17">
        <f>VLOOKUP($B664,'CAF BLS Adjustment'!$B:$S,18,FALSE)</f>
        <v>49070.123739172319</v>
      </c>
      <c r="L664" s="39">
        <f t="shared" si="21"/>
        <v>68041.227777679378</v>
      </c>
    </row>
    <row r="665" spans="1:12" ht="15" customHeight="1">
      <c r="A665" s="51" t="s">
        <v>602</v>
      </c>
      <c r="B665" s="51">
        <v>361515</v>
      </c>
      <c r="C665" s="51" t="s">
        <v>674</v>
      </c>
      <c r="D665" s="121">
        <f>SUMIFS('HCLS Adjustment'!$F:$F,'HCLS Adjustment'!$B:$B,'SAC by SAC Totals'!$B665)</f>
        <v>0</v>
      </c>
      <c r="E665" s="17">
        <f>VLOOKUP(B665,'SVS Adjustment'!B:L,4,FALSE)</f>
        <v>0</v>
      </c>
      <c r="F665" s="17">
        <f>VLOOKUP(B665,'CAF BLS Adjustment'!B:S,9,FALSE)</f>
        <v>-6066</v>
      </c>
      <c r="G665" s="14">
        <f t="shared" si="20"/>
        <v>-6066</v>
      </c>
      <c r="H665" s="159"/>
      <c r="I665" s="121">
        <f>SUMIFS('HCLS Adjustment'!$M:$M,'HCLS Adjustment'!$B:$B,$B665)</f>
        <v>0</v>
      </c>
      <c r="J665" s="17">
        <f>VLOOKUP(B665,'SVS Adjustment'!B:L,11,FALSE)</f>
        <v>0</v>
      </c>
      <c r="K665" s="17">
        <f>VLOOKUP($B665,'CAF BLS Adjustment'!$B:$S,18,FALSE)</f>
        <v>-6066</v>
      </c>
      <c r="L665" s="39">
        <f t="shared" si="21"/>
        <v>-6066</v>
      </c>
    </row>
    <row r="666" spans="1:12" ht="15" customHeight="1">
      <c r="A666" s="51" t="s">
        <v>602</v>
      </c>
      <c r="B666" s="51">
        <v>361654</v>
      </c>
      <c r="C666" s="51" t="s">
        <v>675</v>
      </c>
      <c r="D666" s="121">
        <f>SUMIFS('HCLS Adjustment'!$F:$F,'HCLS Adjustment'!$B:$B,'SAC by SAC Totals'!$B666)</f>
        <v>0</v>
      </c>
      <c r="E666" s="17">
        <f>VLOOKUP(B666,'SVS Adjustment'!B:L,4,FALSE)</f>
        <v>0</v>
      </c>
      <c r="F666" s="17">
        <f>VLOOKUP(B666,'CAF BLS Adjustment'!B:S,9,FALSE)</f>
        <v>744</v>
      </c>
      <c r="G666" s="14">
        <f t="shared" si="20"/>
        <v>744</v>
      </c>
      <c r="H666" s="159"/>
      <c r="I666" s="121">
        <f>SUMIFS('HCLS Adjustment'!$M:$M,'HCLS Adjustment'!$B:$B,$B666)</f>
        <v>0</v>
      </c>
      <c r="J666" s="17">
        <f>VLOOKUP(B666,'SVS Adjustment'!B:L,11,FALSE)</f>
        <v>0</v>
      </c>
      <c r="K666" s="17">
        <f>VLOOKUP($B666,'CAF BLS Adjustment'!$B:$S,18,FALSE)</f>
        <v>681.9761932296982</v>
      </c>
      <c r="L666" s="39">
        <f t="shared" si="21"/>
        <v>681.9761932296982</v>
      </c>
    </row>
    <row r="667" spans="1:12" ht="15" customHeight="1">
      <c r="A667" s="51" t="s">
        <v>676</v>
      </c>
      <c r="B667" s="51">
        <v>371516</v>
      </c>
      <c r="C667" s="51" t="s">
        <v>677</v>
      </c>
      <c r="D667" s="121">
        <f>SUMIFS('HCLS Adjustment'!$F:$F,'HCLS Adjustment'!$B:$B,'SAC by SAC Totals'!$B667)</f>
        <v>474144</v>
      </c>
      <c r="E667" s="17">
        <f>VLOOKUP(B667,'SVS Adjustment'!B:L,4,FALSE)</f>
        <v>0</v>
      </c>
      <c r="F667" s="17">
        <f>VLOOKUP(B667,'CAF BLS Adjustment'!B:S,9,FALSE)</f>
        <v>611165</v>
      </c>
      <c r="G667" s="14">
        <f t="shared" si="20"/>
        <v>1085309</v>
      </c>
      <c r="H667" s="159"/>
      <c r="I667" s="121">
        <f>SUMIFS('HCLS Adjustment'!$M:$M,'HCLS Adjustment'!$B:$B,$B667)</f>
        <v>391497.22048799117</v>
      </c>
      <c r="J667" s="17">
        <f>VLOOKUP(B667,'SVS Adjustment'!B:L,11,FALSE)</f>
        <v>0</v>
      </c>
      <c r="K667" s="17">
        <f>VLOOKUP($B667,'CAF BLS Adjustment'!$B:$S,18,FALSE)</f>
        <v>515513.47494812211</v>
      </c>
      <c r="L667" s="39">
        <f t="shared" si="21"/>
        <v>907010.69543611328</v>
      </c>
    </row>
    <row r="668" spans="1:12" ht="15" customHeight="1">
      <c r="A668" s="51" t="s">
        <v>676</v>
      </c>
      <c r="B668" s="51">
        <v>371517</v>
      </c>
      <c r="C668" s="51" t="s">
        <v>678</v>
      </c>
      <c r="D668" s="121">
        <f>SUMIFS('HCLS Adjustment'!$F:$F,'HCLS Adjustment'!$B:$B,'SAC by SAC Totals'!$B668)</f>
        <v>0</v>
      </c>
      <c r="E668" s="17">
        <f>VLOOKUP(B668,'SVS Adjustment'!B:L,4,FALSE)</f>
        <v>0</v>
      </c>
      <c r="F668" s="17">
        <f>VLOOKUP(B668,'CAF BLS Adjustment'!B:S,9,FALSE)</f>
        <v>-6822</v>
      </c>
      <c r="G668" s="14">
        <f t="shared" si="20"/>
        <v>-6822</v>
      </c>
      <c r="H668" s="159"/>
      <c r="I668" s="121">
        <f>SUMIFS('HCLS Adjustment'!$M:$M,'HCLS Adjustment'!$B:$B,$B668)</f>
        <v>0</v>
      </c>
      <c r="J668" s="17">
        <f>VLOOKUP(B668,'SVS Adjustment'!B:L,11,FALSE)</f>
        <v>0</v>
      </c>
      <c r="K668" s="17">
        <f>VLOOKUP($B668,'CAF BLS Adjustment'!$B:$S,18,FALSE)</f>
        <v>-6822</v>
      </c>
      <c r="L668" s="39">
        <f t="shared" si="21"/>
        <v>-6822</v>
      </c>
    </row>
    <row r="669" spans="1:12" ht="15" customHeight="1">
      <c r="A669" s="51" t="s">
        <v>676</v>
      </c>
      <c r="B669" s="51">
        <v>371518</v>
      </c>
      <c r="C669" s="51" t="s">
        <v>679</v>
      </c>
      <c r="D669" s="121">
        <f>SUMIFS('HCLS Adjustment'!$F:$F,'HCLS Adjustment'!$B:$B,'SAC by SAC Totals'!$B669)</f>
        <v>0</v>
      </c>
      <c r="E669" s="17">
        <f>VLOOKUP(B669,'SVS Adjustment'!B:L,4,FALSE)</f>
        <v>0</v>
      </c>
      <c r="F669" s="17">
        <f>VLOOKUP(B669,'CAF BLS Adjustment'!B:S,9,FALSE)</f>
        <v>-10314</v>
      </c>
      <c r="G669" s="14">
        <f t="shared" si="20"/>
        <v>-10314</v>
      </c>
      <c r="H669" s="159"/>
      <c r="I669" s="121">
        <f>SUMIFS('HCLS Adjustment'!$M:$M,'HCLS Adjustment'!$B:$B,$B669)</f>
        <v>0</v>
      </c>
      <c r="J669" s="17">
        <f>VLOOKUP(B669,'SVS Adjustment'!B:L,11,FALSE)</f>
        <v>0</v>
      </c>
      <c r="K669" s="17">
        <f>VLOOKUP($B669,'CAF BLS Adjustment'!$B:$S,18,FALSE)</f>
        <v>-10314</v>
      </c>
      <c r="L669" s="39">
        <f t="shared" si="21"/>
        <v>-10314</v>
      </c>
    </row>
    <row r="670" spans="1:12" ht="15" customHeight="1">
      <c r="A670" s="51" t="s">
        <v>676</v>
      </c>
      <c r="B670" s="51">
        <v>371524</v>
      </c>
      <c r="C670" s="51" t="s">
        <v>680</v>
      </c>
      <c r="D670" s="121">
        <f>SUMIFS('HCLS Adjustment'!$F:$F,'HCLS Adjustment'!$B:$B,'SAC by SAC Totals'!$B670)</f>
        <v>0</v>
      </c>
      <c r="E670" s="17">
        <f>VLOOKUP(B670,'SVS Adjustment'!B:L,4,FALSE)</f>
        <v>0</v>
      </c>
      <c r="F670" s="17">
        <f>VLOOKUP(B670,'CAF BLS Adjustment'!B:S,9,FALSE)</f>
        <v>-59406</v>
      </c>
      <c r="G670" s="14">
        <f t="shared" si="20"/>
        <v>-59406</v>
      </c>
      <c r="H670" s="159"/>
      <c r="I670" s="121">
        <f>SUMIFS('HCLS Adjustment'!$M:$M,'HCLS Adjustment'!$B:$B,$B670)</f>
        <v>0</v>
      </c>
      <c r="J670" s="17">
        <f>VLOOKUP(B670,'SVS Adjustment'!B:L,11,FALSE)</f>
        <v>0</v>
      </c>
      <c r="K670" s="17">
        <f>VLOOKUP($B670,'CAF BLS Adjustment'!$B:$S,18,FALSE)</f>
        <v>-59406</v>
      </c>
      <c r="L670" s="39">
        <f t="shared" si="21"/>
        <v>-59406</v>
      </c>
    </row>
    <row r="671" spans="1:12" ht="15" customHeight="1">
      <c r="A671" s="51" t="s">
        <v>676</v>
      </c>
      <c r="B671" s="51">
        <v>371525</v>
      </c>
      <c r="C671" s="51" t="s">
        <v>681</v>
      </c>
      <c r="D671" s="121">
        <f>SUMIFS('HCLS Adjustment'!$F:$F,'HCLS Adjustment'!$B:$B,'SAC by SAC Totals'!$B671)</f>
        <v>1499568</v>
      </c>
      <c r="E671" s="17">
        <f>VLOOKUP(B671,'SVS Adjustment'!B:L,4,FALSE)</f>
        <v>0</v>
      </c>
      <c r="F671" s="17">
        <f>VLOOKUP(B671,'CAF BLS Adjustment'!B:S,9,FALSE)</f>
        <v>1022318</v>
      </c>
      <c r="G671" s="14">
        <f t="shared" si="20"/>
        <v>2521886</v>
      </c>
      <c r="H671" s="159"/>
      <c r="I671" s="121">
        <f>SUMIFS('HCLS Adjustment'!$M:$M,'HCLS Adjustment'!$B:$B,$B671)</f>
        <v>1316692.9466045299</v>
      </c>
      <c r="J671" s="17">
        <f>VLOOKUP(B671,'SVS Adjustment'!B:L,11,FALSE)</f>
        <v>0</v>
      </c>
      <c r="K671" s="17">
        <f>VLOOKUP($B671,'CAF BLS Adjustment'!$B:$S,18,FALSE)</f>
        <v>909471.85658442019</v>
      </c>
      <c r="L671" s="39">
        <f t="shared" si="21"/>
        <v>2226164.8031889498</v>
      </c>
    </row>
    <row r="672" spans="1:12" ht="15" customHeight="1">
      <c r="A672" s="51" t="s">
        <v>676</v>
      </c>
      <c r="B672" s="51">
        <v>371526</v>
      </c>
      <c r="C672" s="51" t="s">
        <v>682</v>
      </c>
      <c r="D672" s="121">
        <f>SUMIFS('HCLS Adjustment'!$F:$F,'HCLS Adjustment'!$B:$B,'SAC by SAC Totals'!$B672)</f>
        <v>511308</v>
      </c>
      <c r="E672" s="17">
        <f>VLOOKUP(B672,'SVS Adjustment'!B:L,4,FALSE)</f>
        <v>0</v>
      </c>
      <c r="F672" s="17">
        <f>VLOOKUP(B672,'CAF BLS Adjustment'!B:S,9,FALSE)</f>
        <v>535811</v>
      </c>
      <c r="G672" s="14">
        <f t="shared" si="20"/>
        <v>1047119</v>
      </c>
      <c r="H672" s="159"/>
      <c r="I672" s="121">
        <f>SUMIFS('HCLS Adjustment'!$M:$M,'HCLS Adjustment'!$B:$B,$B672)</f>
        <v>437945.82391852321</v>
      </c>
      <c r="J672" s="17">
        <f>VLOOKUP(B672,'SVS Adjustment'!B:L,11,FALSE)</f>
        <v>0</v>
      </c>
      <c r="K672" s="17">
        <f>VLOOKUP($B672,'CAF BLS Adjustment'!$B:$S,18,FALSE)</f>
        <v>466526.53684577631</v>
      </c>
      <c r="L672" s="39">
        <f t="shared" si="21"/>
        <v>904472.36076429952</v>
      </c>
    </row>
    <row r="673" spans="1:12" ht="15" customHeight="1">
      <c r="A673" s="51" t="s">
        <v>676</v>
      </c>
      <c r="B673" s="51">
        <v>371530</v>
      </c>
      <c r="C673" s="51" t="s">
        <v>683</v>
      </c>
      <c r="D673" s="121">
        <f>SUMIFS('HCLS Adjustment'!$F:$F,'HCLS Adjustment'!$B:$B,'SAC by SAC Totals'!$B673)</f>
        <v>0</v>
      </c>
      <c r="E673" s="17">
        <f>VLOOKUP(B673,'SVS Adjustment'!B:L,4,FALSE)</f>
        <v>0</v>
      </c>
      <c r="F673" s="17">
        <f>VLOOKUP(B673,'CAF BLS Adjustment'!B:S,9,FALSE)</f>
        <v>8010</v>
      </c>
      <c r="G673" s="14">
        <f t="shared" si="20"/>
        <v>8010</v>
      </c>
      <c r="H673" s="159"/>
      <c r="I673" s="121">
        <f>SUMIFS('HCLS Adjustment'!$M:$M,'HCLS Adjustment'!$B:$B,$B673)</f>
        <v>0</v>
      </c>
      <c r="J673" s="17">
        <f>VLOOKUP(B673,'SVS Adjustment'!B:L,11,FALSE)</f>
        <v>0</v>
      </c>
      <c r="K673" s="17">
        <f>VLOOKUP($B673,'CAF BLS Adjustment'!$B:$S,18,FALSE)</f>
        <v>7342.2436932390892</v>
      </c>
      <c r="L673" s="39">
        <f t="shared" si="21"/>
        <v>7342.2436932390892</v>
      </c>
    </row>
    <row r="674" spans="1:12" ht="15" customHeight="1">
      <c r="A674" s="51" t="s">
        <v>676</v>
      </c>
      <c r="B674" s="51">
        <v>371531</v>
      </c>
      <c r="C674" s="51" t="s">
        <v>684</v>
      </c>
      <c r="D674" s="121">
        <f>SUMIFS('HCLS Adjustment'!$F:$F,'HCLS Adjustment'!$B:$B,'SAC by SAC Totals'!$B674)</f>
        <v>462492</v>
      </c>
      <c r="E674" s="17">
        <f>VLOOKUP(B674,'SVS Adjustment'!B:L,4,FALSE)</f>
        <v>0</v>
      </c>
      <c r="F674" s="17">
        <f>VLOOKUP(B674,'CAF BLS Adjustment'!B:S,9,FALSE)</f>
        <v>266362</v>
      </c>
      <c r="G674" s="14">
        <f t="shared" si="20"/>
        <v>728854</v>
      </c>
      <c r="H674" s="159"/>
      <c r="I674" s="121">
        <f>SUMIFS('HCLS Adjustment'!$M:$M,'HCLS Adjustment'!$B:$B,$B674)</f>
        <v>400792.38495241961</v>
      </c>
      <c r="J674" s="17">
        <f>VLOOKUP(B674,'SVS Adjustment'!B:L,11,FALSE)</f>
        <v>0</v>
      </c>
      <c r="K674" s="17">
        <f>VLOOKUP($B674,'CAF BLS Adjustment'!$B:$S,18,FALSE)</f>
        <v>227940.87547195703</v>
      </c>
      <c r="L674" s="39">
        <f t="shared" si="21"/>
        <v>628733.2604243767</v>
      </c>
    </row>
    <row r="675" spans="1:12" ht="15" customHeight="1">
      <c r="A675" s="51" t="s">
        <v>676</v>
      </c>
      <c r="B675" s="51">
        <v>371532</v>
      </c>
      <c r="C675" s="51" t="s">
        <v>614</v>
      </c>
      <c r="D675" s="121">
        <f>SUMIFS('HCLS Adjustment'!$F:$F,'HCLS Adjustment'!$B:$B,'SAC by SAC Totals'!$B675)</f>
        <v>0</v>
      </c>
      <c r="E675" s="17">
        <f>VLOOKUP(B675,'SVS Adjustment'!B:L,4,FALSE)</f>
        <v>0</v>
      </c>
      <c r="F675" s="17">
        <f>VLOOKUP(B675,'CAF BLS Adjustment'!B:S,9,FALSE)</f>
        <v>76176</v>
      </c>
      <c r="G675" s="14">
        <f t="shared" si="20"/>
        <v>76176</v>
      </c>
      <c r="H675" s="159"/>
      <c r="I675" s="121">
        <f>SUMIFS('HCLS Adjustment'!$M:$M,'HCLS Adjustment'!$B:$B,$B675)</f>
        <v>0</v>
      </c>
      <c r="J675" s="17">
        <f>VLOOKUP(B675,'SVS Adjustment'!B:L,11,FALSE)</f>
        <v>0</v>
      </c>
      <c r="K675" s="17">
        <f>VLOOKUP($B675,'CAF BLS Adjustment'!$B:$S,18,FALSE)</f>
        <v>69825.562493905221</v>
      </c>
      <c r="L675" s="39">
        <f t="shared" si="21"/>
        <v>69825.562493905221</v>
      </c>
    </row>
    <row r="676" spans="1:12" ht="15" customHeight="1">
      <c r="A676" s="51" t="s">
        <v>676</v>
      </c>
      <c r="B676" s="51">
        <v>371534</v>
      </c>
      <c r="C676" s="51" t="s">
        <v>685</v>
      </c>
      <c r="D676" s="121">
        <f>SUMIFS('HCLS Adjustment'!$F:$F,'HCLS Adjustment'!$B:$B,'SAC by SAC Totals'!$B676)</f>
        <v>1345872</v>
      </c>
      <c r="E676" s="17">
        <f>VLOOKUP(B676,'SVS Adjustment'!B:L,4,FALSE)</f>
        <v>0</v>
      </c>
      <c r="F676" s="17">
        <f>VLOOKUP(B676,'CAF BLS Adjustment'!B:S,9,FALSE)</f>
        <v>1039350</v>
      </c>
      <c r="G676" s="14">
        <f t="shared" si="20"/>
        <v>2385222</v>
      </c>
      <c r="H676" s="159"/>
      <c r="I676" s="121">
        <f>SUMIFS('HCLS Adjustment'!$M:$M,'HCLS Adjustment'!$B:$B,$B676)</f>
        <v>1172455.6198404261</v>
      </c>
      <c r="J676" s="17">
        <f>VLOOKUP(B676,'SVS Adjustment'!B:L,11,FALSE)</f>
        <v>0</v>
      </c>
      <c r="K676" s="17">
        <f>VLOOKUP($B676,'CAF BLS Adjustment'!$B:$S,18,FALSE)</f>
        <v>914417.71952156187</v>
      </c>
      <c r="L676" s="39">
        <f t="shared" si="21"/>
        <v>2086873.339361988</v>
      </c>
    </row>
    <row r="677" spans="1:12" ht="15" customHeight="1">
      <c r="A677" s="51" t="s">
        <v>676</v>
      </c>
      <c r="B677" s="51">
        <v>371536</v>
      </c>
      <c r="C677" s="51" t="s">
        <v>686</v>
      </c>
      <c r="D677" s="121">
        <f>SUMIFS('HCLS Adjustment'!$F:$F,'HCLS Adjustment'!$B:$B,'SAC by SAC Totals'!$B677)</f>
        <v>0</v>
      </c>
      <c r="E677" s="17">
        <f>VLOOKUP(B677,'SVS Adjustment'!B:L,4,FALSE)</f>
        <v>0</v>
      </c>
      <c r="F677" s="17">
        <f>VLOOKUP(B677,'CAF BLS Adjustment'!B:S,9,FALSE)</f>
        <v>-4818</v>
      </c>
      <c r="G677" s="14">
        <f t="shared" si="20"/>
        <v>-4818</v>
      </c>
      <c r="H677" s="159"/>
      <c r="I677" s="121">
        <f>SUMIFS('HCLS Adjustment'!$M:$M,'HCLS Adjustment'!$B:$B,$B677)</f>
        <v>0</v>
      </c>
      <c r="J677" s="17">
        <f>VLOOKUP(B677,'SVS Adjustment'!B:L,11,FALSE)</f>
        <v>0</v>
      </c>
      <c r="K677" s="17">
        <f>VLOOKUP($B677,'CAF BLS Adjustment'!$B:$S,18,FALSE)</f>
        <v>-4818</v>
      </c>
      <c r="L677" s="39">
        <f t="shared" si="21"/>
        <v>-4818</v>
      </c>
    </row>
    <row r="678" spans="1:12" ht="15" customHeight="1">
      <c r="A678" s="51" t="s">
        <v>676</v>
      </c>
      <c r="B678" s="51">
        <v>371537</v>
      </c>
      <c r="C678" s="51" t="s">
        <v>687</v>
      </c>
      <c r="D678" s="121">
        <f>SUMIFS('HCLS Adjustment'!$F:$F,'HCLS Adjustment'!$B:$B,'SAC by SAC Totals'!$B678)</f>
        <v>0</v>
      </c>
      <c r="E678" s="17">
        <f>VLOOKUP(B678,'SVS Adjustment'!B:L,4,FALSE)</f>
        <v>0</v>
      </c>
      <c r="F678" s="17">
        <f>VLOOKUP(B678,'CAF BLS Adjustment'!B:S,9,FALSE)</f>
        <v>-18600</v>
      </c>
      <c r="G678" s="14">
        <f t="shared" si="20"/>
        <v>-18600</v>
      </c>
      <c r="H678" s="159"/>
      <c r="I678" s="121">
        <f>SUMIFS('HCLS Adjustment'!$M:$M,'HCLS Adjustment'!$B:$B,$B678)</f>
        <v>0</v>
      </c>
      <c r="J678" s="17">
        <f>VLOOKUP(B678,'SVS Adjustment'!B:L,11,FALSE)</f>
        <v>0</v>
      </c>
      <c r="K678" s="17">
        <f>VLOOKUP($B678,'CAF BLS Adjustment'!$B:$S,18,FALSE)</f>
        <v>-18600</v>
      </c>
      <c r="L678" s="39">
        <f t="shared" si="21"/>
        <v>-18600</v>
      </c>
    </row>
    <row r="679" spans="1:12" ht="15" customHeight="1">
      <c r="A679" s="51" t="s">
        <v>676</v>
      </c>
      <c r="B679" s="51">
        <v>371540</v>
      </c>
      <c r="C679" s="51" t="s">
        <v>688</v>
      </c>
      <c r="D679" s="121">
        <f>SUMIFS('HCLS Adjustment'!$F:$F,'HCLS Adjustment'!$B:$B,'SAC by SAC Totals'!$B679)</f>
        <v>759792</v>
      </c>
      <c r="E679" s="17">
        <f>VLOOKUP(B679,'SVS Adjustment'!B:L,4,FALSE)</f>
        <v>0</v>
      </c>
      <c r="F679" s="17">
        <f>VLOOKUP(B679,'CAF BLS Adjustment'!B:S,9,FALSE)</f>
        <v>635778</v>
      </c>
      <c r="G679" s="14">
        <f t="shared" si="20"/>
        <v>1395570</v>
      </c>
      <c r="H679" s="159"/>
      <c r="I679" s="121">
        <f>SUMIFS('HCLS Adjustment'!$M:$M,'HCLS Adjustment'!$B:$B,$B679)</f>
        <v>663605.33091526711</v>
      </c>
      <c r="J679" s="17">
        <f>VLOOKUP(B679,'SVS Adjustment'!B:L,11,FALSE)</f>
        <v>0</v>
      </c>
      <c r="K679" s="17">
        <f>VLOOKUP($B679,'CAF BLS Adjustment'!$B:$S,18,FALSE)</f>
        <v>563581.98172716203</v>
      </c>
      <c r="L679" s="39">
        <f t="shared" si="21"/>
        <v>1227187.312642429</v>
      </c>
    </row>
    <row r="680" spans="1:12" ht="15" customHeight="1">
      <c r="A680" s="51" t="s">
        <v>676</v>
      </c>
      <c r="B680" s="51">
        <v>371542</v>
      </c>
      <c r="C680" s="51" t="s">
        <v>689</v>
      </c>
      <c r="D680" s="121">
        <f>SUMIFS('HCLS Adjustment'!$F:$F,'HCLS Adjustment'!$B:$B,'SAC by SAC Totals'!$B680)</f>
        <v>0</v>
      </c>
      <c r="E680" s="17">
        <f>VLOOKUP(B680,'SVS Adjustment'!B:L,4,FALSE)</f>
        <v>0</v>
      </c>
      <c r="F680" s="17">
        <f>VLOOKUP(B680,'CAF BLS Adjustment'!B:S,9,FALSE)</f>
        <v>-63984</v>
      </c>
      <c r="G680" s="14">
        <f t="shared" si="20"/>
        <v>-63984</v>
      </c>
      <c r="H680" s="159"/>
      <c r="I680" s="121">
        <f>SUMIFS('HCLS Adjustment'!$M:$M,'HCLS Adjustment'!$B:$B,$B680)</f>
        <v>0</v>
      </c>
      <c r="J680" s="17">
        <f>VLOOKUP(B680,'SVS Adjustment'!B:L,11,FALSE)</f>
        <v>0</v>
      </c>
      <c r="K680" s="17">
        <f>VLOOKUP($B680,'CAF BLS Adjustment'!$B:$S,18,FALSE)</f>
        <v>-63984</v>
      </c>
      <c r="L680" s="39">
        <f t="shared" si="21"/>
        <v>-63984</v>
      </c>
    </row>
    <row r="681" spans="1:12" ht="15" customHeight="1">
      <c r="A681" s="51" t="s">
        <v>676</v>
      </c>
      <c r="B681" s="51">
        <v>371553</v>
      </c>
      <c r="C681" s="51" t="s">
        <v>690</v>
      </c>
      <c r="D681" s="121">
        <f>SUMIFS('HCLS Adjustment'!$F:$F,'HCLS Adjustment'!$B:$B,'SAC by SAC Totals'!$B681)</f>
        <v>1777164</v>
      </c>
      <c r="E681" s="17">
        <f>VLOOKUP(B681,'SVS Adjustment'!B:L,4,FALSE)</f>
        <v>0</v>
      </c>
      <c r="F681" s="17">
        <f>VLOOKUP(B681,'CAF BLS Adjustment'!B:S,9,FALSE)</f>
        <v>1402776</v>
      </c>
      <c r="G681" s="14">
        <f t="shared" si="20"/>
        <v>3179940</v>
      </c>
      <c r="H681" s="159"/>
      <c r="I681" s="121">
        <f>SUMIFS('HCLS Adjustment'!$M:$M,'HCLS Adjustment'!$B:$B,$B681)</f>
        <v>1546568.7996748984</v>
      </c>
      <c r="J681" s="17">
        <f>VLOOKUP(B681,'SVS Adjustment'!B:L,11,FALSE)</f>
        <v>0</v>
      </c>
      <c r="K681" s="17">
        <f>VLOOKUP($B681,'CAF BLS Adjustment'!$B:$S,18,FALSE)</f>
        <v>1231789.0388049288</v>
      </c>
      <c r="L681" s="39">
        <f t="shared" si="21"/>
        <v>2778357.8384798272</v>
      </c>
    </row>
    <row r="682" spans="1:12" ht="15" customHeight="1">
      <c r="A682" s="51" t="s">
        <v>676</v>
      </c>
      <c r="B682" s="51">
        <v>371555</v>
      </c>
      <c r="C682" s="51" t="s">
        <v>691</v>
      </c>
      <c r="D682" s="121">
        <f>SUMIFS('HCLS Adjustment'!$F:$F,'HCLS Adjustment'!$B:$B,'SAC by SAC Totals'!$B682)</f>
        <v>330936</v>
      </c>
      <c r="E682" s="17">
        <f>VLOOKUP(B682,'SVS Adjustment'!B:L,4,FALSE)</f>
        <v>0</v>
      </c>
      <c r="F682" s="17">
        <f>VLOOKUP(B682,'CAF BLS Adjustment'!B:S,9,FALSE)</f>
        <v>1112388</v>
      </c>
      <c r="G682" s="14">
        <f t="shared" si="20"/>
        <v>1443324</v>
      </c>
      <c r="H682" s="159"/>
      <c r="I682" s="121">
        <f>SUMIFS('HCLS Adjustment'!$M:$M,'HCLS Adjustment'!$B:$B,$B682)</f>
        <v>211414.72047287103</v>
      </c>
      <c r="J682" s="17">
        <f>VLOOKUP(B682,'SVS Adjustment'!B:L,11,FALSE)</f>
        <v>0</v>
      </c>
      <c r="K682" s="17">
        <f>VLOOKUP($B682,'CAF BLS Adjustment'!$B:$S,18,FALSE)</f>
        <v>898582.45903269225</v>
      </c>
      <c r="L682" s="39">
        <f t="shared" si="21"/>
        <v>1109997.1795055633</v>
      </c>
    </row>
    <row r="683" spans="1:12" ht="15" customHeight="1">
      <c r="A683" s="51" t="s">
        <v>676</v>
      </c>
      <c r="B683" s="51">
        <v>371556</v>
      </c>
      <c r="C683" s="51" t="s">
        <v>692</v>
      </c>
      <c r="D683" s="121">
        <f>SUMIFS('HCLS Adjustment'!$F:$F,'HCLS Adjustment'!$B:$B,'SAC by SAC Totals'!$B683)</f>
        <v>274596</v>
      </c>
      <c r="E683" s="17">
        <f>VLOOKUP(B683,'SVS Adjustment'!B:L,4,FALSE)</f>
        <v>0</v>
      </c>
      <c r="F683" s="17">
        <f>VLOOKUP(B683,'CAF BLS Adjustment'!B:S,9,FALSE)</f>
        <v>829195</v>
      </c>
      <c r="G683" s="14">
        <f t="shared" si="20"/>
        <v>1103791</v>
      </c>
      <c r="H683" s="159"/>
      <c r="I683" s="121">
        <f>SUMIFS('HCLS Adjustment'!$M:$M,'HCLS Adjustment'!$B:$B,$B683)</f>
        <v>222155.57273040849</v>
      </c>
      <c r="J683" s="17">
        <f>VLOOKUP(B683,'SVS Adjustment'!B:L,11,FALSE)</f>
        <v>0</v>
      </c>
      <c r="K683" s="17">
        <f>VLOOKUP($B683,'CAF BLS Adjustment'!$B:$S,18,FALSE)</f>
        <v>727077.3054705807</v>
      </c>
      <c r="L683" s="39">
        <f t="shared" si="21"/>
        <v>949232.87820098922</v>
      </c>
    </row>
    <row r="684" spans="1:12" ht="15" customHeight="1">
      <c r="A684" s="51" t="s">
        <v>676</v>
      </c>
      <c r="B684" s="51">
        <v>371557</v>
      </c>
      <c r="C684" s="51" t="s">
        <v>693</v>
      </c>
      <c r="D684" s="121">
        <f>SUMIFS('HCLS Adjustment'!$F:$F,'HCLS Adjustment'!$B:$B,'SAC by SAC Totals'!$B684)</f>
        <v>423072</v>
      </c>
      <c r="E684" s="17">
        <f>VLOOKUP(B684,'SVS Adjustment'!B:L,4,FALSE)</f>
        <v>0</v>
      </c>
      <c r="F684" s="17">
        <f>VLOOKUP(B684,'CAF BLS Adjustment'!B:S,9,FALSE)</f>
        <v>277348</v>
      </c>
      <c r="G684" s="14">
        <f t="shared" si="20"/>
        <v>700420</v>
      </c>
      <c r="H684" s="159"/>
      <c r="I684" s="121">
        <f>SUMIFS('HCLS Adjustment'!$M:$M,'HCLS Adjustment'!$B:$B,$B684)</f>
        <v>371700.532289505</v>
      </c>
      <c r="J684" s="17">
        <f>VLOOKUP(B684,'SVS Adjustment'!B:L,11,FALSE)</f>
        <v>0</v>
      </c>
      <c r="K684" s="17">
        <f>VLOOKUP($B684,'CAF BLS Adjustment'!$B:$S,18,FALSE)</f>
        <v>246768.04781492747</v>
      </c>
      <c r="L684" s="39">
        <f t="shared" si="21"/>
        <v>618468.58010443253</v>
      </c>
    </row>
    <row r="685" spans="1:12" ht="15" customHeight="1">
      <c r="A685" s="51" t="s">
        <v>676</v>
      </c>
      <c r="B685" s="51">
        <v>371558</v>
      </c>
      <c r="C685" s="51" t="s">
        <v>694</v>
      </c>
      <c r="D685" s="121">
        <f>SUMIFS('HCLS Adjustment'!$F:$F,'HCLS Adjustment'!$B:$B,'SAC by SAC Totals'!$B685)</f>
        <v>845124</v>
      </c>
      <c r="E685" s="17">
        <f>VLOOKUP(B685,'SVS Adjustment'!B:L,4,FALSE)</f>
        <v>0</v>
      </c>
      <c r="F685" s="17">
        <f>VLOOKUP(B685,'CAF BLS Adjustment'!B:S,9,FALSE)</f>
        <v>643683</v>
      </c>
      <c r="G685" s="14">
        <f t="shared" si="20"/>
        <v>1488807</v>
      </c>
      <c r="H685" s="159"/>
      <c r="I685" s="121">
        <f>SUMIFS('HCLS Adjustment'!$M:$M,'HCLS Adjustment'!$B:$B,$B685)</f>
        <v>740449.27277768985</v>
      </c>
      <c r="J685" s="17">
        <f>VLOOKUP(B685,'SVS Adjustment'!B:L,11,FALSE)</f>
        <v>0</v>
      </c>
      <c r="K685" s="17">
        <f>VLOOKUP($B685,'CAF BLS Adjustment'!$B:$S,18,FALSE)</f>
        <v>572253.54080668534</v>
      </c>
      <c r="L685" s="39">
        <f t="shared" si="21"/>
        <v>1312702.8135843752</v>
      </c>
    </row>
    <row r="686" spans="1:12" ht="15" customHeight="1">
      <c r="A686" s="51" t="s">
        <v>676</v>
      </c>
      <c r="B686" s="51">
        <v>371559</v>
      </c>
      <c r="C686" s="51" t="s">
        <v>695</v>
      </c>
      <c r="D686" s="121">
        <f>SUMIFS('HCLS Adjustment'!$F:$F,'HCLS Adjustment'!$B:$B,'SAC by SAC Totals'!$B686)</f>
        <v>420072</v>
      </c>
      <c r="E686" s="17">
        <f>VLOOKUP(B686,'SVS Adjustment'!B:L,4,FALSE)</f>
        <v>0</v>
      </c>
      <c r="F686" s="17">
        <f>VLOOKUP(B686,'CAF BLS Adjustment'!B:S,9,FALSE)</f>
        <v>347173</v>
      </c>
      <c r="G686" s="14">
        <f t="shared" si="20"/>
        <v>767245</v>
      </c>
      <c r="H686" s="159"/>
      <c r="I686" s="121">
        <f>SUMIFS('HCLS Adjustment'!$M:$M,'HCLS Adjustment'!$B:$B,$B686)</f>
        <v>360082.90414169116</v>
      </c>
      <c r="J686" s="17">
        <f>VLOOKUP(B686,'SVS Adjustment'!B:L,11,FALSE)</f>
        <v>0</v>
      </c>
      <c r="K686" s="17">
        <f>VLOOKUP($B686,'CAF BLS Adjustment'!$B:$S,18,FALSE)</f>
        <v>297967.46175697312</v>
      </c>
      <c r="L686" s="39">
        <f t="shared" si="21"/>
        <v>658050.36589866434</v>
      </c>
    </row>
    <row r="687" spans="1:12" ht="15" customHeight="1">
      <c r="A687" s="51" t="s">
        <v>676</v>
      </c>
      <c r="B687" s="51">
        <v>371561</v>
      </c>
      <c r="C687" s="51" t="s">
        <v>696</v>
      </c>
      <c r="D687" s="121">
        <f>SUMIFS('HCLS Adjustment'!$F:$F,'HCLS Adjustment'!$B:$B,'SAC by SAC Totals'!$B687)</f>
        <v>90348</v>
      </c>
      <c r="E687" s="17">
        <f>VLOOKUP(B687,'SVS Adjustment'!B:L,4,FALSE)</f>
        <v>0</v>
      </c>
      <c r="F687" s="17">
        <f>VLOOKUP(B687,'CAF BLS Adjustment'!B:S,9,FALSE)</f>
        <v>190638</v>
      </c>
      <c r="G687" s="14">
        <f t="shared" si="20"/>
        <v>280986</v>
      </c>
      <c r="H687" s="159"/>
      <c r="I687" s="121">
        <f>SUMIFS('HCLS Adjustment'!$M:$M,'HCLS Adjustment'!$B:$B,$B687)</f>
        <v>70066.901333764865</v>
      </c>
      <c r="J687" s="17">
        <f>VLOOKUP(B687,'SVS Adjustment'!B:L,11,FALSE)</f>
        <v>0</v>
      </c>
      <c r="K687" s="17">
        <f>VLOOKUP($B687,'CAF BLS Adjustment'!$B:$S,18,FALSE)</f>
        <v>159675.17276225012</v>
      </c>
      <c r="L687" s="39">
        <f t="shared" si="21"/>
        <v>229742.07409601499</v>
      </c>
    </row>
    <row r="688" spans="1:12" ht="15" customHeight="1">
      <c r="A688" s="51" t="s">
        <v>676</v>
      </c>
      <c r="B688" s="51">
        <v>371562</v>
      </c>
      <c r="C688" s="51" t="s">
        <v>697</v>
      </c>
      <c r="D688" s="121">
        <f>SUMIFS('HCLS Adjustment'!$F:$F,'HCLS Adjustment'!$B:$B,'SAC by SAC Totals'!$B688)</f>
        <v>0</v>
      </c>
      <c r="E688" s="17">
        <f>VLOOKUP(B688,'SVS Adjustment'!B:L,4,FALSE)</f>
        <v>0</v>
      </c>
      <c r="F688" s="17">
        <f>VLOOKUP(B688,'CAF BLS Adjustment'!B:S,9,FALSE)</f>
        <v>-16854</v>
      </c>
      <c r="G688" s="14">
        <f t="shared" si="20"/>
        <v>-16854</v>
      </c>
      <c r="H688" s="159"/>
      <c r="I688" s="121">
        <f>SUMIFS('HCLS Adjustment'!$M:$M,'HCLS Adjustment'!$B:$B,$B688)</f>
        <v>0</v>
      </c>
      <c r="J688" s="17">
        <f>VLOOKUP(B688,'SVS Adjustment'!B:L,11,FALSE)</f>
        <v>0</v>
      </c>
      <c r="K688" s="17">
        <f>VLOOKUP($B688,'CAF BLS Adjustment'!$B:$S,18,FALSE)</f>
        <v>-16854</v>
      </c>
      <c r="L688" s="39">
        <f t="shared" si="21"/>
        <v>-16854</v>
      </c>
    </row>
    <row r="689" spans="1:12" ht="15" customHeight="1">
      <c r="A689" s="51" t="s">
        <v>676</v>
      </c>
      <c r="B689" s="51">
        <v>371563</v>
      </c>
      <c r="C689" s="51" t="s">
        <v>698</v>
      </c>
      <c r="D689" s="121">
        <f>SUMIFS('HCLS Adjustment'!$F:$F,'HCLS Adjustment'!$B:$B,'SAC by SAC Totals'!$B689)</f>
        <v>0</v>
      </c>
      <c r="E689" s="17">
        <f>VLOOKUP(B689,'SVS Adjustment'!B:L,4,FALSE)</f>
        <v>0</v>
      </c>
      <c r="F689" s="17">
        <f>VLOOKUP(B689,'CAF BLS Adjustment'!B:S,9,FALSE)</f>
        <v>-1230</v>
      </c>
      <c r="G689" s="14">
        <f t="shared" si="20"/>
        <v>-1230</v>
      </c>
      <c r="H689" s="159"/>
      <c r="I689" s="121">
        <f>SUMIFS('HCLS Adjustment'!$M:$M,'HCLS Adjustment'!$B:$B,$B689)</f>
        <v>0</v>
      </c>
      <c r="J689" s="17">
        <f>VLOOKUP(B689,'SVS Adjustment'!B:L,11,FALSE)</f>
        <v>0</v>
      </c>
      <c r="K689" s="17">
        <f>VLOOKUP($B689,'CAF BLS Adjustment'!$B:$S,18,FALSE)</f>
        <v>-1230</v>
      </c>
      <c r="L689" s="39">
        <f t="shared" si="21"/>
        <v>-1230</v>
      </c>
    </row>
    <row r="690" spans="1:12" ht="15" customHeight="1">
      <c r="A690" s="51" t="s">
        <v>676</v>
      </c>
      <c r="B690" s="51">
        <v>371565</v>
      </c>
      <c r="C690" s="51" t="s">
        <v>699</v>
      </c>
      <c r="D690" s="121">
        <f>SUMIFS('HCLS Adjustment'!$F:$F,'HCLS Adjustment'!$B:$B,'SAC by SAC Totals'!$B690)</f>
        <v>0</v>
      </c>
      <c r="E690" s="17">
        <f>VLOOKUP(B690,'SVS Adjustment'!B:L,4,FALSE)</f>
        <v>0</v>
      </c>
      <c r="F690" s="17">
        <f>VLOOKUP(B690,'CAF BLS Adjustment'!B:S,9,FALSE)</f>
        <v>-6462</v>
      </c>
      <c r="G690" s="14">
        <f t="shared" si="20"/>
        <v>-6462</v>
      </c>
      <c r="H690" s="159"/>
      <c r="I690" s="121">
        <f>SUMIFS('HCLS Adjustment'!$M:$M,'HCLS Adjustment'!$B:$B,$B690)</f>
        <v>0</v>
      </c>
      <c r="J690" s="17">
        <f>VLOOKUP(B690,'SVS Adjustment'!B:L,11,FALSE)</f>
        <v>0</v>
      </c>
      <c r="K690" s="17">
        <f>VLOOKUP($B690,'CAF BLS Adjustment'!$B:$S,18,FALSE)</f>
        <v>-6462</v>
      </c>
      <c r="L690" s="39">
        <f t="shared" si="21"/>
        <v>-6462</v>
      </c>
    </row>
    <row r="691" spans="1:12" ht="15" customHeight="1">
      <c r="A691" s="51" t="s">
        <v>676</v>
      </c>
      <c r="B691" s="51">
        <v>371567</v>
      </c>
      <c r="C691" s="51" t="s">
        <v>700</v>
      </c>
      <c r="D691" s="121">
        <f>SUMIFS('HCLS Adjustment'!$F:$F,'HCLS Adjustment'!$B:$B,'SAC by SAC Totals'!$B691)</f>
        <v>567060</v>
      </c>
      <c r="E691" s="17">
        <f>VLOOKUP(B691,'SVS Adjustment'!B:L,4,FALSE)</f>
        <v>0</v>
      </c>
      <c r="F691" s="17">
        <f>VLOOKUP(B691,'CAF BLS Adjustment'!B:S,9,FALSE)</f>
        <v>492360</v>
      </c>
      <c r="G691" s="14">
        <f t="shared" si="20"/>
        <v>1059420</v>
      </c>
      <c r="H691" s="159"/>
      <c r="I691" s="121">
        <f>SUMIFS('HCLS Adjustment'!$M:$M,'HCLS Adjustment'!$B:$B,$B691)</f>
        <v>498430.11063109513</v>
      </c>
      <c r="J691" s="17">
        <f>VLOOKUP(B691,'SVS Adjustment'!B:L,11,FALSE)</f>
        <v>0</v>
      </c>
      <c r="K691" s="17">
        <f>VLOOKUP($B691,'CAF BLS Adjustment'!$B:$S,18,FALSE)</f>
        <v>441589.87575615925</v>
      </c>
      <c r="L691" s="39">
        <f t="shared" si="21"/>
        <v>940019.98638725444</v>
      </c>
    </row>
    <row r="692" spans="1:12" ht="15" customHeight="1">
      <c r="A692" s="51" t="s">
        <v>676</v>
      </c>
      <c r="B692" s="51">
        <v>371574</v>
      </c>
      <c r="C692" s="51" t="s">
        <v>701</v>
      </c>
      <c r="D692" s="121">
        <f>SUMIFS('HCLS Adjustment'!$F:$F,'HCLS Adjustment'!$B:$B,'SAC by SAC Totals'!$B692)</f>
        <v>0</v>
      </c>
      <c r="E692" s="17">
        <f>VLOOKUP(B692,'SVS Adjustment'!B:L,4,FALSE)</f>
        <v>0</v>
      </c>
      <c r="F692" s="17">
        <f>VLOOKUP(B692,'CAF BLS Adjustment'!B:S,9,FALSE)</f>
        <v>-87546</v>
      </c>
      <c r="G692" s="14">
        <f t="shared" si="20"/>
        <v>-87546</v>
      </c>
      <c r="H692" s="159"/>
      <c r="I692" s="121">
        <f>SUMIFS('HCLS Adjustment'!$M:$M,'HCLS Adjustment'!$B:$B,$B692)</f>
        <v>0</v>
      </c>
      <c r="J692" s="17">
        <f>VLOOKUP(B692,'SVS Adjustment'!B:L,11,FALSE)</f>
        <v>0</v>
      </c>
      <c r="K692" s="17">
        <f>VLOOKUP($B692,'CAF BLS Adjustment'!$B:$S,18,FALSE)</f>
        <v>-87546</v>
      </c>
      <c r="L692" s="39">
        <f t="shared" si="21"/>
        <v>-87546</v>
      </c>
    </row>
    <row r="693" spans="1:12" ht="15" customHeight="1">
      <c r="A693" s="51" t="s">
        <v>676</v>
      </c>
      <c r="B693" s="51">
        <v>371576</v>
      </c>
      <c r="C693" s="51" t="s">
        <v>702</v>
      </c>
      <c r="D693" s="121">
        <f>SUMIFS('HCLS Adjustment'!$F:$F,'HCLS Adjustment'!$B:$B,'SAC by SAC Totals'!$B693)</f>
        <v>3199056</v>
      </c>
      <c r="E693" s="17">
        <f>VLOOKUP(B693,'SVS Adjustment'!B:L,4,FALSE)</f>
        <v>0</v>
      </c>
      <c r="F693" s="17">
        <f>VLOOKUP(B693,'CAF BLS Adjustment'!B:S,9,FALSE)</f>
        <v>2383552</v>
      </c>
      <c r="G693" s="14">
        <f t="shared" si="20"/>
        <v>5582608</v>
      </c>
      <c r="H693" s="159"/>
      <c r="I693" s="121">
        <f>SUMIFS('HCLS Adjustment'!$M:$M,'HCLS Adjustment'!$B:$B,$B693)</f>
        <v>2755260.6354259439</v>
      </c>
      <c r="J693" s="17">
        <f>VLOOKUP(B693,'SVS Adjustment'!B:L,11,FALSE)</f>
        <v>0</v>
      </c>
      <c r="K693" s="17">
        <f>VLOOKUP($B693,'CAF BLS Adjustment'!$B:$S,18,FALSE)</f>
        <v>2047381.4872480989</v>
      </c>
      <c r="L693" s="39">
        <f t="shared" si="21"/>
        <v>4802642.1226740424</v>
      </c>
    </row>
    <row r="694" spans="1:12" ht="15" customHeight="1">
      <c r="A694" s="51" t="s">
        <v>676</v>
      </c>
      <c r="B694" s="51">
        <v>371577</v>
      </c>
      <c r="C694" s="51" t="s">
        <v>703</v>
      </c>
      <c r="D694" s="121">
        <f>SUMIFS('HCLS Adjustment'!$F:$F,'HCLS Adjustment'!$B:$B,'SAC by SAC Totals'!$B694)</f>
        <v>0</v>
      </c>
      <c r="E694" s="17">
        <f>VLOOKUP(B694,'SVS Adjustment'!B:L,4,FALSE)</f>
        <v>0</v>
      </c>
      <c r="F694" s="17">
        <f>VLOOKUP(B694,'CAF BLS Adjustment'!B:S,9,FALSE)</f>
        <v>411132</v>
      </c>
      <c r="G694" s="14">
        <f t="shared" si="20"/>
        <v>411132</v>
      </c>
      <c r="H694" s="159"/>
      <c r="I694" s="121">
        <f>SUMIFS('HCLS Adjustment'!$M:$M,'HCLS Adjustment'!$B:$B,$B694)</f>
        <v>0</v>
      </c>
      <c r="J694" s="17">
        <f>VLOOKUP(B694,'SVS Adjustment'!B:L,11,FALSE)</f>
        <v>0</v>
      </c>
      <c r="K694" s="17">
        <f>VLOOKUP($B694,'CAF BLS Adjustment'!$B:$S,18,FALSE)</f>
        <v>376857.84445552726</v>
      </c>
      <c r="L694" s="39">
        <f t="shared" si="21"/>
        <v>376857.84445552726</v>
      </c>
    </row>
    <row r="695" spans="1:12" ht="15" customHeight="1">
      <c r="A695" s="51" t="s">
        <v>676</v>
      </c>
      <c r="B695" s="51">
        <v>371581</v>
      </c>
      <c r="C695" s="51" t="s">
        <v>704</v>
      </c>
      <c r="D695" s="121">
        <f>SUMIFS('HCLS Adjustment'!$F:$F,'HCLS Adjustment'!$B:$B,'SAC by SAC Totals'!$B695)</f>
        <v>0</v>
      </c>
      <c r="E695" s="17">
        <f>VLOOKUP(B695,'SVS Adjustment'!B:L,4,FALSE)</f>
        <v>0</v>
      </c>
      <c r="F695" s="17">
        <f>VLOOKUP(B695,'CAF BLS Adjustment'!B:S,9,FALSE)</f>
        <v>2484</v>
      </c>
      <c r="G695" s="14">
        <f t="shared" si="20"/>
        <v>2484</v>
      </c>
      <c r="H695" s="159"/>
      <c r="I695" s="121">
        <f>SUMIFS('HCLS Adjustment'!$M:$M,'HCLS Adjustment'!$B:$B,$B695)</f>
        <v>0</v>
      </c>
      <c r="J695" s="17">
        <f>VLOOKUP(B695,'SVS Adjustment'!B:L,11,FALSE)</f>
        <v>0</v>
      </c>
      <c r="K695" s="17">
        <f>VLOOKUP($B695,'CAF BLS Adjustment'!$B:$S,18,FALSE)</f>
        <v>2276.9205161056052</v>
      </c>
      <c r="L695" s="39">
        <f t="shared" si="21"/>
        <v>2276.9205161056052</v>
      </c>
    </row>
    <row r="696" spans="1:12" ht="15" customHeight="1">
      <c r="A696" s="51" t="s">
        <v>676</v>
      </c>
      <c r="B696" s="51">
        <v>371582</v>
      </c>
      <c r="C696" s="51" t="s">
        <v>705</v>
      </c>
      <c r="D696" s="121">
        <f>SUMIFS('HCLS Adjustment'!$F:$F,'HCLS Adjustment'!$B:$B,'SAC by SAC Totals'!$B696)</f>
        <v>602232</v>
      </c>
      <c r="E696" s="17">
        <f>VLOOKUP(B696,'SVS Adjustment'!B:L,4,FALSE)</f>
        <v>0</v>
      </c>
      <c r="F696" s="17">
        <f>VLOOKUP(B696,'CAF BLS Adjustment'!B:S,9,FALSE)</f>
        <v>451631</v>
      </c>
      <c r="G696" s="14">
        <f t="shared" si="20"/>
        <v>1053863</v>
      </c>
      <c r="H696" s="159"/>
      <c r="I696" s="121">
        <f>SUMIFS('HCLS Adjustment'!$M:$M,'HCLS Adjustment'!$B:$B,$B696)</f>
        <v>522226.67573663319</v>
      </c>
      <c r="J696" s="17">
        <f>VLOOKUP(B696,'SVS Adjustment'!B:L,11,FALSE)</f>
        <v>0</v>
      </c>
      <c r="K696" s="17">
        <f>VLOOKUP($B696,'CAF BLS Adjustment'!$B:$S,18,FALSE)</f>
        <v>392928.13553278655</v>
      </c>
      <c r="L696" s="39">
        <f t="shared" si="21"/>
        <v>915154.81126941973</v>
      </c>
    </row>
    <row r="697" spans="1:12" ht="15" customHeight="1">
      <c r="A697" s="51" t="s">
        <v>676</v>
      </c>
      <c r="B697" s="51">
        <v>371586</v>
      </c>
      <c r="C697" s="51" t="s">
        <v>706</v>
      </c>
      <c r="D697" s="121">
        <f>SUMIFS('HCLS Adjustment'!$F:$F,'HCLS Adjustment'!$B:$B,'SAC by SAC Totals'!$B697)</f>
        <v>0</v>
      </c>
      <c r="E697" s="17">
        <f>VLOOKUP(B697,'SVS Adjustment'!B:L,4,FALSE)</f>
        <v>0</v>
      </c>
      <c r="F697" s="17">
        <f>VLOOKUP(B697,'CAF BLS Adjustment'!B:S,9,FALSE)</f>
        <v>-1392</v>
      </c>
      <c r="G697" s="14">
        <f t="shared" si="20"/>
        <v>-1392</v>
      </c>
      <c r="H697" s="159"/>
      <c r="I697" s="121">
        <f>SUMIFS('HCLS Adjustment'!$M:$M,'HCLS Adjustment'!$B:$B,$B697)</f>
        <v>0</v>
      </c>
      <c r="J697" s="17">
        <f>VLOOKUP(B697,'SVS Adjustment'!B:L,11,FALSE)</f>
        <v>0</v>
      </c>
      <c r="K697" s="17">
        <f>VLOOKUP($B697,'CAF BLS Adjustment'!$B:$S,18,FALSE)</f>
        <v>-1392</v>
      </c>
      <c r="L697" s="39">
        <f t="shared" si="21"/>
        <v>-1392</v>
      </c>
    </row>
    <row r="698" spans="1:12" ht="15" customHeight="1">
      <c r="A698" s="51" t="s">
        <v>676</v>
      </c>
      <c r="B698" s="51">
        <v>371590</v>
      </c>
      <c r="C698" s="51" t="s">
        <v>707</v>
      </c>
      <c r="D698" s="121">
        <f>SUMIFS('HCLS Adjustment'!$F:$F,'HCLS Adjustment'!$B:$B,'SAC by SAC Totals'!$B698)</f>
        <v>11844</v>
      </c>
      <c r="E698" s="17">
        <f>VLOOKUP(B698,'SVS Adjustment'!B:L,4,FALSE)</f>
        <v>0</v>
      </c>
      <c r="F698" s="17">
        <f>VLOOKUP(B698,'CAF BLS Adjustment'!B:S,9,FALSE)</f>
        <v>30548</v>
      </c>
      <c r="G698" s="14">
        <f t="shared" si="20"/>
        <v>42392</v>
      </c>
      <c r="H698" s="159"/>
      <c r="I698" s="121">
        <f>SUMIFS('HCLS Adjustment'!$M:$M,'HCLS Adjustment'!$B:$B,$B698)</f>
        <v>9521.3441512344762</v>
      </c>
      <c r="J698" s="17">
        <f>VLOOKUP(B698,'SVS Adjustment'!B:L,11,FALSE)</f>
        <v>0</v>
      </c>
      <c r="K698" s="17">
        <f>VLOOKUP($B698,'CAF BLS Adjustment'!$B:$S,18,FALSE)</f>
        <v>26499.424427091297</v>
      </c>
      <c r="L698" s="39">
        <f t="shared" si="21"/>
        <v>36020.768578325777</v>
      </c>
    </row>
    <row r="699" spans="1:12" ht="15" customHeight="1">
      <c r="A699" s="51" t="s">
        <v>676</v>
      </c>
      <c r="B699" s="51">
        <v>371591</v>
      </c>
      <c r="C699" s="51" t="s">
        <v>708</v>
      </c>
      <c r="D699" s="121">
        <f>SUMIFS('HCLS Adjustment'!$F:$F,'HCLS Adjustment'!$B:$B,'SAC by SAC Totals'!$B699)</f>
        <v>880128</v>
      </c>
      <c r="E699" s="17">
        <f>VLOOKUP(B699,'SVS Adjustment'!B:L,4,FALSE)</f>
        <v>0</v>
      </c>
      <c r="F699" s="17">
        <f>VLOOKUP(B699,'CAF BLS Adjustment'!B:S,9,FALSE)</f>
        <v>923816</v>
      </c>
      <c r="G699" s="14">
        <f t="shared" si="20"/>
        <v>1803944</v>
      </c>
      <c r="H699" s="159"/>
      <c r="I699" s="121">
        <f>SUMIFS('HCLS Adjustment'!$M:$M,'HCLS Adjustment'!$B:$B,$B699)</f>
        <v>740282.86132434628</v>
      </c>
      <c r="J699" s="17">
        <f>VLOOKUP(B699,'SVS Adjustment'!B:L,11,FALSE)</f>
        <v>0</v>
      </c>
      <c r="K699" s="17">
        <f>VLOOKUP($B699,'CAF BLS Adjustment'!$B:$S,18,FALSE)</f>
        <v>784229.78237263847</v>
      </c>
      <c r="L699" s="39">
        <f t="shared" si="21"/>
        <v>1524512.6436969847</v>
      </c>
    </row>
    <row r="700" spans="1:12" ht="15" customHeight="1">
      <c r="A700" s="51" t="s">
        <v>676</v>
      </c>
      <c r="B700" s="51">
        <v>371592</v>
      </c>
      <c r="C700" s="51" t="s">
        <v>709</v>
      </c>
      <c r="D700" s="121">
        <f>SUMIFS('HCLS Adjustment'!$F:$F,'HCLS Adjustment'!$B:$B,'SAC by SAC Totals'!$B700)</f>
        <v>581496</v>
      </c>
      <c r="E700" s="17">
        <f>VLOOKUP(B700,'SVS Adjustment'!B:L,4,FALSE)</f>
        <v>0</v>
      </c>
      <c r="F700" s="17">
        <f>VLOOKUP(B700,'CAF BLS Adjustment'!B:S,9,FALSE)</f>
        <v>822173</v>
      </c>
      <c r="G700" s="14">
        <f t="shared" si="20"/>
        <v>1403669</v>
      </c>
      <c r="H700" s="159"/>
      <c r="I700" s="121">
        <f>SUMIFS('HCLS Adjustment'!$M:$M,'HCLS Adjustment'!$B:$B,$B700)</f>
        <v>501367.08595980861</v>
      </c>
      <c r="J700" s="17">
        <f>VLOOKUP(B700,'SVS Adjustment'!B:L,11,FALSE)</f>
        <v>0</v>
      </c>
      <c r="K700" s="17">
        <f>VLOOKUP($B700,'CAF BLS Adjustment'!$B:$S,18,FALSE)</f>
        <v>729779.5676778265</v>
      </c>
      <c r="L700" s="39">
        <f t="shared" si="21"/>
        <v>1231146.6536376351</v>
      </c>
    </row>
    <row r="701" spans="1:12" ht="15" customHeight="1">
      <c r="A701" s="51" t="s">
        <v>676</v>
      </c>
      <c r="B701" s="51">
        <v>371597</v>
      </c>
      <c r="C701" s="51" t="s">
        <v>710</v>
      </c>
      <c r="D701" s="121">
        <f>SUMIFS('HCLS Adjustment'!$F:$F,'HCLS Adjustment'!$B:$B,'SAC by SAC Totals'!$B701)</f>
        <v>348120</v>
      </c>
      <c r="E701" s="17">
        <f>VLOOKUP(B701,'SVS Adjustment'!B:L,4,FALSE)</f>
        <v>0</v>
      </c>
      <c r="F701" s="17">
        <f>VLOOKUP(B701,'CAF BLS Adjustment'!B:S,9,FALSE)</f>
        <v>278584</v>
      </c>
      <c r="G701" s="14">
        <f t="shared" si="20"/>
        <v>626704</v>
      </c>
      <c r="H701" s="159"/>
      <c r="I701" s="121">
        <f>SUMIFS('HCLS Adjustment'!$M:$M,'HCLS Adjustment'!$B:$B,$B701)</f>
        <v>301803.19789095008</v>
      </c>
      <c r="J701" s="17">
        <f>VLOOKUP(B701,'SVS Adjustment'!B:L,11,FALSE)</f>
        <v>0</v>
      </c>
      <c r="K701" s="17">
        <f>VLOOKUP($B701,'CAF BLS Adjustment'!$B:$S,18,FALSE)</f>
        <v>243624.32218559677</v>
      </c>
      <c r="L701" s="39">
        <f t="shared" si="21"/>
        <v>545427.52007654682</v>
      </c>
    </row>
    <row r="702" spans="1:12" ht="15" customHeight="1">
      <c r="A702" s="51" t="s">
        <v>676</v>
      </c>
      <c r="B702" s="51">
        <v>372455</v>
      </c>
      <c r="C702" s="51" t="s">
        <v>711</v>
      </c>
      <c r="D702" s="121">
        <f>SUMIFS('HCLS Adjustment'!$F:$F,'HCLS Adjustment'!$B:$B,'SAC by SAC Totals'!$B702)</f>
        <v>585768</v>
      </c>
      <c r="E702" s="17">
        <f>VLOOKUP(B702,'SVS Adjustment'!B:L,4,FALSE)</f>
        <v>0</v>
      </c>
      <c r="F702" s="17">
        <f>VLOOKUP(B702,'CAF BLS Adjustment'!B:S,9,FALSE)</f>
        <v>457898</v>
      </c>
      <c r="G702" s="14">
        <f t="shared" si="20"/>
        <v>1043666</v>
      </c>
      <c r="H702" s="159"/>
      <c r="I702" s="121">
        <f>SUMIFS('HCLS Adjustment'!$M:$M,'HCLS Adjustment'!$B:$B,$B702)</f>
        <v>506821.10589390813</v>
      </c>
      <c r="J702" s="17">
        <f>VLOOKUP(B702,'SVS Adjustment'!B:L,11,FALSE)</f>
        <v>0</v>
      </c>
      <c r="K702" s="17">
        <f>VLOOKUP($B702,'CAF BLS Adjustment'!$B:$S,18,FALSE)</f>
        <v>398698.14146390295</v>
      </c>
      <c r="L702" s="39">
        <f t="shared" si="21"/>
        <v>905519.24735781108</v>
      </c>
    </row>
    <row r="703" spans="1:12" ht="15" customHeight="1">
      <c r="A703" s="51" t="s">
        <v>712</v>
      </c>
      <c r="B703" s="51">
        <v>381447</v>
      </c>
      <c r="C703" s="51" t="s">
        <v>713</v>
      </c>
      <c r="D703" s="121">
        <f>SUMIFS('HCLS Adjustment'!$F:$F,'HCLS Adjustment'!$B:$B,'SAC by SAC Totals'!$B703)</f>
        <v>1503948</v>
      </c>
      <c r="E703" s="17">
        <f>VLOOKUP(B703,'SVS Adjustment'!B:L,4,FALSE)</f>
        <v>0</v>
      </c>
      <c r="F703" s="17">
        <f>VLOOKUP(B703,'CAF BLS Adjustment'!B:S,9,FALSE)</f>
        <v>3973395</v>
      </c>
      <c r="G703" s="14">
        <f t="shared" si="20"/>
        <v>5477343</v>
      </c>
      <c r="H703" s="159"/>
      <c r="I703" s="121">
        <f>SUMIFS('HCLS Adjustment'!$M:$M,'HCLS Adjustment'!$B:$B,$B703)</f>
        <v>1140321.1657885066</v>
      </c>
      <c r="J703" s="17">
        <f>VLOOKUP(B703,'SVS Adjustment'!B:L,11,FALSE)</f>
        <v>0</v>
      </c>
      <c r="K703" s="17">
        <f>VLOOKUP($B703,'CAF BLS Adjustment'!$B:$S,18,FALSE)</f>
        <v>3330920.8697938472</v>
      </c>
      <c r="L703" s="39">
        <f t="shared" si="21"/>
        <v>4471242.0355823543</v>
      </c>
    </row>
    <row r="704" spans="1:12" ht="15" customHeight="1">
      <c r="A704" s="51" t="s">
        <v>712</v>
      </c>
      <c r="B704" s="51">
        <v>381509</v>
      </c>
      <c r="C704" s="51" t="s">
        <v>673</v>
      </c>
      <c r="D704" s="121">
        <f>SUMIFS('HCLS Adjustment'!$F:$F,'HCLS Adjustment'!$B:$B,'SAC by SAC Totals'!$B704)</f>
        <v>48588</v>
      </c>
      <c r="E704" s="17">
        <f>VLOOKUP(B704,'SVS Adjustment'!B:L,4,FALSE)</f>
        <v>0</v>
      </c>
      <c r="F704" s="17">
        <f>VLOOKUP(B704,'CAF BLS Adjustment'!B:S,9,FALSE)</f>
        <v>110753</v>
      </c>
      <c r="G704" s="14">
        <f t="shared" si="20"/>
        <v>159341</v>
      </c>
      <c r="H704" s="159"/>
      <c r="I704" s="121">
        <f>SUMIFS('HCLS Adjustment'!$M:$M,'HCLS Adjustment'!$B:$B,$B704)</f>
        <v>38495.524277559671</v>
      </c>
      <c r="J704" s="17">
        <f>VLOOKUP(B704,'SVS Adjustment'!B:L,11,FALSE)</f>
        <v>0</v>
      </c>
      <c r="K704" s="17">
        <f>VLOOKUP($B704,'CAF BLS Adjustment'!$B:$S,18,FALSE)</f>
        <v>94697.706865196946</v>
      </c>
      <c r="L704" s="39">
        <f t="shared" si="21"/>
        <v>133193.23114275662</v>
      </c>
    </row>
    <row r="705" spans="1:12" ht="15" customHeight="1">
      <c r="A705" s="51" t="s">
        <v>712</v>
      </c>
      <c r="B705" s="51">
        <v>381601</v>
      </c>
      <c r="C705" s="51" t="s">
        <v>714</v>
      </c>
      <c r="D705" s="121">
        <f>SUMIFS('HCLS Adjustment'!$F:$F,'HCLS Adjustment'!$B:$B,'SAC by SAC Totals'!$B705)</f>
        <v>0</v>
      </c>
      <c r="E705" s="17">
        <f>VLOOKUP(B705,'SVS Adjustment'!B:L,4,FALSE)</f>
        <v>0</v>
      </c>
      <c r="F705" s="17">
        <f>VLOOKUP(B705,'CAF BLS Adjustment'!B:S,9,FALSE)</f>
        <v>-702</v>
      </c>
      <c r="G705" s="14">
        <f t="shared" si="20"/>
        <v>-702</v>
      </c>
      <c r="H705" s="159"/>
      <c r="I705" s="121">
        <f>SUMIFS('HCLS Adjustment'!$M:$M,'HCLS Adjustment'!$B:$B,$B705)</f>
        <v>0</v>
      </c>
      <c r="J705" s="17">
        <f>VLOOKUP(B705,'SVS Adjustment'!B:L,11,FALSE)</f>
        <v>0</v>
      </c>
      <c r="K705" s="17">
        <f>VLOOKUP($B705,'CAF BLS Adjustment'!$B:$S,18,FALSE)</f>
        <v>-702</v>
      </c>
      <c r="L705" s="39">
        <f t="shared" si="21"/>
        <v>-702</v>
      </c>
    </row>
    <row r="706" spans="1:12" ht="15" customHeight="1">
      <c r="A706" s="51" t="s">
        <v>712</v>
      </c>
      <c r="B706" s="51">
        <v>381604</v>
      </c>
      <c r="C706" s="51" t="s">
        <v>715</v>
      </c>
      <c r="D706" s="121">
        <f>SUMIFS('HCLS Adjustment'!$F:$F,'HCLS Adjustment'!$B:$B,'SAC by SAC Totals'!$B706)</f>
        <v>3332052</v>
      </c>
      <c r="E706" s="17">
        <f>VLOOKUP(B706,'SVS Adjustment'!B:L,4,FALSE)</f>
        <v>0</v>
      </c>
      <c r="F706" s="17">
        <f>VLOOKUP(B706,'CAF BLS Adjustment'!B:S,9,FALSE)</f>
        <v>3177289</v>
      </c>
      <c r="G706" s="14">
        <f t="shared" si="20"/>
        <v>6509341</v>
      </c>
      <c r="H706" s="159"/>
      <c r="I706" s="121">
        <f>SUMIFS('HCLS Adjustment'!$M:$M,'HCLS Adjustment'!$B:$B,$B706)</f>
        <v>2869364.882055176</v>
      </c>
      <c r="J706" s="17">
        <f>VLOOKUP(B706,'SVS Adjustment'!B:L,11,FALSE)</f>
        <v>0</v>
      </c>
      <c r="K706" s="17">
        <f>VLOOKUP($B706,'CAF BLS Adjustment'!$B:$S,18,FALSE)</f>
        <v>2766624.0750000798</v>
      </c>
      <c r="L706" s="39">
        <f t="shared" si="21"/>
        <v>5635988.9570552558</v>
      </c>
    </row>
    <row r="707" spans="1:12" ht="15" customHeight="1">
      <c r="A707" s="51" t="s">
        <v>712</v>
      </c>
      <c r="B707" s="51">
        <v>381607</v>
      </c>
      <c r="C707" s="51" t="s">
        <v>716</v>
      </c>
      <c r="D707" s="121">
        <f>SUMIFS('HCLS Adjustment'!$F:$F,'HCLS Adjustment'!$B:$B,'SAC by SAC Totals'!$B707)</f>
        <v>6333372</v>
      </c>
      <c r="E707" s="17">
        <f>VLOOKUP(B707,'SVS Adjustment'!B:L,4,FALSE)</f>
        <v>0</v>
      </c>
      <c r="F707" s="17">
        <f>VLOOKUP(B707,'CAF BLS Adjustment'!B:S,9,FALSE)</f>
        <v>7656617</v>
      </c>
      <c r="G707" s="14">
        <f t="shared" ref="G707:G770" si="22">SUM(D707:F707)</f>
        <v>13989989</v>
      </c>
      <c r="H707" s="159"/>
      <c r="I707" s="121">
        <f>SUMIFS('HCLS Adjustment'!$M:$M,'HCLS Adjustment'!$B:$B,$B707)</f>
        <v>5534673.3954156125</v>
      </c>
      <c r="J707" s="17">
        <f>VLOOKUP(B707,'SVS Adjustment'!B:L,11,FALSE)</f>
        <v>0</v>
      </c>
      <c r="K707" s="17">
        <f>VLOOKUP($B707,'CAF BLS Adjustment'!$B:$S,18,FALSE)</f>
        <v>6824393.235716559</v>
      </c>
      <c r="L707" s="39">
        <f t="shared" ref="L707:L770" si="23">SUM(I707:K707)</f>
        <v>12359066.631132171</v>
      </c>
    </row>
    <row r="708" spans="1:12" ht="15" customHeight="1">
      <c r="A708" s="51" t="s">
        <v>712</v>
      </c>
      <c r="B708" s="51">
        <v>381610</v>
      </c>
      <c r="C708" s="51" t="s">
        <v>717</v>
      </c>
      <c r="D708" s="121">
        <f>SUMIFS('HCLS Adjustment'!$F:$F,'HCLS Adjustment'!$B:$B,'SAC by SAC Totals'!$B708)</f>
        <v>1607040</v>
      </c>
      <c r="E708" s="17">
        <f>VLOOKUP(B708,'SVS Adjustment'!B:L,4,FALSE)</f>
        <v>0</v>
      </c>
      <c r="F708" s="17">
        <f>VLOOKUP(B708,'CAF BLS Adjustment'!B:S,9,FALSE)</f>
        <v>2350035</v>
      </c>
      <c r="G708" s="14">
        <f t="shared" si="22"/>
        <v>3957075</v>
      </c>
      <c r="H708" s="159"/>
      <c r="I708" s="121">
        <f>SUMIFS('HCLS Adjustment'!$M:$M,'HCLS Adjustment'!$B:$B,$B708)</f>
        <v>1368054.979121519</v>
      </c>
      <c r="J708" s="17">
        <f>VLOOKUP(B708,'SVS Adjustment'!B:L,11,FALSE)</f>
        <v>0</v>
      </c>
      <c r="K708" s="17">
        <f>VLOOKUP($B708,'CAF BLS Adjustment'!$B:$S,18,FALSE)</f>
        <v>2049752.0472556637</v>
      </c>
      <c r="L708" s="39">
        <f t="shared" si="23"/>
        <v>3417807.0263771825</v>
      </c>
    </row>
    <row r="709" spans="1:12" ht="15" customHeight="1">
      <c r="A709" s="51" t="s">
        <v>712</v>
      </c>
      <c r="B709" s="51">
        <v>381611</v>
      </c>
      <c r="C709" s="51" t="s">
        <v>718</v>
      </c>
      <c r="D709" s="121">
        <f>SUMIFS('HCLS Adjustment'!$F:$F,'HCLS Adjustment'!$B:$B,'SAC by SAC Totals'!$B709)</f>
        <v>1619004</v>
      </c>
      <c r="E709" s="17">
        <f>VLOOKUP(B709,'SVS Adjustment'!B:L,4,FALSE)</f>
        <v>0</v>
      </c>
      <c r="F709" s="17">
        <f>VLOOKUP(B709,'CAF BLS Adjustment'!B:S,9,FALSE)</f>
        <v>3178985</v>
      </c>
      <c r="G709" s="14">
        <f t="shared" si="22"/>
        <v>4797989</v>
      </c>
      <c r="H709" s="159"/>
      <c r="I709" s="121">
        <f>SUMIFS('HCLS Adjustment'!$M:$M,'HCLS Adjustment'!$B:$B,$B709)</f>
        <v>1313643.1074664637</v>
      </c>
      <c r="J709" s="17">
        <f>VLOOKUP(B709,'SVS Adjustment'!B:L,11,FALSE)</f>
        <v>0</v>
      </c>
      <c r="K709" s="17">
        <f>VLOOKUP($B709,'CAF BLS Adjustment'!$B:$S,18,FALSE)</f>
        <v>2665843.6990696825</v>
      </c>
      <c r="L709" s="39">
        <f t="shared" si="23"/>
        <v>3979486.8065361464</v>
      </c>
    </row>
    <row r="710" spans="1:12" ht="15" customHeight="1">
      <c r="A710" s="51" t="s">
        <v>712</v>
      </c>
      <c r="B710" s="51">
        <v>381614</v>
      </c>
      <c r="C710" s="51" t="s">
        <v>719</v>
      </c>
      <c r="D710" s="121">
        <f>SUMIFS('HCLS Adjustment'!$F:$F,'HCLS Adjustment'!$B:$B,'SAC by SAC Totals'!$B710)</f>
        <v>171564</v>
      </c>
      <c r="E710" s="17">
        <f>VLOOKUP(B710,'SVS Adjustment'!B:L,4,FALSE)</f>
        <v>0</v>
      </c>
      <c r="F710" s="17">
        <f>VLOOKUP(B710,'CAF BLS Adjustment'!B:S,9,FALSE)</f>
        <v>509564</v>
      </c>
      <c r="G710" s="14">
        <f t="shared" si="22"/>
        <v>681128</v>
      </c>
      <c r="H710" s="159"/>
      <c r="I710" s="121">
        <f>SUMIFS('HCLS Adjustment'!$M:$M,'HCLS Adjustment'!$B:$B,$B710)</f>
        <v>133080.00838610131</v>
      </c>
      <c r="J710" s="17">
        <f>VLOOKUP(B710,'SVS Adjustment'!B:L,11,FALSE)</f>
        <v>0</v>
      </c>
      <c r="K710" s="17">
        <f>VLOOKUP($B710,'CAF BLS Adjustment'!$B:$S,18,FALSE)</f>
        <v>423935.32036244264</v>
      </c>
      <c r="L710" s="39">
        <f t="shared" si="23"/>
        <v>557015.32874854398</v>
      </c>
    </row>
    <row r="711" spans="1:12" ht="15" customHeight="1">
      <c r="A711" s="51" t="s">
        <v>712</v>
      </c>
      <c r="B711" s="51">
        <v>381615</v>
      </c>
      <c r="C711" s="51" t="s">
        <v>720</v>
      </c>
      <c r="D711" s="121">
        <f>SUMIFS('HCLS Adjustment'!$F:$F,'HCLS Adjustment'!$B:$B,'SAC by SAC Totals'!$B711)</f>
        <v>163776</v>
      </c>
      <c r="E711" s="17">
        <f>VLOOKUP(B711,'SVS Adjustment'!B:L,4,FALSE)</f>
        <v>0</v>
      </c>
      <c r="F711" s="17">
        <f>VLOOKUP(B711,'CAF BLS Adjustment'!B:S,9,FALSE)</f>
        <v>416389</v>
      </c>
      <c r="G711" s="14">
        <f t="shared" si="22"/>
        <v>580165</v>
      </c>
      <c r="H711" s="159"/>
      <c r="I711" s="121">
        <f>SUMIFS('HCLS Adjustment'!$M:$M,'HCLS Adjustment'!$B:$B,$B711)</f>
        <v>119789.39716275182</v>
      </c>
      <c r="J711" s="17">
        <f>VLOOKUP(B711,'SVS Adjustment'!B:L,11,FALSE)</f>
        <v>0</v>
      </c>
      <c r="K711" s="17">
        <f>VLOOKUP($B711,'CAF BLS Adjustment'!$B:$S,18,FALSE)</f>
        <v>343721.00395244232</v>
      </c>
      <c r="L711" s="39">
        <f t="shared" si="23"/>
        <v>463510.40111519414</v>
      </c>
    </row>
    <row r="712" spans="1:12" ht="15" customHeight="1">
      <c r="A712" s="51" t="s">
        <v>712</v>
      </c>
      <c r="B712" s="51">
        <v>381616</v>
      </c>
      <c r="C712" s="51" t="s">
        <v>721</v>
      </c>
      <c r="D712" s="121">
        <f>SUMIFS('HCLS Adjustment'!$F:$F,'HCLS Adjustment'!$B:$B,'SAC by SAC Totals'!$B712)</f>
        <v>0</v>
      </c>
      <c r="E712" s="17">
        <f>VLOOKUP(B712,'SVS Adjustment'!B:L,4,FALSE)</f>
        <v>0</v>
      </c>
      <c r="F712" s="17">
        <f>VLOOKUP(B712,'CAF BLS Adjustment'!B:S,9,FALSE)</f>
        <v>23226</v>
      </c>
      <c r="G712" s="14">
        <f t="shared" si="22"/>
        <v>23226</v>
      </c>
      <c r="H712" s="159"/>
      <c r="I712" s="121">
        <f>SUMIFS('HCLS Adjustment'!$M:$M,'HCLS Adjustment'!$B:$B,$B712)</f>
        <v>0</v>
      </c>
      <c r="J712" s="17">
        <f>VLOOKUP(B712,'SVS Adjustment'!B:L,11,FALSE)</f>
        <v>0</v>
      </c>
      <c r="K712" s="17">
        <f>VLOOKUP($B712,'CAF BLS Adjustment'!$B:$S,18,FALSE)</f>
        <v>21289.756806388399</v>
      </c>
      <c r="L712" s="39">
        <f t="shared" si="23"/>
        <v>21289.756806388399</v>
      </c>
    </row>
    <row r="713" spans="1:12" ht="15" customHeight="1">
      <c r="A713" s="51" t="s">
        <v>712</v>
      </c>
      <c r="B713" s="51">
        <v>381617</v>
      </c>
      <c r="C713" s="51" t="s">
        <v>722</v>
      </c>
      <c r="D713" s="121">
        <f>SUMIFS('HCLS Adjustment'!$F:$F,'HCLS Adjustment'!$B:$B,'SAC by SAC Totals'!$B713)</f>
        <v>1288272</v>
      </c>
      <c r="E713" s="17">
        <f>VLOOKUP(B713,'SVS Adjustment'!B:L,4,FALSE)</f>
        <v>0</v>
      </c>
      <c r="F713" s="17">
        <f>VLOOKUP(B713,'CAF BLS Adjustment'!B:S,9,FALSE)</f>
        <v>1496260</v>
      </c>
      <c r="G713" s="14">
        <f t="shared" si="22"/>
        <v>2784532</v>
      </c>
      <c r="H713" s="159"/>
      <c r="I713" s="121">
        <f>SUMIFS('HCLS Adjustment'!$M:$M,'HCLS Adjustment'!$B:$B,$B713)</f>
        <v>1108487.9270549726</v>
      </c>
      <c r="J713" s="17">
        <f>VLOOKUP(B713,'SVS Adjustment'!B:L,11,FALSE)</f>
        <v>0</v>
      </c>
      <c r="K713" s="17">
        <f>VLOOKUP($B713,'CAF BLS Adjustment'!$B:$S,18,FALSE)</f>
        <v>1314323.1125080939</v>
      </c>
      <c r="L713" s="39">
        <f t="shared" si="23"/>
        <v>2422811.0395630663</v>
      </c>
    </row>
    <row r="714" spans="1:12" ht="15" customHeight="1">
      <c r="A714" s="51" t="s">
        <v>712</v>
      </c>
      <c r="B714" s="51">
        <v>381622</v>
      </c>
      <c r="C714" s="51" t="s">
        <v>723</v>
      </c>
      <c r="D714" s="121">
        <f>SUMIFS('HCLS Adjustment'!$F:$F,'HCLS Adjustment'!$B:$B,'SAC by SAC Totals'!$B714)</f>
        <v>82224</v>
      </c>
      <c r="E714" s="17">
        <f>VLOOKUP(B714,'SVS Adjustment'!B:L,4,FALSE)</f>
        <v>0</v>
      </c>
      <c r="F714" s="17">
        <f>VLOOKUP(B714,'CAF BLS Adjustment'!B:S,9,FALSE)</f>
        <v>222410</v>
      </c>
      <c r="G714" s="14">
        <f t="shared" si="22"/>
        <v>304634</v>
      </c>
      <c r="H714" s="159"/>
      <c r="I714" s="121">
        <f>SUMIFS('HCLS Adjustment'!$M:$M,'HCLS Adjustment'!$B:$B,$B714)</f>
        <v>59412.844896304538</v>
      </c>
      <c r="J714" s="17">
        <f>VLOOKUP(B714,'SVS Adjustment'!B:L,11,FALSE)</f>
        <v>0</v>
      </c>
      <c r="K714" s="17">
        <f>VLOOKUP($B714,'CAF BLS Adjustment'!$B:$S,18,FALSE)</f>
        <v>183503.54477439626</v>
      </c>
      <c r="L714" s="39">
        <f t="shared" si="23"/>
        <v>242916.3896707008</v>
      </c>
    </row>
    <row r="715" spans="1:12" ht="15" customHeight="1">
      <c r="A715" s="51" t="s">
        <v>712</v>
      </c>
      <c r="B715" s="51">
        <v>381625</v>
      </c>
      <c r="C715" s="51" t="s">
        <v>724</v>
      </c>
      <c r="D715" s="121">
        <f>SUMIFS('HCLS Adjustment'!$F:$F,'HCLS Adjustment'!$B:$B,'SAC by SAC Totals'!$B715)</f>
        <v>1446732</v>
      </c>
      <c r="E715" s="17">
        <f>VLOOKUP(B715,'SVS Adjustment'!B:L,4,FALSE)</f>
        <v>0</v>
      </c>
      <c r="F715" s="17">
        <f>VLOOKUP(B715,'CAF BLS Adjustment'!B:S,9,FALSE)</f>
        <v>2350560</v>
      </c>
      <c r="G715" s="14">
        <f t="shared" si="22"/>
        <v>3797292</v>
      </c>
      <c r="H715" s="159"/>
      <c r="I715" s="121">
        <f>SUMIFS('HCLS Adjustment'!$M:$M,'HCLS Adjustment'!$B:$B,$B715)</f>
        <v>1187967.422851302</v>
      </c>
      <c r="J715" s="17">
        <f>VLOOKUP(B715,'SVS Adjustment'!B:L,11,FALSE)</f>
        <v>0</v>
      </c>
      <c r="K715" s="17">
        <f>VLOOKUP($B715,'CAF BLS Adjustment'!$B:$S,18,FALSE)</f>
        <v>2004131.6227794746</v>
      </c>
      <c r="L715" s="39">
        <f t="shared" si="23"/>
        <v>3192099.0456307763</v>
      </c>
    </row>
    <row r="716" spans="1:12" ht="15" customHeight="1">
      <c r="A716" s="51" t="s">
        <v>712</v>
      </c>
      <c r="B716" s="51">
        <v>381630</v>
      </c>
      <c r="C716" s="51" t="s">
        <v>725</v>
      </c>
      <c r="D716" s="121">
        <f>SUMIFS('HCLS Adjustment'!$F:$F,'HCLS Adjustment'!$B:$B,'SAC by SAC Totals'!$B716)</f>
        <v>3105348</v>
      </c>
      <c r="E716" s="17">
        <f>VLOOKUP(B716,'SVS Adjustment'!B:L,4,FALSE)</f>
        <v>0</v>
      </c>
      <c r="F716" s="17">
        <f>VLOOKUP(B716,'CAF BLS Adjustment'!B:S,9,FALSE)</f>
        <v>2854179</v>
      </c>
      <c r="G716" s="14">
        <f t="shared" si="22"/>
        <v>5959527</v>
      </c>
      <c r="H716" s="159"/>
      <c r="I716" s="121">
        <f>SUMIFS('HCLS Adjustment'!$M:$M,'HCLS Adjustment'!$B:$B,$B716)</f>
        <v>2658713.3059485434</v>
      </c>
      <c r="J716" s="17">
        <f>VLOOKUP(B716,'SVS Adjustment'!B:L,11,FALSE)</f>
        <v>0</v>
      </c>
      <c r="K716" s="17">
        <f>VLOOKUP($B716,'CAF BLS Adjustment'!$B:$S,18,FALSE)</f>
        <v>2457798.3843345572</v>
      </c>
      <c r="L716" s="39">
        <f t="shared" si="23"/>
        <v>5116511.6902831011</v>
      </c>
    </row>
    <row r="717" spans="1:12" ht="15" customHeight="1">
      <c r="A717" s="51" t="s">
        <v>712</v>
      </c>
      <c r="B717" s="51">
        <v>381631</v>
      </c>
      <c r="C717" s="51" t="s">
        <v>726</v>
      </c>
      <c r="D717" s="121">
        <f>SUMIFS('HCLS Adjustment'!$F:$F,'HCLS Adjustment'!$B:$B,'SAC by SAC Totals'!$B717)</f>
        <v>1246512</v>
      </c>
      <c r="E717" s="17">
        <f>VLOOKUP(B717,'SVS Adjustment'!B:L,4,FALSE)</f>
        <v>0</v>
      </c>
      <c r="F717" s="17">
        <f>VLOOKUP(B717,'CAF BLS Adjustment'!B:S,9,FALSE)</f>
        <v>1518235</v>
      </c>
      <c r="G717" s="14">
        <f t="shared" si="22"/>
        <v>2764747</v>
      </c>
      <c r="H717" s="159"/>
      <c r="I717" s="121">
        <f>SUMIFS('HCLS Adjustment'!$M:$M,'HCLS Adjustment'!$B:$B,$B717)</f>
        <v>1054116.2068761694</v>
      </c>
      <c r="J717" s="17">
        <f>VLOOKUP(B717,'SVS Adjustment'!B:L,11,FALSE)</f>
        <v>0</v>
      </c>
      <c r="K717" s="17">
        <f>VLOOKUP($B717,'CAF BLS Adjustment'!$B:$S,18,FALSE)</f>
        <v>1289230.0214691358</v>
      </c>
      <c r="L717" s="39">
        <f t="shared" si="23"/>
        <v>2343346.2283453052</v>
      </c>
    </row>
    <row r="718" spans="1:12" ht="15" customHeight="1">
      <c r="A718" s="51" t="s">
        <v>712</v>
      </c>
      <c r="B718" s="51">
        <v>381632</v>
      </c>
      <c r="C718" s="51" t="s">
        <v>727</v>
      </c>
      <c r="D718" s="121">
        <f>SUMIFS('HCLS Adjustment'!$F:$F,'HCLS Adjustment'!$B:$B,'SAC by SAC Totals'!$B718)</f>
        <v>5136924</v>
      </c>
      <c r="E718" s="17">
        <f>VLOOKUP(B718,'SVS Adjustment'!B:L,4,FALSE)</f>
        <v>905220</v>
      </c>
      <c r="F718" s="17">
        <f>VLOOKUP(B718,'CAF BLS Adjustment'!B:S,9,FALSE)</f>
        <v>8920944</v>
      </c>
      <c r="G718" s="14">
        <f t="shared" si="22"/>
        <v>14963088</v>
      </c>
      <c r="H718" s="159"/>
      <c r="I718" s="121">
        <f>SUMIFS('HCLS Adjustment'!$M:$M,'HCLS Adjustment'!$B:$B,$B718)</f>
        <v>4442678.2167519797</v>
      </c>
      <c r="J718" s="17">
        <f>VLOOKUP(B718,'SVS Adjustment'!B:L,11,FALSE)</f>
        <v>762214.79400595662</v>
      </c>
      <c r="K718" s="17">
        <f>VLOOKUP($B718,'CAF BLS Adjustment'!$B:$S,18,FALSE)</f>
        <v>7881646.0757647753</v>
      </c>
      <c r="L718" s="39">
        <f t="shared" si="23"/>
        <v>13086539.086522711</v>
      </c>
    </row>
    <row r="719" spans="1:12" ht="15" customHeight="1">
      <c r="A719" s="51" t="s">
        <v>712</v>
      </c>
      <c r="B719" s="51">
        <v>381636</v>
      </c>
      <c r="C719" s="51" t="s">
        <v>728</v>
      </c>
      <c r="D719" s="121">
        <f>SUMIFS('HCLS Adjustment'!$F:$F,'HCLS Adjustment'!$B:$B,'SAC by SAC Totals'!$B719)</f>
        <v>2266176</v>
      </c>
      <c r="E719" s="17">
        <f>VLOOKUP(B719,'SVS Adjustment'!B:L,4,FALSE)</f>
        <v>0</v>
      </c>
      <c r="F719" s="17">
        <f>VLOOKUP(B719,'CAF BLS Adjustment'!B:S,9,FALSE)</f>
        <v>3856956</v>
      </c>
      <c r="G719" s="14">
        <f t="shared" si="22"/>
        <v>6123132</v>
      </c>
      <c r="H719" s="159"/>
      <c r="I719" s="121">
        <f>SUMIFS('HCLS Adjustment'!$M:$M,'HCLS Adjustment'!$B:$B,$B719)</f>
        <v>1865552.6745209845</v>
      </c>
      <c r="J719" s="17">
        <f>VLOOKUP(B719,'SVS Adjustment'!B:L,11,FALSE)</f>
        <v>0</v>
      </c>
      <c r="K719" s="17">
        <f>VLOOKUP($B719,'CAF BLS Adjustment'!$B:$S,18,FALSE)</f>
        <v>3309162.5250121863</v>
      </c>
      <c r="L719" s="39">
        <f t="shared" si="23"/>
        <v>5174715.199533171</v>
      </c>
    </row>
    <row r="720" spans="1:12" ht="15" customHeight="1">
      <c r="A720" s="51" t="s">
        <v>712</v>
      </c>
      <c r="B720" s="51">
        <v>381637</v>
      </c>
      <c r="C720" s="51" t="s">
        <v>729</v>
      </c>
      <c r="D720" s="121">
        <f>SUMIFS('HCLS Adjustment'!$F:$F,'HCLS Adjustment'!$B:$B,'SAC by SAC Totals'!$B720)</f>
        <v>3579948</v>
      </c>
      <c r="E720" s="17">
        <f>VLOOKUP(B720,'SVS Adjustment'!B:L,4,FALSE)</f>
        <v>0</v>
      </c>
      <c r="F720" s="17">
        <f>VLOOKUP(B720,'CAF BLS Adjustment'!B:S,9,FALSE)</f>
        <v>6732977</v>
      </c>
      <c r="G720" s="14">
        <f t="shared" si="22"/>
        <v>10312925</v>
      </c>
      <c r="H720" s="159"/>
      <c r="I720" s="121">
        <f>SUMIFS('HCLS Adjustment'!$M:$M,'HCLS Adjustment'!$B:$B,$B720)</f>
        <v>2974953.2757087876</v>
      </c>
      <c r="J720" s="17">
        <f>VLOOKUP(B720,'SVS Adjustment'!B:L,11,FALSE)</f>
        <v>0</v>
      </c>
      <c r="K720" s="17">
        <f>VLOOKUP($B720,'CAF BLS Adjustment'!$B:$S,18,FALSE)</f>
        <v>5854874.4352822332</v>
      </c>
      <c r="L720" s="39">
        <f t="shared" si="23"/>
        <v>8829827.7109910212</v>
      </c>
    </row>
    <row r="721" spans="1:12" ht="15" customHeight="1">
      <c r="A721" s="51" t="s">
        <v>712</v>
      </c>
      <c r="B721" s="51">
        <v>381638</v>
      </c>
      <c r="C721" s="51" t="s">
        <v>730</v>
      </c>
      <c r="D721" s="121">
        <f>SUMIFS('HCLS Adjustment'!$F:$F,'HCLS Adjustment'!$B:$B,'SAC by SAC Totals'!$B721)</f>
        <v>118044</v>
      </c>
      <c r="E721" s="17">
        <f>VLOOKUP(B721,'SVS Adjustment'!B:L,4,FALSE)</f>
        <v>0</v>
      </c>
      <c r="F721" s="17">
        <f>VLOOKUP(B721,'CAF BLS Adjustment'!B:S,9,FALSE)</f>
        <v>230666</v>
      </c>
      <c r="G721" s="14">
        <f t="shared" si="22"/>
        <v>348710</v>
      </c>
      <c r="H721" s="159"/>
      <c r="I721" s="121">
        <f>SUMIFS('HCLS Adjustment'!$M:$M,'HCLS Adjustment'!$B:$B,$B721)</f>
        <v>88920.205618526452</v>
      </c>
      <c r="J721" s="17">
        <f>VLOOKUP(B721,'SVS Adjustment'!B:L,11,FALSE)</f>
        <v>0</v>
      </c>
      <c r="K721" s="17">
        <f>VLOOKUP($B721,'CAF BLS Adjustment'!$B:$S,18,FALSE)</f>
        <v>187991.04836030264</v>
      </c>
      <c r="L721" s="39">
        <f t="shared" si="23"/>
        <v>276911.25397882907</v>
      </c>
    </row>
    <row r="722" spans="1:12" ht="15" customHeight="1">
      <c r="A722" s="51" t="s">
        <v>712</v>
      </c>
      <c r="B722" s="51">
        <v>382247</v>
      </c>
      <c r="C722" s="51" t="s">
        <v>731</v>
      </c>
      <c r="D722" s="121">
        <f>SUMIFS('HCLS Adjustment'!$F:$F,'HCLS Adjustment'!$B:$B,'SAC by SAC Totals'!$B722)</f>
        <v>389928</v>
      </c>
      <c r="E722" s="17">
        <f>VLOOKUP(B722,'SVS Adjustment'!B:L,4,FALSE)</f>
        <v>0</v>
      </c>
      <c r="F722" s="17">
        <f>VLOOKUP(B722,'CAF BLS Adjustment'!B:S,9,FALSE)</f>
        <v>1921563</v>
      </c>
      <c r="G722" s="14">
        <f t="shared" si="22"/>
        <v>2311491</v>
      </c>
      <c r="H722" s="159"/>
      <c r="I722" s="121">
        <f>SUMIFS('HCLS Adjustment'!$M:$M,'HCLS Adjustment'!$B:$B,$B722)</f>
        <v>343804.5412813318</v>
      </c>
      <c r="J722" s="17">
        <f>VLOOKUP(B722,'SVS Adjustment'!B:L,11,FALSE)</f>
        <v>0</v>
      </c>
      <c r="K722" s="17">
        <f>VLOOKUP($B722,'CAF BLS Adjustment'!$B:$S,18,FALSE)</f>
        <v>1576760.9807337055</v>
      </c>
      <c r="L722" s="39">
        <f t="shared" si="23"/>
        <v>1920565.5220150372</v>
      </c>
    </row>
    <row r="723" spans="1:12" ht="15" customHeight="1">
      <c r="A723" s="51" t="s">
        <v>712</v>
      </c>
      <c r="B723" s="51">
        <v>383303</v>
      </c>
      <c r="C723" s="51" t="s">
        <v>732</v>
      </c>
      <c r="D723" s="121">
        <f>SUMIFS('HCLS Adjustment'!$F:$F,'HCLS Adjustment'!$B:$B,'SAC by SAC Totals'!$B723)</f>
        <v>1828728</v>
      </c>
      <c r="E723" s="17">
        <f>VLOOKUP(B723,'SVS Adjustment'!B:L,4,FALSE)</f>
        <v>42108</v>
      </c>
      <c r="F723" s="17">
        <f>VLOOKUP(B723,'CAF BLS Adjustment'!B:S,9,FALSE)</f>
        <v>10884255</v>
      </c>
      <c r="G723" s="14">
        <f t="shared" si="22"/>
        <v>12755091</v>
      </c>
      <c r="H723" s="159"/>
      <c r="I723" s="121">
        <f>SUMIFS('HCLS Adjustment'!$M:$M,'HCLS Adjustment'!$B:$B,$B723)</f>
        <v>1251959.9018565193</v>
      </c>
      <c r="J723" s="17">
        <f>VLOOKUP(B723,'SVS Adjustment'!B:L,11,FALSE)</f>
        <v>33052.298367814612</v>
      </c>
      <c r="K723" s="17">
        <f>VLOOKUP($B723,'CAF BLS Adjustment'!$B:$S,18,FALSE)</f>
        <v>9166580.7421122156</v>
      </c>
      <c r="L723" s="39">
        <f t="shared" si="23"/>
        <v>10451592.94233655</v>
      </c>
    </row>
    <row r="724" spans="1:12" ht="15" customHeight="1">
      <c r="A724" s="51" t="s">
        <v>733</v>
      </c>
      <c r="B724" s="51">
        <v>391405</v>
      </c>
      <c r="C724" s="51" t="s">
        <v>734</v>
      </c>
      <c r="D724" s="121">
        <f>SUMIFS('HCLS Adjustment'!$F:$F,'HCLS Adjustment'!$B:$B,'SAC by SAC Totals'!$B724)</f>
        <v>21480</v>
      </c>
      <c r="E724" s="17">
        <f>VLOOKUP(B724,'SVS Adjustment'!B:L,4,FALSE)</f>
        <v>0</v>
      </c>
      <c r="F724" s="17">
        <f>VLOOKUP(B724,'CAF BLS Adjustment'!B:S,9,FALSE)</f>
        <v>135445</v>
      </c>
      <c r="G724" s="14">
        <f t="shared" si="22"/>
        <v>156925</v>
      </c>
      <c r="H724" s="159"/>
      <c r="I724" s="121">
        <f>SUMIFS('HCLS Adjustment'!$M:$M,'HCLS Adjustment'!$B:$B,$B724)</f>
        <v>10499.943019159826</v>
      </c>
      <c r="J724" s="17">
        <f>VLOOKUP(B724,'SVS Adjustment'!B:L,11,FALSE)</f>
        <v>0</v>
      </c>
      <c r="K724" s="17">
        <f>VLOOKUP($B724,'CAF BLS Adjustment'!$B:$S,18,FALSE)</f>
        <v>112112.67481991563</v>
      </c>
      <c r="L724" s="39">
        <f t="shared" si="23"/>
        <v>122612.61783907545</v>
      </c>
    </row>
    <row r="725" spans="1:12" ht="15" customHeight="1">
      <c r="A725" s="51" t="s">
        <v>733</v>
      </c>
      <c r="B725" s="51">
        <v>391640</v>
      </c>
      <c r="C725" s="51" t="s">
        <v>735</v>
      </c>
      <c r="D725" s="121">
        <f>SUMIFS('HCLS Adjustment'!$F:$F,'HCLS Adjustment'!$B:$B,'SAC by SAC Totals'!$B725)</f>
        <v>122100</v>
      </c>
      <c r="E725" s="17">
        <f>VLOOKUP(B725,'SVS Adjustment'!B:L,4,FALSE)</f>
        <v>0</v>
      </c>
      <c r="F725" s="17">
        <f>VLOOKUP(B725,'CAF BLS Adjustment'!B:S,9,FALSE)</f>
        <v>361120</v>
      </c>
      <c r="G725" s="14">
        <f t="shared" si="22"/>
        <v>483220</v>
      </c>
      <c r="H725" s="159"/>
      <c r="I725" s="121">
        <f>SUMIFS('HCLS Adjustment'!$M:$M,'HCLS Adjustment'!$B:$B,$B725)</f>
        <v>85837.695869381263</v>
      </c>
      <c r="J725" s="17">
        <f>VLOOKUP(B725,'SVS Adjustment'!B:L,11,FALSE)</f>
        <v>0</v>
      </c>
      <c r="K725" s="17">
        <f>VLOOKUP($B725,'CAF BLS Adjustment'!$B:$S,18,FALSE)</f>
        <v>296699.79692951177</v>
      </c>
      <c r="L725" s="39">
        <f t="shared" si="23"/>
        <v>382537.49279889301</v>
      </c>
    </row>
    <row r="726" spans="1:12" ht="15" customHeight="1">
      <c r="A726" s="51" t="s">
        <v>733</v>
      </c>
      <c r="B726" s="51">
        <v>391642</v>
      </c>
      <c r="C726" s="51" t="s">
        <v>736</v>
      </c>
      <c r="D726" s="121">
        <f>SUMIFS('HCLS Adjustment'!$F:$F,'HCLS Adjustment'!$B:$B,'SAC by SAC Totals'!$B726)</f>
        <v>392928</v>
      </c>
      <c r="E726" s="17">
        <f>VLOOKUP(B726,'SVS Adjustment'!B:L,4,FALSE)</f>
        <v>0</v>
      </c>
      <c r="F726" s="17">
        <f>VLOOKUP(B726,'CAF BLS Adjustment'!B:S,9,FALSE)</f>
        <v>902312</v>
      </c>
      <c r="G726" s="14">
        <f t="shared" si="22"/>
        <v>1295240</v>
      </c>
      <c r="H726" s="159"/>
      <c r="I726" s="121">
        <f>SUMIFS('HCLS Adjustment'!$M:$M,'HCLS Adjustment'!$B:$B,$B726)</f>
        <v>302799.38955658372</v>
      </c>
      <c r="J726" s="17">
        <f>VLOOKUP(B726,'SVS Adjustment'!B:L,11,FALSE)</f>
        <v>0</v>
      </c>
      <c r="K726" s="17">
        <f>VLOOKUP($B726,'CAF BLS Adjustment'!$B:$S,18,FALSE)</f>
        <v>759834.48094959173</v>
      </c>
      <c r="L726" s="39">
        <f t="shared" si="23"/>
        <v>1062633.8705061753</v>
      </c>
    </row>
    <row r="727" spans="1:12" ht="15" customHeight="1">
      <c r="A727" s="51" t="s">
        <v>733</v>
      </c>
      <c r="B727" s="51">
        <v>391647</v>
      </c>
      <c r="C727" s="51" t="s">
        <v>737</v>
      </c>
      <c r="D727" s="121">
        <f>SUMIFS('HCLS Adjustment'!$F:$F,'HCLS Adjustment'!$B:$B,'SAC by SAC Totals'!$B727)</f>
        <v>2575536</v>
      </c>
      <c r="E727" s="17">
        <f>VLOOKUP(B727,'SVS Adjustment'!B:L,4,FALSE)</f>
        <v>0</v>
      </c>
      <c r="F727" s="17">
        <f>VLOOKUP(B727,'CAF BLS Adjustment'!B:S,9,FALSE)</f>
        <v>1717225</v>
      </c>
      <c r="G727" s="14">
        <f t="shared" si="22"/>
        <v>4292761</v>
      </c>
      <c r="H727" s="159"/>
      <c r="I727" s="121">
        <f>SUMIFS('HCLS Adjustment'!$M:$M,'HCLS Adjustment'!$B:$B,$B727)</f>
        <v>2247874.719854027</v>
      </c>
      <c r="J727" s="17">
        <f>VLOOKUP(B727,'SVS Adjustment'!B:L,11,FALSE)</f>
        <v>0</v>
      </c>
      <c r="K727" s="17">
        <f>VLOOKUP($B727,'CAF BLS Adjustment'!$B:$S,18,FALSE)</f>
        <v>1506251.9461891497</v>
      </c>
      <c r="L727" s="39">
        <f t="shared" si="23"/>
        <v>3754126.6660431768</v>
      </c>
    </row>
    <row r="728" spans="1:12" ht="15" customHeight="1">
      <c r="A728" s="51" t="s">
        <v>733</v>
      </c>
      <c r="B728" s="51">
        <v>391649</v>
      </c>
      <c r="C728" s="51" t="s">
        <v>738</v>
      </c>
      <c r="D728" s="121">
        <f>SUMIFS('HCLS Adjustment'!$F:$F,'HCLS Adjustment'!$B:$B,'SAC by SAC Totals'!$B728)</f>
        <v>0</v>
      </c>
      <c r="E728" s="17">
        <f>VLOOKUP(B728,'SVS Adjustment'!B:L,4,FALSE)</f>
        <v>0</v>
      </c>
      <c r="F728" s="17">
        <f>VLOOKUP(B728,'CAF BLS Adjustment'!B:S,9,FALSE)</f>
        <v>317784</v>
      </c>
      <c r="G728" s="14">
        <f t="shared" si="22"/>
        <v>317784</v>
      </c>
      <c r="H728" s="159"/>
      <c r="I728" s="121">
        <f>SUMIFS('HCLS Adjustment'!$M:$M,'HCLS Adjustment'!$B:$B,$B728)</f>
        <v>0</v>
      </c>
      <c r="J728" s="17">
        <f>VLOOKUP(B728,'SVS Adjustment'!B:L,11,FALSE)</f>
        <v>0</v>
      </c>
      <c r="K728" s="17">
        <f>VLOOKUP($B728,'CAF BLS Adjustment'!$B:$S,18,FALSE)</f>
        <v>259573.07634855245</v>
      </c>
      <c r="L728" s="39">
        <f t="shared" si="23"/>
        <v>259573.07634855245</v>
      </c>
    </row>
    <row r="729" spans="1:12" ht="15" customHeight="1">
      <c r="A729" s="51" t="s">
        <v>733</v>
      </c>
      <c r="B729" s="51">
        <v>391650</v>
      </c>
      <c r="C729" s="51" t="s">
        <v>739</v>
      </c>
      <c r="D729" s="121">
        <f>SUMIFS('HCLS Adjustment'!$F:$F,'HCLS Adjustment'!$B:$B,'SAC by SAC Totals'!$B729)</f>
        <v>0</v>
      </c>
      <c r="E729" s="17">
        <f>VLOOKUP(B729,'SVS Adjustment'!B:L,4,FALSE)</f>
        <v>0</v>
      </c>
      <c r="F729" s="17">
        <f>VLOOKUP(B729,'CAF BLS Adjustment'!B:S,9,FALSE)</f>
        <v>1382786</v>
      </c>
      <c r="G729" s="14">
        <f t="shared" si="22"/>
        <v>1382786</v>
      </c>
      <c r="H729" s="159"/>
      <c r="I729" s="121">
        <f>SUMIFS('HCLS Adjustment'!$M:$M,'HCLS Adjustment'!$B:$B,$B729)</f>
        <v>0</v>
      </c>
      <c r="J729" s="17">
        <f>VLOOKUP(B729,'SVS Adjustment'!B:L,11,FALSE)</f>
        <v>0</v>
      </c>
      <c r="K729" s="17">
        <f>VLOOKUP($B729,'CAF BLS Adjustment'!$B:$S,18,FALSE)</f>
        <v>1032215.482707009</v>
      </c>
      <c r="L729" s="39">
        <f t="shared" si="23"/>
        <v>1032215.482707009</v>
      </c>
    </row>
    <row r="730" spans="1:12" ht="15" customHeight="1">
      <c r="A730" s="51" t="s">
        <v>733</v>
      </c>
      <c r="B730" s="51">
        <v>391652</v>
      </c>
      <c r="C730" s="51" t="s">
        <v>740</v>
      </c>
      <c r="D730" s="121">
        <f>SUMIFS('HCLS Adjustment'!$F:$F,'HCLS Adjustment'!$B:$B,'SAC by SAC Totals'!$B730)</f>
        <v>0</v>
      </c>
      <c r="E730" s="17">
        <f>VLOOKUP(B730,'SVS Adjustment'!B:L,4,FALSE)</f>
        <v>0</v>
      </c>
      <c r="F730" s="17">
        <f>VLOOKUP(B730,'CAF BLS Adjustment'!B:S,9,FALSE)</f>
        <v>61182</v>
      </c>
      <c r="G730" s="14">
        <f t="shared" si="22"/>
        <v>61182</v>
      </c>
      <c r="H730" s="159"/>
      <c r="I730" s="121">
        <f>SUMIFS('HCLS Adjustment'!$M:$M,'HCLS Adjustment'!$B:$B,$B730)</f>
        <v>0</v>
      </c>
      <c r="J730" s="17">
        <f>VLOOKUP(B730,'SVS Adjustment'!B:L,11,FALSE)</f>
        <v>0</v>
      </c>
      <c r="K730" s="17">
        <f>VLOOKUP($B730,'CAF BLS Adjustment'!$B:$S,18,FALSE)</f>
        <v>56081.54227712284</v>
      </c>
      <c r="L730" s="39">
        <f t="shared" si="23"/>
        <v>56081.54227712284</v>
      </c>
    </row>
    <row r="731" spans="1:12" ht="15" customHeight="1">
      <c r="A731" s="51" t="s">
        <v>733</v>
      </c>
      <c r="B731" s="51">
        <v>391653</v>
      </c>
      <c r="C731" s="51" t="s">
        <v>741</v>
      </c>
      <c r="D731" s="121">
        <f>SUMIFS('HCLS Adjustment'!$F:$F,'HCLS Adjustment'!$B:$B,'SAC by SAC Totals'!$B731)</f>
        <v>38148</v>
      </c>
      <c r="E731" s="17">
        <f>VLOOKUP(B731,'SVS Adjustment'!B:L,4,FALSE)</f>
        <v>0</v>
      </c>
      <c r="F731" s="17">
        <f>VLOOKUP(B731,'CAF BLS Adjustment'!B:S,9,FALSE)</f>
        <v>83108</v>
      </c>
      <c r="G731" s="14">
        <f t="shared" si="22"/>
        <v>121256</v>
      </c>
      <c r="H731" s="159"/>
      <c r="I731" s="121">
        <f>SUMIFS('HCLS Adjustment'!$M:$M,'HCLS Adjustment'!$B:$B,$B731)</f>
        <v>29040.307103752053</v>
      </c>
      <c r="J731" s="17">
        <f>VLOOKUP(B731,'SVS Adjustment'!B:L,11,FALSE)</f>
        <v>0</v>
      </c>
      <c r="K731" s="17">
        <f>VLOOKUP($B731,'CAF BLS Adjustment'!$B:$S,18,FALSE)</f>
        <v>69051.863882406629</v>
      </c>
      <c r="L731" s="39">
        <f t="shared" si="23"/>
        <v>98092.170986158686</v>
      </c>
    </row>
    <row r="732" spans="1:12" ht="15" customHeight="1">
      <c r="A732" s="51" t="s">
        <v>733</v>
      </c>
      <c r="B732" s="51">
        <v>391654</v>
      </c>
      <c r="C732" s="51" t="s">
        <v>675</v>
      </c>
      <c r="D732" s="121">
        <f>SUMIFS('HCLS Adjustment'!$F:$F,'HCLS Adjustment'!$B:$B,'SAC by SAC Totals'!$B732)</f>
        <v>3165396</v>
      </c>
      <c r="E732" s="17">
        <f>VLOOKUP(B732,'SVS Adjustment'!B:L,4,FALSE)</f>
        <v>0</v>
      </c>
      <c r="F732" s="17">
        <f>VLOOKUP(B732,'CAF BLS Adjustment'!B:S,9,FALSE)</f>
        <v>4669661</v>
      </c>
      <c r="G732" s="14">
        <f t="shared" si="22"/>
        <v>7835057</v>
      </c>
      <c r="H732" s="159"/>
      <c r="I732" s="121">
        <f>SUMIFS('HCLS Adjustment'!$M:$M,'HCLS Adjustment'!$B:$B,$B732)</f>
        <v>2632355.6403671266</v>
      </c>
      <c r="J732" s="17">
        <f>VLOOKUP(B732,'SVS Adjustment'!B:L,11,FALSE)</f>
        <v>0</v>
      </c>
      <c r="K732" s="17">
        <f>VLOOKUP($B732,'CAF BLS Adjustment'!$B:$S,18,FALSE)</f>
        <v>4004679.6485683969</v>
      </c>
      <c r="L732" s="39">
        <f t="shared" si="23"/>
        <v>6637035.2889355235</v>
      </c>
    </row>
    <row r="733" spans="1:12" ht="15" customHeight="1">
      <c r="A733" s="51" t="s">
        <v>733</v>
      </c>
      <c r="B733" s="51">
        <v>391657</v>
      </c>
      <c r="C733" s="51" t="s">
        <v>742</v>
      </c>
      <c r="D733" s="121">
        <f>SUMIFS('HCLS Adjustment'!$F:$F,'HCLS Adjustment'!$B:$B,'SAC by SAC Totals'!$B733)</f>
        <v>313092</v>
      </c>
      <c r="E733" s="17">
        <f>VLOOKUP(B733,'SVS Adjustment'!B:L,4,FALSE)</f>
        <v>0</v>
      </c>
      <c r="F733" s="17">
        <f>VLOOKUP(B733,'CAF BLS Adjustment'!B:S,9,FALSE)</f>
        <v>1468593</v>
      </c>
      <c r="G733" s="14">
        <f t="shared" si="22"/>
        <v>1781685</v>
      </c>
      <c r="H733" s="159"/>
      <c r="I733" s="121">
        <f>SUMIFS('HCLS Adjustment'!$M:$M,'HCLS Adjustment'!$B:$B,$B733)</f>
        <v>149247.7376698266</v>
      </c>
      <c r="J733" s="17">
        <f>VLOOKUP(B733,'SVS Adjustment'!B:L,11,FALSE)</f>
        <v>0</v>
      </c>
      <c r="K733" s="17">
        <f>VLOOKUP($B733,'CAF BLS Adjustment'!$B:$S,18,FALSE)</f>
        <v>1157174.4630866214</v>
      </c>
      <c r="L733" s="39">
        <f t="shared" si="23"/>
        <v>1306422.2007564479</v>
      </c>
    </row>
    <row r="734" spans="1:12" ht="15" customHeight="1">
      <c r="A734" s="51" t="s">
        <v>733</v>
      </c>
      <c r="B734" s="51">
        <v>391659</v>
      </c>
      <c r="C734" s="51" t="s">
        <v>743</v>
      </c>
      <c r="D734" s="121">
        <f>SUMIFS('HCLS Adjustment'!$F:$F,'HCLS Adjustment'!$B:$B,'SAC by SAC Totals'!$B734)</f>
        <v>7284936</v>
      </c>
      <c r="E734" s="17">
        <f>VLOOKUP(B734,'SVS Adjustment'!B:L,4,FALSE)</f>
        <v>0</v>
      </c>
      <c r="F734" s="17">
        <f>VLOOKUP(B734,'CAF BLS Adjustment'!B:S,9,FALSE)</f>
        <v>7059892</v>
      </c>
      <c r="G734" s="14">
        <f t="shared" si="22"/>
        <v>14344828</v>
      </c>
      <c r="H734" s="159"/>
      <c r="I734" s="121">
        <f>SUMIFS('HCLS Adjustment'!$M:$M,'HCLS Adjustment'!$B:$B,$B734)</f>
        <v>6270676.2424503798</v>
      </c>
      <c r="J734" s="17">
        <f>VLOOKUP(B734,'SVS Adjustment'!B:L,11,FALSE)</f>
        <v>0</v>
      </c>
      <c r="K734" s="17">
        <f>VLOOKUP($B734,'CAF BLS Adjustment'!$B:$S,18,FALSE)</f>
        <v>6151252.1739220927</v>
      </c>
      <c r="L734" s="39">
        <f t="shared" si="23"/>
        <v>12421928.416372472</v>
      </c>
    </row>
    <row r="735" spans="1:12" ht="15" customHeight="1">
      <c r="A735" s="51" t="s">
        <v>733</v>
      </c>
      <c r="B735" s="51">
        <v>391660</v>
      </c>
      <c r="C735" s="51" t="s">
        <v>744</v>
      </c>
      <c r="D735" s="121">
        <f>SUMIFS('HCLS Adjustment'!$F:$F,'HCLS Adjustment'!$B:$B,'SAC by SAC Totals'!$B735)</f>
        <v>0</v>
      </c>
      <c r="E735" s="17">
        <f>VLOOKUP(B735,'SVS Adjustment'!B:L,4,FALSE)</f>
        <v>0</v>
      </c>
      <c r="F735" s="17">
        <f>VLOOKUP(B735,'CAF BLS Adjustment'!B:S,9,FALSE)</f>
        <v>-19728</v>
      </c>
      <c r="G735" s="14">
        <f t="shared" si="22"/>
        <v>-19728</v>
      </c>
      <c r="H735" s="159"/>
      <c r="I735" s="121">
        <f>SUMIFS('HCLS Adjustment'!$M:$M,'HCLS Adjustment'!$B:$B,$B735)</f>
        <v>0</v>
      </c>
      <c r="J735" s="17">
        <f>VLOOKUP(B735,'SVS Adjustment'!B:L,11,FALSE)</f>
        <v>0</v>
      </c>
      <c r="K735" s="17">
        <f>VLOOKUP($B735,'CAF BLS Adjustment'!$B:$S,18,FALSE)</f>
        <v>-19728</v>
      </c>
      <c r="L735" s="39">
        <f t="shared" si="23"/>
        <v>-19728</v>
      </c>
    </row>
    <row r="736" spans="1:12" ht="15" customHeight="1">
      <c r="A736" s="51" t="s">
        <v>733</v>
      </c>
      <c r="B736" s="51">
        <v>391664</v>
      </c>
      <c r="C736" s="51" t="s">
        <v>745</v>
      </c>
      <c r="D736" s="121">
        <f>SUMIFS('HCLS Adjustment'!$F:$F,'HCLS Adjustment'!$B:$B,'SAC by SAC Totals'!$B736)</f>
        <v>0</v>
      </c>
      <c r="E736" s="17">
        <f>VLOOKUP(B736,'SVS Adjustment'!B:L,4,FALSE)</f>
        <v>0</v>
      </c>
      <c r="F736" s="17">
        <f>VLOOKUP(B736,'CAF BLS Adjustment'!B:S,9,FALSE)</f>
        <v>6</v>
      </c>
      <c r="G736" s="14">
        <f t="shared" si="22"/>
        <v>6</v>
      </c>
      <c r="H736" s="159"/>
      <c r="I736" s="121">
        <f>SUMIFS('HCLS Adjustment'!$M:$M,'HCLS Adjustment'!$B:$B,$B736)</f>
        <v>0</v>
      </c>
      <c r="J736" s="17">
        <f>VLOOKUP(B736,'SVS Adjustment'!B:L,11,FALSE)</f>
        <v>0</v>
      </c>
      <c r="K736" s="17">
        <f>VLOOKUP($B736,'CAF BLS Adjustment'!$B:$S,18,FALSE)</f>
        <v>5.4998080099169204</v>
      </c>
      <c r="L736" s="39">
        <f t="shared" si="23"/>
        <v>5.4998080099169204</v>
      </c>
    </row>
    <row r="737" spans="1:12" ht="15" customHeight="1">
      <c r="A737" s="51" t="s">
        <v>733</v>
      </c>
      <c r="B737" s="51">
        <v>391666</v>
      </c>
      <c r="C737" s="51" t="s">
        <v>746</v>
      </c>
      <c r="D737" s="121">
        <f>SUMIFS('HCLS Adjustment'!$F:$F,'HCLS Adjustment'!$B:$B,'SAC by SAC Totals'!$B737)</f>
        <v>174600</v>
      </c>
      <c r="E737" s="17">
        <f>VLOOKUP(B737,'SVS Adjustment'!B:L,4,FALSE)</f>
        <v>0</v>
      </c>
      <c r="F737" s="17">
        <f>VLOOKUP(B737,'CAF BLS Adjustment'!B:S,9,FALSE)</f>
        <v>164111</v>
      </c>
      <c r="G737" s="14">
        <f t="shared" si="22"/>
        <v>338711</v>
      </c>
      <c r="H737" s="159"/>
      <c r="I737" s="121">
        <f>SUMIFS('HCLS Adjustment'!$M:$M,'HCLS Adjustment'!$B:$B,$B737)</f>
        <v>151150.88887187649</v>
      </c>
      <c r="J737" s="17">
        <f>VLOOKUP(B737,'SVS Adjustment'!B:L,11,FALSE)</f>
        <v>0</v>
      </c>
      <c r="K737" s="17">
        <f>VLOOKUP($B737,'CAF BLS Adjustment'!$B:$S,18,FALSE)</f>
        <v>144320.28051061707</v>
      </c>
      <c r="L737" s="39">
        <f t="shared" si="23"/>
        <v>295471.16938249359</v>
      </c>
    </row>
    <row r="738" spans="1:12" ht="15" customHeight="1">
      <c r="A738" s="51" t="s">
        <v>733</v>
      </c>
      <c r="B738" s="51">
        <v>391667</v>
      </c>
      <c r="C738" s="51" t="s">
        <v>747</v>
      </c>
      <c r="D738" s="121">
        <f>SUMIFS('HCLS Adjustment'!$F:$F,'HCLS Adjustment'!$B:$B,'SAC by SAC Totals'!$B738)</f>
        <v>206544</v>
      </c>
      <c r="E738" s="17">
        <f>VLOOKUP(B738,'SVS Adjustment'!B:L,4,FALSE)</f>
        <v>0</v>
      </c>
      <c r="F738" s="17">
        <f>VLOOKUP(B738,'CAF BLS Adjustment'!B:S,9,FALSE)</f>
        <v>185163</v>
      </c>
      <c r="G738" s="14">
        <f t="shared" si="22"/>
        <v>391707</v>
      </c>
      <c r="H738" s="159"/>
      <c r="I738" s="121">
        <f>SUMIFS('HCLS Adjustment'!$M:$M,'HCLS Adjustment'!$B:$B,$B738)</f>
        <v>177033.5429545134</v>
      </c>
      <c r="J738" s="17">
        <f>VLOOKUP(B738,'SVS Adjustment'!B:L,11,FALSE)</f>
        <v>0</v>
      </c>
      <c r="K738" s="17">
        <f>VLOOKUP($B738,'CAF BLS Adjustment'!$B:$S,18,FALSE)</f>
        <v>159569.69565152892</v>
      </c>
      <c r="L738" s="39">
        <f t="shared" si="23"/>
        <v>336603.23860604235</v>
      </c>
    </row>
    <row r="739" spans="1:12" ht="15" customHeight="1">
      <c r="A739" s="51" t="s">
        <v>733</v>
      </c>
      <c r="B739" s="51">
        <v>391668</v>
      </c>
      <c r="C739" s="51" t="s">
        <v>748</v>
      </c>
      <c r="D739" s="121">
        <f>SUMIFS('HCLS Adjustment'!$F:$F,'HCLS Adjustment'!$B:$B,'SAC by SAC Totals'!$B739)</f>
        <v>831192</v>
      </c>
      <c r="E739" s="17">
        <f>VLOOKUP(B739,'SVS Adjustment'!B:L,4,FALSE)</f>
        <v>0</v>
      </c>
      <c r="F739" s="17">
        <f>VLOOKUP(B739,'CAF BLS Adjustment'!B:S,9,FALSE)</f>
        <v>946189</v>
      </c>
      <c r="G739" s="14">
        <f t="shared" si="22"/>
        <v>1777381</v>
      </c>
      <c r="H739" s="159"/>
      <c r="I739" s="121">
        <f>SUMIFS('HCLS Adjustment'!$M:$M,'HCLS Adjustment'!$B:$B,$B739)</f>
        <v>728329.52514903503</v>
      </c>
      <c r="J739" s="17">
        <f>VLOOKUP(B739,'SVS Adjustment'!B:L,11,FALSE)</f>
        <v>0</v>
      </c>
      <c r="K739" s="17">
        <f>VLOOKUP($B739,'CAF BLS Adjustment'!$B:$S,18,FALSE)</f>
        <v>850712.02516021614</v>
      </c>
      <c r="L739" s="39">
        <f t="shared" si="23"/>
        <v>1579041.5503092511</v>
      </c>
    </row>
    <row r="740" spans="1:12" ht="15" customHeight="1">
      <c r="A740" s="51" t="s">
        <v>733</v>
      </c>
      <c r="B740" s="51">
        <v>391669</v>
      </c>
      <c r="C740" s="51" t="s">
        <v>749</v>
      </c>
      <c r="D740" s="121">
        <f>SUMIFS('HCLS Adjustment'!$F:$F,'HCLS Adjustment'!$B:$B,'SAC by SAC Totals'!$B740)</f>
        <v>308052</v>
      </c>
      <c r="E740" s="17">
        <f>VLOOKUP(B740,'SVS Adjustment'!B:L,4,FALSE)</f>
        <v>0</v>
      </c>
      <c r="F740" s="17">
        <f>VLOOKUP(B740,'CAF BLS Adjustment'!B:S,9,FALSE)</f>
        <v>663610</v>
      </c>
      <c r="G740" s="14">
        <f t="shared" si="22"/>
        <v>971662</v>
      </c>
      <c r="H740" s="159"/>
      <c r="I740" s="121">
        <f>SUMIFS('HCLS Adjustment'!$M:$M,'HCLS Adjustment'!$B:$B,$B740)</f>
        <v>240663.4062754593</v>
      </c>
      <c r="J740" s="17">
        <f>VLOOKUP(B740,'SVS Adjustment'!B:L,11,FALSE)</f>
        <v>0</v>
      </c>
      <c r="K740" s="17">
        <f>VLOOKUP($B740,'CAF BLS Adjustment'!$B:$S,18,FALSE)</f>
        <v>559029.67293642403</v>
      </c>
      <c r="L740" s="39">
        <f t="shared" si="23"/>
        <v>799693.07921188336</v>
      </c>
    </row>
    <row r="741" spans="1:12" ht="15" customHeight="1">
      <c r="A741" s="51" t="s">
        <v>733</v>
      </c>
      <c r="B741" s="51">
        <v>391670</v>
      </c>
      <c r="C741" s="51" t="s">
        <v>750</v>
      </c>
      <c r="D741" s="121">
        <f>SUMIFS('HCLS Adjustment'!$F:$F,'HCLS Adjustment'!$B:$B,'SAC by SAC Totals'!$B741)</f>
        <v>2122680</v>
      </c>
      <c r="E741" s="17">
        <f>VLOOKUP(B741,'SVS Adjustment'!B:L,4,FALSE)</f>
        <v>0</v>
      </c>
      <c r="F741" s="17">
        <f>VLOOKUP(B741,'CAF BLS Adjustment'!B:S,9,FALSE)</f>
        <v>1866708</v>
      </c>
      <c r="G741" s="14">
        <f t="shared" si="22"/>
        <v>3989388</v>
      </c>
      <c r="H741" s="159"/>
      <c r="I741" s="121">
        <f>SUMIFS('HCLS Adjustment'!$M:$M,'HCLS Adjustment'!$B:$B,$B741)</f>
        <v>1820745.1612484085</v>
      </c>
      <c r="J741" s="17">
        <f>VLOOKUP(B741,'SVS Adjustment'!B:L,11,FALSE)</f>
        <v>0</v>
      </c>
      <c r="K741" s="17">
        <f>VLOOKUP($B741,'CAF BLS Adjustment'!$B:$S,18,FALSE)</f>
        <v>1610459.8632402627</v>
      </c>
      <c r="L741" s="39">
        <f t="shared" si="23"/>
        <v>3431205.0244886712</v>
      </c>
    </row>
    <row r="742" spans="1:12" ht="15" customHeight="1">
      <c r="A742" s="51" t="s">
        <v>733</v>
      </c>
      <c r="B742" s="51">
        <v>391671</v>
      </c>
      <c r="C742" s="51" t="s">
        <v>751</v>
      </c>
      <c r="D742" s="121">
        <f>SUMIFS('HCLS Adjustment'!$F:$F,'HCLS Adjustment'!$B:$B,'SAC by SAC Totals'!$B742)</f>
        <v>0</v>
      </c>
      <c r="E742" s="17">
        <f>VLOOKUP(B742,'SVS Adjustment'!B:L,4,FALSE)</f>
        <v>0</v>
      </c>
      <c r="F742" s="17">
        <f>VLOOKUP(B742,'CAF BLS Adjustment'!B:S,9,FALSE)</f>
        <v>850718</v>
      </c>
      <c r="G742" s="14">
        <f t="shared" si="22"/>
        <v>850718</v>
      </c>
      <c r="H742" s="159"/>
      <c r="I742" s="121">
        <f>SUMIFS('HCLS Adjustment'!$M:$M,'HCLS Adjustment'!$B:$B,$B742)</f>
        <v>0</v>
      </c>
      <c r="J742" s="17">
        <f>VLOOKUP(B742,'SVS Adjustment'!B:L,11,FALSE)</f>
        <v>0</v>
      </c>
      <c r="K742" s="17">
        <f>VLOOKUP($B742,'CAF BLS Adjustment'!$B:$S,18,FALSE)</f>
        <v>735121.51611281827</v>
      </c>
      <c r="L742" s="39">
        <f t="shared" si="23"/>
        <v>735121.51611281827</v>
      </c>
    </row>
    <row r="743" spans="1:12" ht="15" customHeight="1">
      <c r="A743" s="51" t="s">
        <v>733</v>
      </c>
      <c r="B743" s="51">
        <v>391674</v>
      </c>
      <c r="C743" s="51" t="s">
        <v>752</v>
      </c>
      <c r="D743" s="121">
        <f>SUMIFS('HCLS Adjustment'!$F:$F,'HCLS Adjustment'!$B:$B,'SAC by SAC Totals'!$B743)</f>
        <v>610512</v>
      </c>
      <c r="E743" s="17">
        <f>VLOOKUP(B743,'SVS Adjustment'!B:L,4,FALSE)</f>
        <v>0</v>
      </c>
      <c r="F743" s="17">
        <f>VLOOKUP(B743,'CAF BLS Adjustment'!B:S,9,FALSE)</f>
        <v>793139</v>
      </c>
      <c r="G743" s="14">
        <f t="shared" si="22"/>
        <v>1403651</v>
      </c>
      <c r="H743" s="159"/>
      <c r="I743" s="121">
        <f>SUMIFS('HCLS Adjustment'!$M:$M,'HCLS Adjustment'!$B:$B,$B743)</f>
        <v>516383.01195398869</v>
      </c>
      <c r="J743" s="17">
        <f>VLOOKUP(B743,'SVS Adjustment'!B:L,11,FALSE)</f>
        <v>0</v>
      </c>
      <c r="K743" s="17">
        <f>VLOOKUP($B743,'CAF BLS Adjustment'!$B:$S,18,FALSE)</f>
        <v>688273.96483430557</v>
      </c>
      <c r="L743" s="39">
        <f t="shared" si="23"/>
        <v>1204656.9767882943</v>
      </c>
    </row>
    <row r="744" spans="1:12" ht="15" customHeight="1">
      <c r="A744" s="51" t="s">
        <v>733</v>
      </c>
      <c r="B744" s="51">
        <v>391676</v>
      </c>
      <c r="C744" s="51" t="s">
        <v>753</v>
      </c>
      <c r="D744" s="121">
        <f>SUMIFS('HCLS Adjustment'!$F:$F,'HCLS Adjustment'!$B:$B,'SAC by SAC Totals'!$B744)</f>
        <v>1089372</v>
      </c>
      <c r="E744" s="17">
        <f>VLOOKUP(B744,'SVS Adjustment'!B:L,4,FALSE)</f>
        <v>0</v>
      </c>
      <c r="F744" s="17">
        <f>VLOOKUP(B744,'CAF BLS Adjustment'!B:S,9,FALSE)</f>
        <v>1473763</v>
      </c>
      <c r="G744" s="14">
        <f t="shared" si="22"/>
        <v>2563135</v>
      </c>
      <c r="H744" s="159"/>
      <c r="I744" s="121">
        <f>SUMIFS('HCLS Adjustment'!$M:$M,'HCLS Adjustment'!$B:$B,$B744)</f>
        <v>897848.53615678987</v>
      </c>
      <c r="J744" s="17">
        <f>VLOOKUP(B744,'SVS Adjustment'!B:L,11,FALSE)</f>
        <v>0</v>
      </c>
      <c r="K744" s="17">
        <f>VLOOKUP($B744,'CAF BLS Adjustment'!$B:$S,18,FALSE)</f>
        <v>1247727.2070216446</v>
      </c>
      <c r="L744" s="39">
        <f t="shared" si="23"/>
        <v>2145575.7431784347</v>
      </c>
    </row>
    <row r="745" spans="1:12" ht="15" customHeight="1">
      <c r="A745" s="51" t="s">
        <v>733</v>
      </c>
      <c r="B745" s="51">
        <v>391677</v>
      </c>
      <c r="C745" s="51" t="s">
        <v>754</v>
      </c>
      <c r="D745" s="121">
        <f>SUMIFS('HCLS Adjustment'!$F:$F,'HCLS Adjustment'!$B:$B,'SAC by SAC Totals'!$B745)</f>
        <v>728100</v>
      </c>
      <c r="E745" s="17">
        <f>VLOOKUP(B745,'SVS Adjustment'!B:L,4,FALSE)</f>
        <v>0</v>
      </c>
      <c r="F745" s="17">
        <f>VLOOKUP(B745,'CAF BLS Adjustment'!B:S,9,FALSE)</f>
        <v>1182741</v>
      </c>
      <c r="G745" s="14">
        <f t="shared" si="22"/>
        <v>1910841</v>
      </c>
      <c r="H745" s="159"/>
      <c r="I745" s="121">
        <f>SUMIFS('HCLS Adjustment'!$M:$M,'HCLS Adjustment'!$B:$B,$B745)</f>
        <v>580826.13607197115</v>
      </c>
      <c r="J745" s="17">
        <f>VLOOKUP(B745,'SVS Adjustment'!B:L,11,FALSE)</f>
        <v>0</v>
      </c>
      <c r="K745" s="17">
        <f>VLOOKUP($B745,'CAF BLS Adjustment'!$B:$S,18,FALSE)</f>
        <v>985115.75633355347</v>
      </c>
      <c r="L745" s="39">
        <f t="shared" si="23"/>
        <v>1565941.8924055246</v>
      </c>
    </row>
    <row r="746" spans="1:12" ht="15" customHeight="1">
      <c r="A746" s="51" t="s">
        <v>733</v>
      </c>
      <c r="B746" s="51">
        <v>391679</v>
      </c>
      <c r="C746" s="51" t="s">
        <v>755</v>
      </c>
      <c r="D746" s="121">
        <f>SUMIFS('HCLS Adjustment'!$F:$F,'HCLS Adjustment'!$B:$B,'SAC by SAC Totals'!$B746)</f>
        <v>36216</v>
      </c>
      <c r="E746" s="17">
        <f>VLOOKUP(B746,'SVS Adjustment'!B:L,4,FALSE)</f>
        <v>0</v>
      </c>
      <c r="F746" s="17">
        <f>VLOOKUP(B746,'CAF BLS Adjustment'!B:S,9,FALSE)</f>
        <v>346263</v>
      </c>
      <c r="G746" s="14">
        <f t="shared" si="22"/>
        <v>382479</v>
      </c>
      <c r="H746" s="159"/>
      <c r="I746" s="121">
        <f>SUMIFS('HCLS Adjustment'!$M:$M,'HCLS Adjustment'!$B:$B,$B746)</f>
        <v>23541.978401029057</v>
      </c>
      <c r="J746" s="17">
        <f>VLOOKUP(B746,'SVS Adjustment'!B:L,11,FALSE)</f>
        <v>0</v>
      </c>
      <c r="K746" s="17">
        <f>VLOOKUP($B746,'CAF BLS Adjustment'!$B:$S,18,FALSE)</f>
        <v>304566.61191818974</v>
      </c>
      <c r="L746" s="39">
        <f t="shared" si="23"/>
        <v>328108.59031921881</v>
      </c>
    </row>
    <row r="747" spans="1:12" ht="15" customHeight="1">
      <c r="A747" s="51" t="s">
        <v>733</v>
      </c>
      <c r="B747" s="51">
        <v>391680</v>
      </c>
      <c r="C747" s="51" t="s">
        <v>756</v>
      </c>
      <c r="D747" s="121">
        <f>SUMIFS('HCLS Adjustment'!$F:$F,'HCLS Adjustment'!$B:$B,'SAC by SAC Totals'!$B747)</f>
        <v>3157188</v>
      </c>
      <c r="E747" s="17">
        <f>VLOOKUP(B747,'SVS Adjustment'!B:L,4,FALSE)</f>
        <v>253320</v>
      </c>
      <c r="F747" s="17">
        <f>VLOOKUP(B747,'CAF BLS Adjustment'!B:S,9,FALSE)</f>
        <v>3624886</v>
      </c>
      <c r="G747" s="14">
        <f t="shared" si="22"/>
        <v>7035394</v>
      </c>
      <c r="H747" s="159"/>
      <c r="I747" s="121">
        <f>SUMIFS('HCLS Adjustment'!$M:$M,'HCLS Adjustment'!$B:$B,$B747)</f>
        <v>2656582.6984763783</v>
      </c>
      <c r="J747" s="17">
        <f>VLOOKUP(B747,'SVS Adjustment'!B:L,11,FALSE)</f>
        <v>205694.28558988107</v>
      </c>
      <c r="K747" s="17">
        <f>VLOOKUP($B747,'CAF BLS Adjustment'!$B:$S,18,FALSE)</f>
        <v>3034783.5598909808</v>
      </c>
      <c r="L747" s="39">
        <f t="shared" si="23"/>
        <v>5897060.5439572409</v>
      </c>
    </row>
    <row r="748" spans="1:12" ht="15" customHeight="1">
      <c r="A748" s="51" t="s">
        <v>733</v>
      </c>
      <c r="B748" s="51">
        <v>391682</v>
      </c>
      <c r="C748" s="51" t="s">
        <v>757</v>
      </c>
      <c r="D748" s="121">
        <f>SUMIFS('HCLS Adjustment'!$F:$F,'HCLS Adjustment'!$B:$B,'SAC by SAC Totals'!$B748)</f>
        <v>61608</v>
      </c>
      <c r="E748" s="17">
        <f>VLOOKUP(B748,'SVS Adjustment'!B:L,4,FALSE)</f>
        <v>0</v>
      </c>
      <c r="F748" s="17">
        <f>VLOOKUP(B748,'CAF BLS Adjustment'!B:S,9,FALSE)</f>
        <v>177687</v>
      </c>
      <c r="G748" s="14">
        <f t="shared" si="22"/>
        <v>239295</v>
      </c>
      <c r="H748" s="159"/>
      <c r="I748" s="121">
        <f>SUMIFS('HCLS Adjustment'!$M:$M,'HCLS Adjustment'!$B:$B,$B748)</f>
        <v>48257.59326862837</v>
      </c>
      <c r="J748" s="17">
        <f>VLOOKUP(B748,'SVS Adjustment'!B:L,11,FALSE)</f>
        <v>0</v>
      </c>
      <c r="K748" s="17">
        <f>VLOOKUP($B748,'CAF BLS Adjustment'!$B:$S,18,FALSE)</f>
        <v>153226.06416633594</v>
      </c>
      <c r="L748" s="39">
        <f t="shared" si="23"/>
        <v>201483.65743496432</v>
      </c>
    </row>
    <row r="749" spans="1:12" ht="15" customHeight="1">
      <c r="A749" s="51" t="s">
        <v>733</v>
      </c>
      <c r="B749" s="51">
        <v>391684</v>
      </c>
      <c r="C749" s="51" t="s">
        <v>758</v>
      </c>
      <c r="D749" s="121">
        <f>SUMIFS('HCLS Adjustment'!$F:$F,'HCLS Adjustment'!$B:$B,'SAC by SAC Totals'!$B749)</f>
        <v>869232</v>
      </c>
      <c r="E749" s="17">
        <f>VLOOKUP(B749,'SVS Adjustment'!B:L,4,FALSE)</f>
        <v>0</v>
      </c>
      <c r="F749" s="17">
        <f>VLOOKUP(B749,'CAF BLS Adjustment'!B:S,9,FALSE)</f>
        <v>736840</v>
      </c>
      <c r="G749" s="14">
        <f t="shared" si="22"/>
        <v>1606072</v>
      </c>
      <c r="H749" s="159"/>
      <c r="I749" s="121">
        <f>SUMIFS('HCLS Adjustment'!$M:$M,'HCLS Adjustment'!$B:$B,$B749)</f>
        <v>746697.55537447124</v>
      </c>
      <c r="J749" s="17">
        <f>VLOOKUP(B749,'SVS Adjustment'!B:L,11,FALSE)</f>
        <v>0</v>
      </c>
      <c r="K749" s="17">
        <f>VLOOKUP($B749,'CAF BLS Adjustment'!$B:$S,18,FALSE)</f>
        <v>635013.67943330528</v>
      </c>
      <c r="L749" s="39">
        <f t="shared" si="23"/>
        <v>1381711.2348077765</v>
      </c>
    </row>
    <row r="750" spans="1:12" ht="15" customHeight="1">
      <c r="A750" s="51" t="s">
        <v>733</v>
      </c>
      <c r="B750" s="51">
        <v>391685</v>
      </c>
      <c r="C750" s="51" t="s">
        <v>759</v>
      </c>
      <c r="D750" s="121">
        <f>SUMIFS('HCLS Adjustment'!$F:$F,'HCLS Adjustment'!$B:$B,'SAC by SAC Totals'!$B750)</f>
        <v>2070240</v>
      </c>
      <c r="E750" s="17">
        <f>VLOOKUP(B750,'SVS Adjustment'!B:L,4,FALSE)</f>
        <v>0</v>
      </c>
      <c r="F750" s="17">
        <f>VLOOKUP(B750,'CAF BLS Adjustment'!B:S,9,FALSE)</f>
        <v>2519815</v>
      </c>
      <c r="G750" s="14">
        <f t="shared" si="22"/>
        <v>4590055</v>
      </c>
      <c r="H750" s="159"/>
      <c r="I750" s="121">
        <f>SUMIFS('HCLS Adjustment'!$M:$M,'HCLS Adjustment'!$B:$B,$B750)</f>
        <v>1794201.3646086592</v>
      </c>
      <c r="J750" s="17">
        <f>VLOOKUP(B750,'SVS Adjustment'!B:L,11,FALSE)</f>
        <v>0</v>
      </c>
      <c r="K750" s="17">
        <f>VLOOKUP($B750,'CAF BLS Adjustment'!$B:$S,18,FALSE)</f>
        <v>2237809.817344862</v>
      </c>
      <c r="L750" s="39">
        <f t="shared" si="23"/>
        <v>4032011.1819535214</v>
      </c>
    </row>
    <row r="751" spans="1:12" ht="15" customHeight="1">
      <c r="A751" s="51" t="s">
        <v>733</v>
      </c>
      <c r="B751" s="51">
        <v>391686</v>
      </c>
      <c r="C751" s="51" t="s">
        <v>760</v>
      </c>
      <c r="D751" s="121">
        <f>SUMIFS('HCLS Adjustment'!$F:$F,'HCLS Adjustment'!$B:$B,'SAC by SAC Totals'!$B751)</f>
        <v>4995576</v>
      </c>
      <c r="E751" s="17">
        <f>VLOOKUP(B751,'SVS Adjustment'!B:L,4,FALSE)</f>
        <v>0</v>
      </c>
      <c r="F751" s="17">
        <f>VLOOKUP(B751,'CAF BLS Adjustment'!B:S,9,FALSE)</f>
        <v>5514197</v>
      </c>
      <c r="G751" s="14">
        <f t="shared" si="22"/>
        <v>10509773</v>
      </c>
      <c r="H751" s="159"/>
      <c r="I751" s="121">
        <f>SUMIFS('HCLS Adjustment'!$M:$M,'HCLS Adjustment'!$B:$B,$B751)</f>
        <v>4190598.0145383487</v>
      </c>
      <c r="J751" s="17">
        <f>VLOOKUP(B751,'SVS Adjustment'!B:L,11,FALSE)</f>
        <v>0</v>
      </c>
      <c r="K751" s="17">
        <f>VLOOKUP($B751,'CAF BLS Adjustment'!$B:$S,18,FALSE)</f>
        <v>4674871.8792046309</v>
      </c>
      <c r="L751" s="39">
        <f t="shared" si="23"/>
        <v>8865469.8937429786</v>
      </c>
    </row>
    <row r="752" spans="1:12" ht="15" customHeight="1">
      <c r="A752" s="51" t="s">
        <v>733</v>
      </c>
      <c r="B752" s="51">
        <v>391688</v>
      </c>
      <c r="C752" s="51" t="s">
        <v>761</v>
      </c>
      <c r="D752" s="121">
        <f>SUMIFS('HCLS Adjustment'!$F:$F,'HCLS Adjustment'!$B:$B,'SAC by SAC Totals'!$B752)</f>
        <v>21984</v>
      </c>
      <c r="E752" s="17">
        <f>VLOOKUP(B752,'SVS Adjustment'!B:L,4,FALSE)</f>
        <v>0</v>
      </c>
      <c r="F752" s="17">
        <f>VLOOKUP(B752,'CAF BLS Adjustment'!B:S,9,FALSE)</f>
        <v>259776</v>
      </c>
      <c r="G752" s="14">
        <f t="shared" si="22"/>
        <v>281760</v>
      </c>
      <c r="H752" s="159"/>
      <c r="I752" s="121">
        <f>SUMIFS('HCLS Adjustment'!$M:$M,'HCLS Adjustment'!$B:$B,$B752)</f>
        <v>3274.4290896823372</v>
      </c>
      <c r="J752" s="17">
        <f>VLOOKUP(B752,'SVS Adjustment'!B:L,11,FALSE)</f>
        <v>0</v>
      </c>
      <c r="K752" s="17">
        <f>VLOOKUP($B752,'CAF BLS Adjustment'!$B:$S,18,FALSE)</f>
        <v>214190.61072467754</v>
      </c>
      <c r="L752" s="39">
        <f t="shared" si="23"/>
        <v>217465.03981435989</v>
      </c>
    </row>
    <row r="753" spans="1:12" ht="15" customHeight="1">
      <c r="A753" s="51" t="s">
        <v>733</v>
      </c>
      <c r="B753" s="51">
        <v>391689</v>
      </c>
      <c r="C753" s="51" t="s">
        <v>762</v>
      </c>
      <c r="D753" s="121">
        <f>SUMIFS('HCLS Adjustment'!$F:$F,'HCLS Adjustment'!$B:$B,'SAC by SAC Totals'!$B753)</f>
        <v>2303376</v>
      </c>
      <c r="E753" s="17">
        <f>VLOOKUP(B753,'SVS Adjustment'!B:L,4,FALSE)</f>
        <v>0</v>
      </c>
      <c r="F753" s="17">
        <f>VLOOKUP(B753,'CAF BLS Adjustment'!B:S,9,FALSE)</f>
        <v>1460570</v>
      </c>
      <c r="G753" s="14">
        <f t="shared" si="22"/>
        <v>3763946</v>
      </c>
      <c r="H753" s="159"/>
      <c r="I753" s="121">
        <f>SUMIFS('HCLS Adjustment'!$M:$M,'HCLS Adjustment'!$B:$B,$B753)</f>
        <v>1995457.1951274683</v>
      </c>
      <c r="J753" s="17">
        <f>VLOOKUP(B753,'SVS Adjustment'!B:L,11,FALSE)</f>
        <v>0</v>
      </c>
      <c r="K753" s="17">
        <f>VLOOKUP($B753,'CAF BLS Adjustment'!$B:$S,18,FALSE)</f>
        <v>1255159.1543120265</v>
      </c>
      <c r="L753" s="39">
        <f t="shared" si="23"/>
        <v>3250616.3494394948</v>
      </c>
    </row>
    <row r="754" spans="1:12" ht="15" customHeight="1">
      <c r="A754" s="51" t="s">
        <v>763</v>
      </c>
      <c r="B754" s="51">
        <v>401692</v>
      </c>
      <c r="C754" s="51" t="s">
        <v>764</v>
      </c>
      <c r="D754" s="121">
        <f>SUMIFS('HCLS Adjustment'!$F:$F,'HCLS Adjustment'!$B:$B,'SAC by SAC Totals'!$B754)</f>
        <v>0</v>
      </c>
      <c r="E754" s="17">
        <f>VLOOKUP(B754,'SVS Adjustment'!B:L,4,FALSE)</f>
        <v>0</v>
      </c>
      <c r="F754" s="17">
        <f>VLOOKUP(B754,'CAF BLS Adjustment'!B:S,9,FALSE)</f>
        <v>18876</v>
      </c>
      <c r="G754" s="14">
        <f t="shared" si="22"/>
        <v>18876</v>
      </c>
      <c r="H754" s="159"/>
      <c r="I754" s="121">
        <f>SUMIFS('HCLS Adjustment'!$M:$M,'HCLS Adjustment'!$B:$B,$B754)</f>
        <v>0</v>
      </c>
      <c r="J754" s="17">
        <f>VLOOKUP(B754,'SVS Adjustment'!B:L,11,FALSE)</f>
        <v>0</v>
      </c>
      <c r="K754" s="17">
        <f>VLOOKUP($B754,'CAF BLS Adjustment'!$B:$S,18,FALSE)</f>
        <v>17302.395999198634</v>
      </c>
      <c r="L754" s="39">
        <f t="shared" si="23"/>
        <v>17302.395999198634</v>
      </c>
    </row>
    <row r="755" spans="1:12" ht="15" customHeight="1">
      <c r="A755" s="51" t="s">
        <v>763</v>
      </c>
      <c r="B755" s="51">
        <v>401697</v>
      </c>
      <c r="C755" s="51" t="s">
        <v>765</v>
      </c>
      <c r="D755" s="121">
        <f>SUMIFS('HCLS Adjustment'!$F:$F,'HCLS Adjustment'!$B:$B,'SAC by SAC Totals'!$B755)</f>
        <v>763716</v>
      </c>
      <c r="E755" s="17">
        <f>VLOOKUP(B755,'SVS Adjustment'!B:L,4,FALSE)</f>
        <v>0</v>
      </c>
      <c r="F755" s="17">
        <f>VLOOKUP(B755,'CAF BLS Adjustment'!B:S,9,FALSE)</f>
        <v>1209604</v>
      </c>
      <c r="G755" s="14">
        <f t="shared" si="22"/>
        <v>1973320</v>
      </c>
      <c r="H755" s="159"/>
      <c r="I755" s="121">
        <f>SUMIFS('HCLS Adjustment'!$M:$M,'HCLS Adjustment'!$B:$B,$B755)</f>
        <v>638806.70834201144</v>
      </c>
      <c r="J755" s="17">
        <f>VLOOKUP(B755,'SVS Adjustment'!B:L,11,FALSE)</f>
        <v>0</v>
      </c>
      <c r="K755" s="17">
        <f>VLOOKUP($B755,'CAF BLS Adjustment'!$B:$S,18,FALSE)</f>
        <v>1050622.3958302506</v>
      </c>
      <c r="L755" s="39">
        <f t="shared" si="23"/>
        <v>1689429.1041722619</v>
      </c>
    </row>
    <row r="756" spans="1:12" ht="15" customHeight="1">
      <c r="A756" s="51" t="s">
        <v>763</v>
      </c>
      <c r="B756" s="51">
        <v>401698</v>
      </c>
      <c r="C756" s="51" t="s">
        <v>766</v>
      </c>
      <c r="D756" s="121">
        <f>SUMIFS('HCLS Adjustment'!$F:$F,'HCLS Adjustment'!$B:$B,'SAC by SAC Totals'!$B756)</f>
        <v>0</v>
      </c>
      <c r="E756" s="17">
        <f>VLOOKUP(B756,'SVS Adjustment'!B:L,4,FALSE)</f>
        <v>0</v>
      </c>
      <c r="F756" s="17">
        <f>VLOOKUP(B756,'CAF BLS Adjustment'!B:S,9,FALSE)</f>
        <v>248004</v>
      </c>
      <c r="G756" s="14">
        <f t="shared" si="22"/>
        <v>248004</v>
      </c>
      <c r="H756" s="159"/>
      <c r="I756" s="121">
        <f>SUMIFS('HCLS Adjustment'!$M:$M,'HCLS Adjustment'!$B:$B,$B756)</f>
        <v>0</v>
      </c>
      <c r="J756" s="17">
        <f>VLOOKUP(B756,'SVS Adjustment'!B:L,11,FALSE)</f>
        <v>0</v>
      </c>
      <c r="K756" s="17">
        <f>VLOOKUP($B756,'CAF BLS Adjustment'!$B:$S,18,FALSE)</f>
        <v>178223.54376338448</v>
      </c>
      <c r="L756" s="39">
        <f t="shared" si="23"/>
        <v>178223.54376338448</v>
      </c>
    </row>
    <row r="757" spans="1:12" ht="15" customHeight="1">
      <c r="A757" s="51" t="s">
        <v>763</v>
      </c>
      <c r="B757" s="51">
        <v>401699</v>
      </c>
      <c r="C757" s="51" t="s">
        <v>767</v>
      </c>
      <c r="D757" s="121">
        <f>SUMIFS('HCLS Adjustment'!$F:$F,'HCLS Adjustment'!$B:$B,'SAC by SAC Totals'!$B757)</f>
        <v>26124</v>
      </c>
      <c r="E757" s="17">
        <f>VLOOKUP(B757,'SVS Adjustment'!B:L,4,FALSE)</f>
        <v>0</v>
      </c>
      <c r="F757" s="17">
        <f>VLOOKUP(B757,'CAF BLS Adjustment'!B:S,9,FALSE)</f>
        <v>198627</v>
      </c>
      <c r="G757" s="14">
        <f t="shared" si="22"/>
        <v>224751</v>
      </c>
      <c r="H757" s="159"/>
      <c r="I757" s="121">
        <f>SUMIFS('HCLS Adjustment'!$M:$M,'HCLS Adjustment'!$B:$B,$B757)</f>
        <v>14431.12231924124</v>
      </c>
      <c r="J757" s="17">
        <f>VLOOKUP(B757,'SVS Adjustment'!B:L,11,FALSE)</f>
        <v>0</v>
      </c>
      <c r="K757" s="17">
        <f>VLOOKUP($B757,'CAF BLS Adjustment'!$B:$S,18,FALSE)</f>
        <v>169263.79249093216</v>
      </c>
      <c r="L757" s="39">
        <f t="shared" si="23"/>
        <v>183694.91481017339</v>
      </c>
    </row>
    <row r="758" spans="1:12" ht="15" customHeight="1">
      <c r="A758" s="51" t="s">
        <v>763</v>
      </c>
      <c r="B758" s="51">
        <v>401702</v>
      </c>
      <c r="C758" s="51" t="s">
        <v>768</v>
      </c>
      <c r="D758" s="121">
        <f>SUMIFS('HCLS Adjustment'!$F:$F,'HCLS Adjustment'!$B:$B,'SAC by SAC Totals'!$B758)</f>
        <v>777468</v>
      </c>
      <c r="E758" s="17">
        <f>VLOOKUP(B758,'SVS Adjustment'!B:L,4,FALSE)</f>
        <v>0</v>
      </c>
      <c r="F758" s="17">
        <f>VLOOKUP(B758,'CAF BLS Adjustment'!B:S,9,FALSE)</f>
        <v>998440</v>
      </c>
      <c r="G758" s="14">
        <f t="shared" si="22"/>
        <v>1775908</v>
      </c>
      <c r="H758" s="159"/>
      <c r="I758" s="121">
        <f>SUMIFS('HCLS Adjustment'!$M:$M,'HCLS Adjustment'!$B:$B,$B758)</f>
        <v>649598.61168064969</v>
      </c>
      <c r="J758" s="17">
        <f>VLOOKUP(B758,'SVS Adjustment'!B:L,11,FALSE)</f>
        <v>0</v>
      </c>
      <c r="K758" s="17">
        <f>VLOOKUP($B758,'CAF BLS Adjustment'!$B:$S,18,FALSE)</f>
        <v>852989.11836792622</v>
      </c>
      <c r="L758" s="39">
        <f t="shared" si="23"/>
        <v>1502587.7300485759</v>
      </c>
    </row>
    <row r="759" spans="1:12" ht="15" customHeight="1">
      <c r="A759" s="51" t="s">
        <v>763</v>
      </c>
      <c r="B759" s="51">
        <v>401704</v>
      </c>
      <c r="C759" s="51" t="s">
        <v>769</v>
      </c>
      <c r="D759" s="121">
        <f>SUMIFS('HCLS Adjustment'!$F:$F,'HCLS Adjustment'!$B:$B,'SAC by SAC Totals'!$B759)</f>
        <v>851832</v>
      </c>
      <c r="E759" s="17">
        <f>VLOOKUP(B759,'SVS Adjustment'!B:L,4,FALSE)</f>
        <v>0</v>
      </c>
      <c r="F759" s="17">
        <f>VLOOKUP(B759,'CAF BLS Adjustment'!B:S,9,FALSE)</f>
        <v>527215</v>
      </c>
      <c r="G759" s="14">
        <f t="shared" si="22"/>
        <v>1379047</v>
      </c>
      <c r="H759" s="159"/>
      <c r="I759" s="121">
        <f>SUMIFS('HCLS Adjustment'!$M:$M,'HCLS Adjustment'!$B:$B,$B759)</f>
        <v>742785.42390602105</v>
      </c>
      <c r="J759" s="17">
        <f>VLOOKUP(B759,'SVS Adjustment'!B:L,11,FALSE)</f>
        <v>0</v>
      </c>
      <c r="K759" s="17">
        <f>VLOOKUP($B759,'CAF BLS Adjustment'!$B:$S,18,FALSE)</f>
        <v>460530.92362900707</v>
      </c>
      <c r="L759" s="39">
        <f t="shared" si="23"/>
        <v>1203316.3475350281</v>
      </c>
    </row>
    <row r="760" spans="1:12" ht="15" customHeight="1">
      <c r="A760" s="51" t="s">
        <v>763</v>
      </c>
      <c r="B760" s="51">
        <v>401709</v>
      </c>
      <c r="C760" s="51" t="s">
        <v>770</v>
      </c>
      <c r="D760" s="121">
        <f>SUMIFS('HCLS Adjustment'!$F:$F,'HCLS Adjustment'!$B:$B,'SAC by SAC Totals'!$B760)</f>
        <v>1217328</v>
      </c>
      <c r="E760" s="17">
        <f>VLOOKUP(B760,'SVS Adjustment'!B:L,4,FALSE)</f>
        <v>0</v>
      </c>
      <c r="F760" s="17">
        <f>VLOOKUP(B760,'CAF BLS Adjustment'!B:S,9,FALSE)</f>
        <v>1291478</v>
      </c>
      <c r="G760" s="14">
        <f t="shared" si="22"/>
        <v>2508806</v>
      </c>
      <c r="H760" s="159"/>
      <c r="I760" s="121">
        <f>SUMIFS('HCLS Adjustment'!$M:$M,'HCLS Adjustment'!$B:$B,$B760)</f>
        <v>1030709.5266214483</v>
      </c>
      <c r="J760" s="17">
        <f>VLOOKUP(B760,'SVS Adjustment'!B:L,11,FALSE)</f>
        <v>0</v>
      </c>
      <c r="K760" s="17">
        <f>VLOOKUP($B760,'CAF BLS Adjustment'!$B:$S,18,FALSE)</f>
        <v>1106273.11651851</v>
      </c>
      <c r="L760" s="39">
        <f t="shared" si="23"/>
        <v>2136982.6431399584</v>
      </c>
    </row>
    <row r="761" spans="1:12" ht="15" customHeight="1">
      <c r="A761" s="51" t="s">
        <v>763</v>
      </c>
      <c r="B761" s="51">
        <v>401710</v>
      </c>
      <c r="C761" s="51" t="s">
        <v>771</v>
      </c>
      <c r="D761" s="121">
        <f>SUMIFS('HCLS Adjustment'!$F:$F,'HCLS Adjustment'!$B:$B,'SAC by SAC Totals'!$B761)</f>
        <v>80532</v>
      </c>
      <c r="E761" s="17">
        <f>VLOOKUP(B761,'SVS Adjustment'!B:L,4,FALSE)</f>
        <v>0</v>
      </c>
      <c r="F761" s="17">
        <f>VLOOKUP(B761,'CAF BLS Adjustment'!B:S,9,FALSE)</f>
        <v>183542</v>
      </c>
      <c r="G761" s="14">
        <f t="shared" si="22"/>
        <v>264074</v>
      </c>
      <c r="H761" s="159"/>
      <c r="I761" s="121">
        <f>SUMIFS('HCLS Adjustment'!$M:$M,'HCLS Adjustment'!$B:$B,$B761)</f>
        <v>59759.735363224579</v>
      </c>
      <c r="J761" s="17">
        <f>VLOOKUP(B761,'SVS Adjustment'!B:L,11,FALSE)</f>
        <v>0</v>
      </c>
      <c r="K761" s="17">
        <f>VLOOKUP($B761,'CAF BLS Adjustment'!$B:$S,18,FALSE)</f>
        <v>150650.54314479561</v>
      </c>
      <c r="L761" s="39">
        <f t="shared" si="23"/>
        <v>210410.27850802019</v>
      </c>
    </row>
    <row r="762" spans="1:12" ht="15" customHeight="1">
      <c r="A762" s="51" t="s">
        <v>763</v>
      </c>
      <c r="B762" s="51">
        <v>401712</v>
      </c>
      <c r="C762" s="51" t="s">
        <v>772</v>
      </c>
      <c r="D762" s="121">
        <f>SUMIFS('HCLS Adjustment'!$F:$F,'HCLS Adjustment'!$B:$B,'SAC by SAC Totals'!$B762)</f>
        <v>0</v>
      </c>
      <c r="E762" s="17">
        <f>VLOOKUP(B762,'SVS Adjustment'!B:L,4,FALSE)</f>
        <v>0</v>
      </c>
      <c r="F762" s="17">
        <f>VLOOKUP(B762,'CAF BLS Adjustment'!B:S,9,FALSE)</f>
        <v>5286</v>
      </c>
      <c r="G762" s="14">
        <f t="shared" si="22"/>
        <v>5286</v>
      </c>
      <c r="H762" s="159"/>
      <c r="I762" s="121">
        <f>SUMIFS('HCLS Adjustment'!$M:$M,'HCLS Adjustment'!$B:$B,$B762)</f>
        <v>0</v>
      </c>
      <c r="J762" s="17">
        <f>VLOOKUP(B762,'SVS Adjustment'!B:L,11,FALSE)</f>
        <v>0</v>
      </c>
      <c r="K762" s="17">
        <f>VLOOKUP($B762,'CAF BLS Adjustment'!$B:$S,18,FALSE)</f>
        <v>4845.3308567368076</v>
      </c>
      <c r="L762" s="39">
        <f t="shared" si="23"/>
        <v>4845.3308567368076</v>
      </c>
    </row>
    <row r="763" spans="1:12" ht="15" customHeight="1">
      <c r="A763" s="51" t="s">
        <v>763</v>
      </c>
      <c r="B763" s="51">
        <v>401713</v>
      </c>
      <c r="C763" s="51" t="s">
        <v>773</v>
      </c>
      <c r="D763" s="121">
        <f>SUMIFS('HCLS Adjustment'!$F:$F,'HCLS Adjustment'!$B:$B,'SAC by SAC Totals'!$B763)</f>
        <v>1258560</v>
      </c>
      <c r="E763" s="17">
        <f>VLOOKUP(B763,'SVS Adjustment'!B:L,4,FALSE)</f>
        <v>0</v>
      </c>
      <c r="F763" s="17">
        <f>VLOOKUP(B763,'CAF BLS Adjustment'!B:S,9,FALSE)</f>
        <v>1655913</v>
      </c>
      <c r="G763" s="14">
        <f t="shared" si="22"/>
        <v>2914473</v>
      </c>
      <c r="H763" s="159"/>
      <c r="I763" s="121">
        <f>SUMIFS('HCLS Adjustment'!$M:$M,'HCLS Adjustment'!$B:$B,$B763)</f>
        <v>1041980.405910061</v>
      </c>
      <c r="J763" s="17">
        <f>VLOOKUP(B763,'SVS Adjustment'!B:L,11,FALSE)</f>
        <v>0</v>
      </c>
      <c r="K763" s="17">
        <f>VLOOKUP($B763,'CAF BLS Adjustment'!$B:$S,18,FALSE)</f>
        <v>1404076.8660518797</v>
      </c>
      <c r="L763" s="39">
        <f t="shared" si="23"/>
        <v>2446057.2719619405</v>
      </c>
    </row>
    <row r="764" spans="1:12" ht="15" customHeight="1">
      <c r="A764" s="51" t="s">
        <v>763</v>
      </c>
      <c r="B764" s="51">
        <v>401718</v>
      </c>
      <c r="C764" s="51" t="s">
        <v>774</v>
      </c>
      <c r="D764" s="121">
        <f>SUMIFS('HCLS Adjustment'!$F:$F,'HCLS Adjustment'!$B:$B,'SAC by SAC Totals'!$B764)</f>
        <v>1317672</v>
      </c>
      <c r="E764" s="17">
        <f>VLOOKUP(B764,'SVS Adjustment'!B:L,4,FALSE)</f>
        <v>0</v>
      </c>
      <c r="F764" s="17">
        <f>VLOOKUP(B764,'CAF BLS Adjustment'!B:S,9,FALSE)</f>
        <v>1637420</v>
      </c>
      <c r="G764" s="14">
        <f t="shared" si="22"/>
        <v>2955092</v>
      </c>
      <c r="H764" s="159"/>
      <c r="I764" s="121">
        <f>SUMIFS('HCLS Adjustment'!$M:$M,'HCLS Adjustment'!$B:$B,$B764)</f>
        <v>1067085.4548997623</v>
      </c>
      <c r="J764" s="17">
        <f>VLOOKUP(B764,'SVS Adjustment'!B:L,11,FALSE)</f>
        <v>0</v>
      </c>
      <c r="K764" s="17">
        <f>VLOOKUP($B764,'CAF BLS Adjustment'!$B:$S,18,FALSE)</f>
        <v>1346013.3505461931</v>
      </c>
      <c r="L764" s="39">
        <f t="shared" si="23"/>
        <v>2413098.8054459551</v>
      </c>
    </row>
    <row r="765" spans="1:12" ht="15" customHeight="1">
      <c r="A765" s="51" t="s">
        <v>763</v>
      </c>
      <c r="B765" s="51">
        <v>401721</v>
      </c>
      <c r="C765" s="51" t="s">
        <v>775</v>
      </c>
      <c r="D765" s="121">
        <f>SUMIFS('HCLS Adjustment'!$F:$F,'HCLS Adjustment'!$B:$B,'SAC by SAC Totals'!$B765)</f>
        <v>692628</v>
      </c>
      <c r="E765" s="17">
        <f>VLOOKUP(B765,'SVS Adjustment'!B:L,4,FALSE)</f>
        <v>0</v>
      </c>
      <c r="F765" s="17">
        <f>VLOOKUP(B765,'CAF BLS Adjustment'!B:S,9,FALSE)</f>
        <v>489401</v>
      </c>
      <c r="G765" s="14">
        <f t="shared" si="22"/>
        <v>1182029</v>
      </c>
      <c r="H765" s="159"/>
      <c r="I765" s="121">
        <f>SUMIFS('HCLS Adjustment'!$M:$M,'HCLS Adjustment'!$B:$B,$B765)</f>
        <v>608663.99424826342</v>
      </c>
      <c r="J765" s="17">
        <f>VLOOKUP(B765,'SVS Adjustment'!B:L,11,FALSE)</f>
        <v>0</v>
      </c>
      <c r="K765" s="17">
        <f>VLOOKUP($B765,'CAF BLS Adjustment'!$B:$S,18,FALSE)</f>
        <v>436586.47194436606</v>
      </c>
      <c r="L765" s="39">
        <f t="shared" si="23"/>
        <v>1045250.4661926294</v>
      </c>
    </row>
    <row r="766" spans="1:12" ht="15" customHeight="1">
      <c r="A766" s="51" t="s">
        <v>763</v>
      </c>
      <c r="B766" s="51">
        <v>401722</v>
      </c>
      <c r="C766" s="51" t="s">
        <v>776</v>
      </c>
      <c r="D766" s="121">
        <f>SUMIFS('HCLS Adjustment'!$F:$F,'HCLS Adjustment'!$B:$B,'SAC by SAC Totals'!$B766)</f>
        <v>0</v>
      </c>
      <c r="E766" s="17">
        <f>VLOOKUP(B766,'SVS Adjustment'!B:L,4,FALSE)</f>
        <v>0</v>
      </c>
      <c r="F766" s="17">
        <f>VLOOKUP(B766,'CAF BLS Adjustment'!B:S,9,FALSE)</f>
        <v>-4200</v>
      </c>
      <c r="G766" s="14">
        <f t="shared" si="22"/>
        <v>-4200</v>
      </c>
      <c r="H766" s="159"/>
      <c r="I766" s="121">
        <f>SUMIFS('HCLS Adjustment'!$M:$M,'HCLS Adjustment'!$B:$B,$B766)</f>
        <v>0</v>
      </c>
      <c r="J766" s="17">
        <f>VLOOKUP(B766,'SVS Adjustment'!B:L,11,FALSE)</f>
        <v>0</v>
      </c>
      <c r="K766" s="17">
        <f>VLOOKUP($B766,'CAF BLS Adjustment'!$B:$S,18,FALSE)</f>
        <v>-4200</v>
      </c>
      <c r="L766" s="39">
        <f t="shared" si="23"/>
        <v>-4200</v>
      </c>
    </row>
    <row r="767" spans="1:12" ht="15" customHeight="1">
      <c r="A767" s="51" t="s">
        <v>763</v>
      </c>
      <c r="B767" s="51">
        <v>401724</v>
      </c>
      <c r="C767" s="51" t="s">
        <v>777</v>
      </c>
      <c r="D767" s="121">
        <f>SUMIFS('HCLS Adjustment'!$F:$F,'HCLS Adjustment'!$B:$B,'SAC by SAC Totals'!$B767)</f>
        <v>4334208</v>
      </c>
      <c r="E767" s="17">
        <f>VLOOKUP(B767,'SVS Adjustment'!B:L,4,FALSE)</f>
        <v>0</v>
      </c>
      <c r="F767" s="17">
        <f>VLOOKUP(B767,'CAF BLS Adjustment'!B:S,9,FALSE)</f>
        <v>2858584</v>
      </c>
      <c r="G767" s="14">
        <f t="shared" si="22"/>
        <v>7192792</v>
      </c>
      <c r="H767" s="159"/>
      <c r="I767" s="121">
        <f>SUMIFS('HCLS Adjustment'!$M:$M,'HCLS Adjustment'!$B:$B,$B767)</f>
        <v>3784373.5387701816</v>
      </c>
      <c r="J767" s="17">
        <f>VLOOKUP(B767,'SVS Adjustment'!B:L,11,FALSE)</f>
        <v>0</v>
      </c>
      <c r="K767" s="17">
        <f>VLOOKUP($B767,'CAF BLS Adjustment'!$B:$S,18,FALSE)</f>
        <v>2508345.1211616923</v>
      </c>
      <c r="L767" s="39">
        <f t="shared" si="23"/>
        <v>6292718.6599318739</v>
      </c>
    </row>
    <row r="768" spans="1:12" ht="15" customHeight="1">
      <c r="A768" s="51" t="s">
        <v>763</v>
      </c>
      <c r="B768" s="51">
        <v>401726</v>
      </c>
      <c r="C768" s="51" t="s">
        <v>778</v>
      </c>
      <c r="D768" s="121">
        <f>SUMIFS('HCLS Adjustment'!$F:$F,'HCLS Adjustment'!$B:$B,'SAC by SAC Totals'!$B768)</f>
        <v>0</v>
      </c>
      <c r="E768" s="17">
        <f>VLOOKUP(B768,'SVS Adjustment'!B:L,4,FALSE)</f>
        <v>0</v>
      </c>
      <c r="F768" s="17">
        <f>VLOOKUP(B768,'CAF BLS Adjustment'!B:S,9,FALSE)</f>
        <v>84390</v>
      </c>
      <c r="G768" s="14">
        <f t="shared" si="22"/>
        <v>84390</v>
      </c>
      <c r="H768" s="159"/>
      <c r="I768" s="121">
        <f>SUMIFS('HCLS Adjustment'!$M:$M,'HCLS Adjustment'!$B:$B,$B768)</f>
        <v>0</v>
      </c>
      <c r="J768" s="17">
        <f>VLOOKUP(B768,'SVS Adjustment'!B:L,11,FALSE)</f>
        <v>0</v>
      </c>
      <c r="K768" s="17">
        <f>VLOOKUP($B768,'CAF BLS Adjustment'!$B:$S,18,FALSE)</f>
        <v>77354.79965948149</v>
      </c>
      <c r="L768" s="39">
        <f t="shared" si="23"/>
        <v>77354.79965948149</v>
      </c>
    </row>
    <row r="769" spans="1:12" ht="15" customHeight="1">
      <c r="A769" s="51" t="s">
        <v>763</v>
      </c>
      <c r="B769" s="51">
        <v>401729</v>
      </c>
      <c r="C769" s="51" t="s">
        <v>779</v>
      </c>
      <c r="D769" s="121">
        <f>SUMIFS('HCLS Adjustment'!$F:$F,'HCLS Adjustment'!$B:$B,'SAC by SAC Totals'!$B769)</f>
        <v>0</v>
      </c>
      <c r="E769" s="17">
        <f>VLOOKUP(B769,'SVS Adjustment'!B:L,4,FALSE)</f>
        <v>0</v>
      </c>
      <c r="F769" s="17">
        <f>VLOOKUP(B769,'CAF BLS Adjustment'!B:S,9,FALSE)</f>
        <v>32286</v>
      </c>
      <c r="G769" s="14">
        <f t="shared" si="22"/>
        <v>32286</v>
      </c>
      <c r="H769" s="159"/>
      <c r="I769" s="121">
        <f>SUMIFS('HCLS Adjustment'!$M:$M,'HCLS Adjustment'!$B:$B,$B769)</f>
        <v>0</v>
      </c>
      <c r="J769" s="17">
        <f>VLOOKUP(B769,'SVS Adjustment'!B:L,11,FALSE)</f>
        <v>0</v>
      </c>
      <c r="K769" s="17">
        <f>VLOOKUP($B769,'CAF BLS Adjustment'!$B:$S,18,FALSE)</f>
        <v>29594.46690136295</v>
      </c>
      <c r="L769" s="39">
        <f t="shared" si="23"/>
        <v>29594.46690136295</v>
      </c>
    </row>
    <row r="770" spans="1:12" ht="15" customHeight="1">
      <c r="A770" s="51" t="s">
        <v>763</v>
      </c>
      <c r="B770" s="51">
        <v>401733</v>
      </c>
      <c r="C770" s="51" t="s">
        <v>780</v>
      </c>
      <c r="D770" s="121">
        <f>SUMIFS('HCLS Adjustment'!$F:$F,'HCLS Adjustment'!$B:$B,'SAC by SAC Totals'!$B770)</f>
        <v>0</v>
      </c>
      <c r="E770" s="17">
        <f>VLOOKUP(B770,'SVS Adjustment'!B:L,4,FALSE)</f>
        <v>0</v>
      </c>
      <c r="F770" s="17">
        <f>VLOOKUP(B770,'CAF BLS Adjustment'!B:S,9,FALSE)</f>
        <v>55278</v>
      </c>
      <c r="G770" s="14">
        <f t="shared" si="22"/>
        <v>55278</v>
      </c>
      <c r="H770" s="159"/>
      <c r="I770" s="121">
        <f>SUMIFS('HCLS Adjustment'!$M:$M,'HCLS Adjustment'!$B:$B,$B770)</f>
        <v>0</v>
      </c>
      <c r="J770" s="17">
        <f>VLOOKUP(B770,'SVS Adjustment'!B:L,11,FALSE)</f>
        <v>0</v>
      </c>
      <c r="K770" s="17">
        <f>VLOOKUP($B770,'CAF BLS Adjustment'!$B:$S,18,FALSE)</f>
        <v>50669.731195364591</v>
      </c>
      <c r="L770" s="39">
        <f t="shared" si="23"/>
        <v>50669.731195364591</v>
      </c>
    </row>
    <row r="771" spans="1:12" ht="15" customHeight="1">
      <c r="A771" s="51" t="s">
        <v>763</v>
      </c>
      <c r="B771" s="51">
        <v>401734</v>
      </c>
      <c r="C771" s="51" t="s">
        <v>781</v>
      </c>
      <c r="D771" s="121">
        <f>SUMIFS('HCLS Adjustment'!$F:$F,'HCLS Adjustment'!$B:$B,'SAC by SAC Totals'!$B771)</f>
        <v>5123016</v>
      </c>
      <c r="E771" s="17">
        <f>VLOOKUP(B771,'SVS Adjustment'!B:L,4,FALSE)</f>
        <v>0</v>
      </c>
      <c r="F771" s="17">
        <f>VLOOKUP(B771,'CAF BLS Adjustment'!B:S,9,FALSE)</f>
        <v>2828517</v>
      </c>
      <c r="G771" s="14">
        <f t="shared" ref="G771:G834" si="24">SUM(D771:F771)</f>
        <v>7951533</v>
      </c>
      <c r="H771" s="159"/>
      <c r="I771" s="121">
        <f>SUMIFS('HCLS Adjustment'!$M:$M,'HCLS Adjustment'!$B:$B,$B771)</f>
        <v>4498311.2910133516</v>
      </c>
      <c r="J771" s="17">
        <f>VLOOKUP(B771,'SVS Adjustment'!B:L,11,FALSE)</f>
        <v>0</v>
      </c>
      <c r="K771" s="17">
        <f>VLOOKUP($B771,'CAF BLS Adjustment'!$B:$S,18,FALSE)</f>
        <v>2498120.5190896476</v>
      </c>
      <c r="L771" s="39">
        <f t="shared" ref="L771:L834" si="25">SUM(I771:K771)</f>
        <v>6996431.8101029992</v>
      </c>
    </row>
    <row r="772" spans="1:12" ht="15" customHeight="1">
      <c r="A772" s="51" t="s">
        <v>763</v>
      </c>
      <c r="B772" s="51">
        <v>403031</v>
      </c>
      <c r="C772" s="51" t="s">
        <v>782</v>
      </c>
      <c r="D772" s="121">
        <f>SUMIFS('HCLS Adjustment'!$F:$F,'HCLS Adjustment'!$B:$B,'SAC by SAC Totals'!$B772)</f>
        <v>0</v>
      </c>
      <c r="E772" s="17">
        <f>VLOOKUP(B772,'SVS Adjustment'!B:L,4,FALSE)</f>
        <v>0</v>
      </c>
      <c r="F772" s="17">
        <f>VLOOKUP(B772,'CAF BLS Adjustment'!B:S,9,FALSE)</f>
        <v>174</v>
      </c>
      <c r="G772" s="14">
        <f t="shared" si="24"/>
        <v>174</v>
      </c>
      <c r="H772" s="159"/>
      <c r="I772" s="121">
        <f>SUMIFS('HCLS Adjustment'!$M:$M,'HCLS Adjustment'!$B:$B,$B772)</f>
        <v>0</v>
      </c>
      <c r="J772" s="17">
        <f>VLOOKUP(B772,'SVS Adjustment'!B:L,11,FALSE)</f>
        <v>0</v>
      </c>
      <c r="K772" s="17">
        <f>VLOOKUP($B772,'CAF BLS Adjustment'!$B:$S,18,FALSE)</f>
        <v>159.49443228759071</v>
      </c>
      <c r="L772" s="39">
        <f t="shared" si="25"/>
        <v>159.49443228759071</v>
      </c>
    </row>
    <row r="773" spans="1:12" ht="15" customHeight="1">
      <c r="A773" s="51" t="s">
        <v>783</v>
      </c>
      <c r="B773" s="51">
        <v>411746</v>
      </c>
      <c r="C773" s="51" t="s">
        <v>784</v>
      </c>
      <c r="D773" s="121">
        <f>SUMIFS('HCLS Adjustment'!$F:$F,'HCLS Adjustment'!$B:$B,'SAC by SAC Totals'!$B773)</f>
        <v>2363760</v>
      </c>
      <c r="E773" s="17">
        <f>VLOOKUP(B773,'SVS Adjustment'!B:L,4,FALSE)</f>
        <v>443664</v>
      </c>
      <c r="F773" s="17">
        <f>VLOOKUP(B773,'CAF BLS Adjustment'!B:S,9,FALSE)</f>
        <v>2240996</v>
      </c>
      <c r="G773" s="14">
        <f t="shared" si="24"/>
        <v>5048420</v>
      </c>
      <c r="H773" s="159"/>
      <c r="I773" s="121">
        <f>SUMIFS('HCLS Adjustment'!$M:$M,'HCLS Adjustment'!$B:$B,$B773)</f>
        <v>2047328.6495398581</v>
      </c>
      <c r="J773" s="17">
        <f>VLOOKUP(B773,'SVS Adjustment'!B:L,11,FALSE)</f>
        <v>379522.87191564817</v>
      </c>
      <c r="K773" s="17">
        <f>VLOOKUP($B773,'CAF BLS Adjustment'!$B:$S,18,FALSE)</f>
        <v>1967928.1225645961</v>
      </c>
      <c r="L773" s="39">
        <f t="shared" si="25"/>
        <v>4394779.6440201029</v>
      </c>
    </row>
    <row r="774" spans="1:12" ht="15" customHeight="1">
      <c r="A774" s="51" t="s">
        <v>783</v>
      </c>
      <c r="B774" s="51">
        <v>411756</v>
      </c>
      <c r="C774" s="51" t="s">
        <v>785</v>
      </c>
      <c r="D774" s="121">
        <f>SUMIFS('HCLS Adjustment'!$F:$F,'HCLS Adjustment'!$B:$B,'SAC by SAC Totals'!$B774)</f>
        <v>345672</v>
      </c>
      <c r="E774" s="17">
        <f>VLOOKUP(B774,'SVS Adjustment'!B:L,4,FALSE)</f>
        <v>0</v>
      </c>
      <c r="F774" s="17">
        <f>VLOOKUP(B774,'CAF BLS Adjustment'!B:S,9,FALSE)</f>
        <v>465049</v>
      </c>
      <c r="G774" s="14">
        <f t="shared" si="24"/>
        <v>810721</v>
      </c>
      <c r="H774" s="159"/>
      <c r="I774" s="121">
        <f>SUMIFS('HCLS Adjustment'!$M:$M,'HCLS Adjustment'!$B:$B,$B774)</f>
        <v>286882.99651269632</v>
      </c>
      <c r="J774" s="17">
        <f>VLOOKUP(B774,'SVS Adjustment'!B:L,11,FALSE)</f>
        <v>0</v>
      </c>
      <c r="K774" s="17">
        <f>VLOOKUP($B774,'CAF BLS Adjustment'!$B:$S,18,FALSE)</f>
        <v>383080.4151726843</v>
      </c>
      <c r="L774" s="39">
        <f t="shared" si="25"/>
        <v>669963.41168538062</v>
      </c>
    </row>
    <row r="775" spans="1:12" ht="15" customHeight="1">
      <c r="A775" s="51" t="s">
        <v>783</v>
      </c>
      <c r="B775" s="51">
        <v>411758</v>
      </c>
      <c r="C775" s="51" t="s">
        <v>786</v>
      </c>
      <c r="D775" s="121">
        <f>SUMIFS('HCLS Adjustment'!$F:$F,'HCLS Adjustment'!$B:$B,'SAC by SAC Totals'!$B775)</f>
        <v>1511448</v>
      </c>
      <c r="E775" s="17">
        <f>VLOOKUP(B775,'SVS Adjustment'!B:L,4,FALSE)</f>
        <v>0</v>
      </c>
      <c r="F775" s="17">
        <f>VLOOKUP(B775,'CAF BLS Adjustment'!B:S,9,FALSE)</f>
        <v>1127641</v>
      </c>
      <c r="G775" s="14">
        <f t="shared" si="24"/>
        <v>2639089</v>
      </c>
      <c r="H775" s="159"/>
      <c r="I775" s="121">
        <f>SUMIFS('HCLS Adjustment'!$M:$M,'HCLS Adjustment'!$B:$B,$B775)</f>
        <v>1315567.2857517775</v>
      </c>
      <c r="J775" s="17">
        <f>VLOOKUP(B775,'SVS Adjustment'!B:L,11,FALSE)</f>
        <v>0</v>
      </c>
      <c r="K775" s="17">
        <f>VLOOKUP($B775,'CAF BLS Adjustment'!$B:$S,18,FALSE)</f>
        <v>988525.97846696654</v>
      </c>
      <c r="L775" s="39">
        <f t="shared" si="25"/>
        <v>2304093.2642187439</v>
      </c>
    </row>
    <row r="776" spans="1:12" ht="15" customHeight="1">
      <c r="A776" s="51" t="s">
        <v>783</v>
      </c>
      <c r="B776" s="51">
        <v>411761</v>
      </c>
      <c r="C776" s="51" t="s">
        <v>787</v>
      </c>
      <c r="D776" s="121">
        <f>SUMIFS('HCLS Adjustment'!$F:$F,'HCLS Adjustment'!$B:$B,'SAC by SAC Totals'!$B776)</f>
        <v>1454760</v>
      </c>
      <c r="E776" s="17">
        <f>VLOOKUP(B776,'SVS Adjustment'!B:L,4,FALSE)</f>
        <v>0</v>
      </c>
      <c r="F776" s="17">
        <f>VLOOKUP(B776,'CAF BLS Adjustment'!B:S,9,FALSE)</f>
        <v>894252</v>
      </c>
      <c r="G776" s="14">
        <f t="shared" si="24"/>
        <v>2349012</v>
      </c>
      <c r="H776" s="159"/>
      <c r="I776" s="121">
        <f>SUMIFS('HCLS Adjustment'!$M:$M,'HCLS Adjustment'!$B:$B,$B776)</f>
        <v>1281273.0441250342</v>
      </c>
      <c r="J776" s="17">
        <f>VLOOKUP(B776,'SVS Adjustment'!B:L,11,FALSE)</f>
        <v>0</v>
      </c>
      <c r="K776" s="17">
        <f>VLOOKUP($B776,'CAF BLS Adjustment'!$B:$S,18,FALSE)</f>
        <v>798013.47744007176</v>
      </c>
      <c r="L776" s="39">
        <f t="shared" si="25"/>
        <v>2079286.521565106</v>
      </c>
    </row>
    <row r="777" spans="1:12" ht="15" customHeight="1">
      <c r="A777" s="51" t="s">
        <v>783</v>
      </c>
      <c r="B777" s="51">
        <v>411764</v>
      </c>
      <c r="C777" s="51" t="s">
        <v>788</v>
      </c>
      <c r="D777" s="121">
        <f>SUMIFS('HCLS Adjustment'!$F:$F,'HCLS Adjustment'!$B:$B,'SAC by SAC Totals'!$B777)</f>
        <v>725964</v>
      </c>
      <c r="E777" s="17">
        <f>VLOOKUP(B777,'SVS Adjustment'!B:L,4,FALSE)</f>
        <v>0</v>
      </c>
      <c r="F777" s="17">
        <f>VLOOKUP(B777,'CAF BLS Adjustment'!B:S,9,FALSE)</f>
        <v>751816</v>
      </c>
      <c r="G777" s="14">
        <f t="shared" si="24"/>
        <v>1477780</v>
      </c>
      <c r="H777" s="159"/>
      <c r="I777" s="121">
        <f>SUMIFS('HCLS Adjustment'!$M:$M,'HCLS Adjustment'!$B:$B,$B777)</f>
        <v>627391.13296107959</v>
      </c>
      <c r="J777" s="17">
        <f>VLOOKUP(B777,'SVS Adjustment'!B:L,11,FALSE)</f>
        <v>0</v>
      </c>
      <c r="K777" s="17">
        <f>VLOOKUP($B777,'CAF BLS Adjustment'!$B:$S,18,FALSE)</f>
        <v>660705.73866240063</v>
      </c>
      <c r="L777" s="39">
        <f t="shared" si="25"/>
        <v>1288096.8716234802</v>
      </c>
    </row>
    <row r="778" spans="1:12" ht="15" customHeight="1">
      <c r="A778" s="51" t="s">
        <v>783</v>
      </c>
      <c r="B778" s="51">
        <v>411777</v>
      </c>
      <c r="C778" s="51" t="s">
        <v>789</v>
      </c>
      <c r="D778" s="121">
        <f>SUMIFS('HCLS Adjustment'!$F:$F,'HCLS Adjustment'!$B:$B,'SAC by SAC Totals'!$B778)</f>
        <v>2728344</v>
      </c>
      <c r="E778" s="17">
        <f>VLOOKUP(B778,'SVS Adjustment'!B:L,4,FALSE)</f>
        <v>0</v>
      </c>
      <c r="F778" s="17">
        <f>VLOOKUP(B778,'CAF BLS Adjustment'!B:S,9,FALSE)</f>
        <v>2079934</v>
      </c>
      <c r="G778" s="14">
        <f t="shared" si="24"/>
        <v>4808278</v>
      </c>
      <c r="H778" s="159"/>
      <c r="I778" s="121">
        <f>SUMIFS('HCLS Adjustment'!$M:$M,'HCLS Adjustment'!$B:$B,$B778)</f>
        <v>2359850.2985442639</v>
      </c>
      <c r="J778" s="17">
        <f>VLOOKUP(B778,'SVS Adjustment'!B:L,11,FALSE)</f>
        <v>0</v>
      </c>
      <c r="K778" s="17">
        <f>VLOOKUP($B778,'CAF BLS Adjustment'!$B:$S,18,FALSE)</f>
        <v>1804586.4708599285</v>
      </c>
      <c r="L778" s="39">
        <f t="shared" si="25"/>
        <v>4164436.7694041925</v>
      </c>
    </row>
    <row r="779" spans="1:12" ht="15" customHeight="1">
      <c r="A779" s="51" t="s">
        <v>783</v>
      </c>
      <c r="B779" s="51">
        <v>411778</v>
      </c>
      <c r="C779" s="51" t="s">
        <v>790</v>
      </c>
      <c r="D779" s="121">
        <f>SUMIFS('HCLS Adjustment'!$F:$F,'HCLS Adjustment'!$B:$B,'SAC by SAC Totals'!$B779)</f>
        <v>456672</v>
      </c>
      <c r="E779" s="17">
        <f>VLOOKUP(B779,'SVS Adjustment'!B:L,4,FALSE)</f>
        <v>0</v>
      </c>
      <c r="F779" s="17">
        <f>VLOOKUP(B779,'CAF BLS Adjustment'!B:S,9,FALSE)</f>
        <v>517834.53183110151</v>
      </c>
      <c r="G779" s="14">
        <f t="shared" si="24"/>
        <v>974506.53183110151</v>
      </c>
      <c r="H779" s="159"/>
      <c r="I779" s="121">
        <f>SUMIFS('HCLS Adjustment'!$M:$M,'HCLS Adjustment'!$B:$B,$B779)</f>
        <v>399419.01690360595</v>
      </c>
      <c r="J779" s="17">
        <f>VLOOKUP(B779,'SVS Adjustment'!B:L,11,FALSE)</f>
        <v>0</v>
      </c>
      <c r="K779" s="17">
        <f>VLOOKUP($B779,'CAF BLS Adjustment'!$B:$S,18,FALSE)</f>
        <v>464304.30317280086</v>
      </c>
      <c r="L779" s="39">
        <f t="shared" si="25"/>
        <v>863723.32007640682</v>
      </c>
    </row>
    <row r="780" spans="1:12" ht="15" customHeight="1">
      <c r="A780" s="51" t="s">
        <v>783</v>
      </c>
      <c r="B780" s="51">
        <v>411780</v>
      </c>
      <c r="C780" s="51" t="s">
        <v>791</v>
      </c>
      <c r="D780" s="121">
        <f>SUMIFS('HCLS Adjustment'!$F:$F,'HCLS Adjustment'!$B:$B,'SAC by SAC Totals'!$B780)</f>
        <v>0</v>
      </c>
      <c r="E780" s="17">
        <f>VLOOKUP(B780,'SVS Adjustment'!B:L,4,FALSE)</f>
        <v>0</v>
      </c>
      <c r="F780" s="17">
        <f>VLOOKUP(B780,'CAF BLS Adjustment'!B:S,9,FALSE)</f>
        <v>-1362</v>
      </c>
      <c r="G780" s="14">
        <f t="shared" si="24"/>
        <v>-1362</v>
      </c>
      <c r="H780" s="159"/>
      <c r="I780" s="121">
        <f>SUMIFS('HCLS Adjustment'!$M:$M,'HCLS Adjustment'!$B:$B,$B780)</f>
        <v>0</v>
      </c>
      <c r="J780" s="17">
        <f>VLOOKUP(B780,'SVS Adjustment'!B:L,11,FALSE)</f>
        <v>0</v>
      </c>
      <c r="K780" s="17">
        <f>VLOOKUP($B780,'CAF BLS Adjustment'!$B:$S,18,FALSE)</f>
        <v>-1362</v>
      </c>
      <c r="L780" s="39">
        <f t="shared" si="25"/>
        <v>-1362</v>
      </c>
    </row>
    <row r="781" spans="1:12" ht="15" customHeight="1">
      <c r="A781" s="51" t="s">
        <v>783</v>
      </c>
      <c r="B781" s="51">
        <v>411781</v>
      </c>
      <c r="C781" s="51" t="s">
        <v>792</v>
      </c>
      <c r="D781" s="121">
        <f>SUMIFS('HCLS Adjustment'!$F:$F,'HCLS Adjustment'!$B:$B,'SAC by SAC Totals'!$B781)</f>
        <v>231060</v>
      </c>
      <c r="E781" s="17">
        <f>VLOOKUP(B781,'SVS Adjustment'!B:L,4,FALSE)</f>
        <v>0</v>
      </c>
      <c r="F781" s="17">
        <f>VLOOKUP(B781,'CAF BLS Adjustment'!B:S,9,FALSE)</f>
        <v>351869</v>
      </c>
      <c r="G781" s="14">
        <f t="shared" si="24"/>
        <v>582929</v>
      </c>
      <c r="H781" s="159"/>
      <c r="I781" s="121">
        <f>SUMIFS('HCLS Adjustment'!$M:$M,'HCLS Adjustment'!$B:$B,$B781)</f>
        <v>193980.9987681843</v>
      </c>
      <c r="J781" s="17">
        <f>VLOOKUP(B781,'SVS Adjustment'!B:L,11,FALSE)</f>
        <v>0</v>
      </c>
      <c r="K781" s="17">
        <f>VLOOKUP($B781,'CAF BLS Adjustment'!$B:$S,18,FALSE)</f>
        <v>308050.59565950732</v>
      </c>
      <c r="L781" s="39">
        <f t="shared" si="25"/>
        <v>502031.59442769166</v>
      </c>
    </row>
    <row r="782" spans="1:12" ht="15" customHeight="1">
      <c r="A782" s="51" t="s">
        <v>783</v>
      </c>
      <c r="B782" s="51">
        <v>411782</v>
      </c>
      <c r="C782" s="51" t="s">
        <v>173</v>
      </c>
      <c r="D782" s="121">
        <f>SUMIFS('HCLS Adjustment'!$F:$F,'HCLS Adjustment'!$B:$B,'SAC by SAC Totals'!$B782)</f>
        <v>1681284</v>
      </c>
      <c r="E782" s="17">
        <f>VLOOKUP(B782,'SVS Adjustment'!B:L,4,FALSE)</f>
        <v>0</v>
      </c>
      <c r="F782" s="17">
        <f>VLOOKUP(B782,'CAF BLS Adjustment'!B:S,9,FALSE)</f>
        <v>1221059</v>
      </c>
      <c r="G782" s="14">
        <f t="shared" si="24"/>
        <v>2902343</v>
      </c>
      <c r="H782" s="159"/>
      <c r="I782" s="121">
        <f>SUMIFS('HCLS Adjustment'!$M:$M,'HCLS Adjustment'!$B:$B,$B782)</f>
        <v>1469255.7921303632</v>
      </c>
      <c r="J782" s="17">
        <f>VLOOKUP(B782,'SVS Adjustment'!B:L,11,FALSE)</f>
        <v>0</v>
      </c>
      <c r="K782" s="17">
        <f>VLOOKUP($B782,'CAF BLS Adjustment'!$B:$S,18,FALSE)</f>
        <v>1077898.2562314884</v>
      </c>
      <c r="L782" s="39">
        <f t="shared" si="25"/>
        <v>2547154.0483618518</v>
      </c>
    </row>
    <row r="783" spans="1:12" ht="15" customHeight="1">
      <c r="A783" s="51" t="s">
        <v>783</v>
      </c>
      <c r="B783" s="51">
        <v>411785</v>
      </c>
      <c r="C783" s="51" t="s">
        <v>793</v>
      </c>
      <c r="D783" s="121">
        <f>SUMIFS('HCLS Adjustment'!$F:$F,'HCLS Adjustment'!$B:$B,'SAC by SAC Totals'!$B783)</f>
        <v>0</v>
      </c>
      <c r="E783" s="17">
        <f>VLOOKUP(B783,'SVS Adjustment'!B:L,4,FALSE)</f>
        <v>0</v>
      </c>
      <c r="F783" s="17">
        <f>VLOOKUP(B783,'CAF BLS Adjustment'!B:S,9,FALSE)</f>
        <v>40512</v>
      </c>
      <c r="G783" s="14">
        <f t="shared" si="24"/>
        <v>40512</v>
      </c>
      <c r="H783" s="159"/>
      <c r="I783" s="121">
        <f>SUMIFS('HCLS Adjustment'!$M:$M,'HCLS Adjustment'!$B:$B,$B783)</f>
        <v>0</v>
      </c>
      <c r="J783" s="17">
        <f>VLOOKUP(B783,'SVS Adjustment'!B:L,11,FALSE)</f>
        <v>0</v>
      </c>
      <c r="K783" s="17">
        <f>VLOOKUP($B783,'CAF BLS Adjustment'!$B:$S,18,FALSE)</f>
        <v>37134.703682959051</v>
      </c>
      <c r="L783" s="39">
        <f t="shared" si="25"/>
        <v>37134.703682959051</v>
      </c>
    </row>
    <row r="784" spans="1:12" ht="15" customHeight="1">
      <c r="A784" s="51" t="s">
        <v>783</v>
      </c>
      <c r="B784" s="51">
        <v>411788</v>
      </c>
      <c r="C784" s="51" t="s">
        <v>794</v>
      </c>
      <c r="D784" s="121">
        <f>SUMIFS('HCLS Adjustment'!$F:$F,'HCLS Adjustment'!$B:$B,'SAC by SAC Totals'!$B784)</f>
        <v>2734320</v>
      </c>
      <c r="E784" s="17">
        <f>VLOOKUP(B784,'SVS Adjustment'!B:L,4,FALSE)</f>
        <v>0</v>
      </c>
      <c r="F784" s="17">
        <f>VLOOKUP(B784,'CAF BLS Adjustment'!B:S,9,FALSE)</f>
        <v>1418738</v>
      </c>
      <c r="G784" s="14">
        <f t="shared" si="24"/>
        <v>4153058</v>
      </c>
      <c r="H784" s="159"/>
      <c r="I784" s="121">
        <f>SUMIFS('HCLS Adjustment'!$M:$M,'HCLS Adjustment'!$B:$B,$B784)</f>
        <v>2407941.9579523443</v>
      </c>
      <c r="J784" s="17">
        <f>VLOOKUP(B784,'SVS Adjustment'!B:L,11,FALSE)</f>
        <v>0</v>
      </c>
      <c r="K784" s="17">
        <f>VLOOKUP($B784,'CAF BLS Adjustment'!$B:$S,18,FALSE)</f>
        <v>1259835.9183082031</v>
      </c>
      <c r="L784" s="39">
        <f t="shared" si="25"/>
        <v>3667777.8762605474</v>
      </c>
    </row>
    <row r="785" spans="1:12" ht="15" customHeight="1">
      <c r="A785" s="51" t="s">
        <v>783</v>
      </c>
      <c r="B785" s="51">
        <v>411791</v>
      </c>
      <c r="C785" s="51" t="s">
        <v>795</v>
      </c>
      <c r="D785" s="121">
        <f>SUMIFS('HCLS Adjustment'!$F:$F,'HCLS Adjustment'!$B:$B,'SAC by SAC Totals'!$B785)</f>
        <v>290916</v>
      </c>
      <c r="E785" s="17">
        <f>VLOOKUP(B785,'SVS Adjustment'!B:L,4,FALSE)</f>
        <v>0</v>
      </c>
      <c r="F785" s="17">
        <f>VLOOKUP(B785,'CAF BLS Adjustment'!B:S,9,FALSE)</f>
        <v>228598</v>
      </c>
      <c r="G785" s="14">
        <f t="shared" si="24"/>
        <v>519514</v>
      </c>
      <c r="H785" s="159"/>
      <c r="I785" s="121">
        <f>SUMIFS('HCLS Adjustment'!$M:$M,'HCLS Adjustment'!$B:$B,$B785)</f>
        <v>254704.80377305002</v>
      </c>
      <c r="J785" s="17">
        <f>VLOOKUP(B785,'SVS Adjustment'!B:L,11,FALSE)</f>
        <v>0</v>
      </c>
      <c r="K785" s="17">
        <f>VLOOKUP($B785,'CAF BLS Adjustment'!$B:$S,18,FALSE)</f>
        <v>203253.10511322858</v>
      </c>
      <c r="L785" s="39">
        <f t="shared" si="25"/>
        <v>457957.90888627863</v>
      </c>
    </row>
    <row r="786" spans="1:12" ht="15" customHeight="1">
      <c r="A786" s="51" t="s">
        <v>783</v>
      </c>
      <c r="B786" s="51">
        <v>411801</v>
      </c>
      <c r="C786" s="51" t="s">
        <v>796</v>
      </c>
      <c r="D786" s="121">
        <f>SUMIFS('HCLS Adjustment'!$F:$F,'HCLS Adjustment'!$B:$B,'SAC by SAC Totals'!$B786)</f>
        <v>576072</v>
      </c>
      <c r="E786" s="17">
        <f>VLOOKUP(B786,'SVS Adjustment'!B:L,4,FALSE)</f>
        <v>0</v>
      </c>
      <c r="F786" s="17">
        <f>VLOOKUP(B786,'CAF BLS Adjustment'!B:S,9,FALSE)</f>
        <v>359802</v>
      </c>
      <c r="G786" s="14">
        <f t="shared" si="24"/>
        <v>935874</v>
      </c>
      <c r="H786" s="159"/>
      <c r="I786" s="121">
        <f>SUMIFS('HCLS Adjustment'!$M:$M,'HCLS Adjustment'!$B:$B,$B786)</f>
        <v>505067.95955654187</v>
      </c>
      <c r="J786" s="17">
        <f>VLOOKUP(B786,'SVS Adjustment'!B:L,11,FALSE)</f>
        <v>0</v>
      </c>
      <c r="K786" s="17">
        <f>VLOOKUP($B786,'CAF BLS Adjustment'!$B:$S,18,FALSE)</f>
        <v>318122.46960668522</v>
      </c>
      <c r="L786" s="39">
        <f t="shared" si="25"/>
        <v>823190.42916322709</v>
      </c>
    </row>
    <row r="787" spans="1:12" ht="15" customHeight="1">
      <c r="A787" s="51" t="s">
        <v>783</v>
      </c>
      <c r="B787" s="51">
        <v>411807</v>
      </c>
      <c r="C787" s="51" t="s">
        <v>797</v>
      </c>
      <c r="D787" s="121">
        <f>SUMIFS('HCLS Adjustment'!$F:$F,'HCLS Adjustment'!$B:$B,'SAC by SAC Totals'!$B787)</f>
        <v>0</v>
      </c>
      <c r="E787" s="17">
        <f>VLOOKUP(B787,'SVS Adjustment'!B:L,4,FALSE)</f>
        <v>0</v>
      </c>
      <c r="F787" s="17">
        <f>VLOOKUP(B787,'CAF BLS Adjustment'!B:S,9,FALSE)</f>
        <v>592203</v>
      </c>
      <c r="G787" s="14">
        <f t="shared" si="24"/>
        <v>592203</v>
      </c>
      <c r="H787" s="159"/>
      <c r="I787" s="121">
        <f>SUMIFS('HCLS Adjustment'!$M:$M,'HCLS Adjustment'!$B:$B,$B787)</f>
        <v>0</v>
      </c>
      <c r="J787" s="17">
        <f>VLOOKUP(B787,'SVS Adjustment'!B:L,11,FALSE)</f>
        <v>0</v>
      </c>
      <c r="K787" s="17">
        <f>VLOOKUP($B787,'CAF BLS Adjustment'!$B:$S,18,FALSE)</f>
        <v>475145.06069081504</v>
      </c>
      <c r="L787" s="39">
        <f t="shared" si="25"/>
        <v>475145.06069081504</v>
      </c>
    </row>
    <row r="788" spans="1:12" ht="15" customHeight="1">
      <c r="A788" s="51" t="s">
        <v>783</v>
      </c>
      <c r="B788" s="51">
        <v>411808</v>
      </c>
      <c r="C788" s="51" t="s">
        <v>798</v>
      </c>
      <c r="D788" s="121">
        <f>SUMIFS('HCLS Adjustment'!$F:$F,'HCLS Adjustment'!$B:$B,'SAC by SAC Totals'!$B788)</f>
        <v>0</v>
      </c>
      <c r="E788" s="17">
        <f>VLOOKUP(B788,'SVS Adjustment'!B:L,4,FALSE)</f>
        <v>0</v>
      </c>
      <c r="F788" s="17">
        <f>VLOOKUP(B788,'CAF BLS Adjustment'!B:S,9,FALSE)</f>
        <v>-73926</v>
      </c>
      <c r="G788" s="14">
        <f t="shared" si="24"/>
        <v>-73926</v>
      </c>
      <c r="H788" s="159"/>
      <c r="I788" s="121">
        <f>SUMIFS('HCLS Adjustment'!$M:$M,'HCLS Adjustment'!$B:$B,$B788)</f>
        <v>0</v>
      </c>
      <c r="J788" s="17">
        <f>VLOOKUP(B788,'SVS Adjustment'!B:L,11,FALSE)</f>
        <v>0</v>
      </c>
      <c r="K788" s="17">
        <f>VLOOKUP($B788,'CAF BLS Adjustment'!$B:$S,18,FALSE)</f>
        <v>-73926</v>
      </c>
      <c r="L788" s="39">
        <f t="shared" si="25"/>
        <v>-73926</v>
      </c>
    </row>
    <row r="789" spans="1:12" ht="15" customHeight="1">
      <c r="A789" s="51" t="s">
        <v>783</v>
      </c>
      <c r="B789" s="51">
        <v>411809</v>
      </c>
      <c r="C789" s="51" t="s">
        <v>539</v>
      </c>
      <c r="D789" s="121">
        <f>SUMIFS('HCLS Adjustment'!$F:$F,'HCLS Adjustment'!$B:$B,'SAC by SAC Totals'!$B789)</f>
        <v>477984</v>
      </c>
      <c r="E789" s="17">
        <f>VLOOKUP(B789,'SVS Adjustment'!B:L,4,FALSE)</f>
        <v>0</v>
      </c>
      <c r="F789" s="17">
        <f>VLOOKUP(B789,'CAF BLS Adjustment'!B:S,9,FALSE)</f>
        <v>364792</v>
      </c>
      <c r="G789" s="14">
        <f t="shared" si="24"/>
        <v>842776</v>
      </c>
      <c r="H789" s="159"/>
      <c r="I789" s="121">
        <f>SUMIFS('HCLS Adjustment'!$M:$M,'HCLS Adjustment'!$B:$B,$B789)</f>
        <v>417684.17168508947</v>
      </c>
      <c r="J789" s="17">
        <f>VLOOKUP(B789,'SVS Adjustment'!B:L,11,FALSE)</f>
        <v>0</v>
      </c>
      <c r="K789" s="17">
        <f>VLOOKUP($B789,'CAF BLS Adjustment'!$B:$S,18,FALSE)</f>
        <v>323307.43175579567</v>
      </c>
      <c r="L789" s="39">
        <f t="shared" si="25"/>
        <v>740991.6034408852</v>
      </c>
    </row>
    <row r="790" spans="1:12" ht="15" customHeight="1">
      <c r="A790" s="51" t="s">
        <v>783</v>
      </c>
      <c r="B790" s="51">
        <v>411814</v>
      </c>
      <c r="C790" s="51" t="s">
        <v>799</v>
      </c>
      <c r="D790" s="121">
        <f>SUMIFS('HCLS Adjustment'!$F:$F,'HCLS Adjustment'!$B:$B,'SAC by SAC Totals'!$B790)</f>
        <v>1063872</v>
      </c>
      <c r="E790" s="17">
        <f>VLOOKUP(B790,'SVS Adjustment'!B:L,4,FALSE)</f>
        <v>0</v>
      </c>
      <c r="F790" s="17">
        <f>VLOOKUP(B790,'CAF BLS Adjustment'!B:S,9,FALSE)</f>
        <v>907721</v>
      </c>
      <c r="G790" s="14">
        <f t="shared" si="24"/>
        <v>1971593</v>
      </c>
      <c r="H790" s="159"/>
      <c r="I790" s="121">
        <f>SUMIFS('HCLS Adjustment'!$M:$M,'HCLS Adjustment'!$B:$B,$B790)</f>
        <v>926826.97450622055</v>
      </c>
      <c r="J790" s="17">
        <f>VLOOKUP(B790,'SVS Adjustment'!B:L,11,FALSE)</f>
        <v>0</v>
      </c>
      <c r="K790" s="17">
        <f>VLOOKUP($B790,'CAF BLS Adjustment'!$B:$S,18,FALSE)</f>
        <v>802315.38692408334</v>
      </c>
      <c r="L790" s="39">
        <f t="shared" si="25"/>
        <v>1729142.3614303039</v>
      </c>
    </row>
    <row r="791" spans="1:12" ht="15" customHeight="1">
      <c r="A791" s="51" t="s">
        <v>783</v>
      </c>
      <c r="B791" s="51">
        <v>411817</v>
      </c>
      <c r="C791" s="51" t="s">
        <v>800</v>
      </c>
      <c r="D791" s="121">
        <f>SUMIFS('HCLS Adjustment'!$F:$F,'HCLS Adjustment'!$B:$B,'SAC by SAC Totals'!$B791)</f>
        <v>1125072</v>
      </c>
      <c r="E791" s="17">
        <f>VLOOKUP(B791,'SVS Adjustment'!B:L,4,FALSE)</f>
        <v>0</v>
      </c>
      <c r="F791" s="17">
        <f>VLOOKUP(B791,'CAF BLS Adjustment'!B:S,9,FALSE)</f>
        <v>2462480</v>
      </c>
      <c r="G791" s="14">
        <f t="shared" si="24"/>
        <v>3587552</v>
      </c>
      <c r="H791" s="159"/>
      <c r="I791" s="121">
        <f>SUMIFS('HCLS Adjustment'!$M:$M,'HCLS Adjustment'!$B:$B,$B791)</f>
        <v>856839.19778088643</v>
      </c>
      <c r="J791" s="17">
        <f>VLOOKUP(B791,'SVS Adjustment'!B:L,11,FALSE)</f>
        <v>0</v>
      </c>
      <c r="K791" s="17">
        <f>VLOOKUP($B791,'CAF BLS Adjustment'!$B:$S,18,FALSE)</f>
        <v>2020118.4817504764</v>
      </c>
      <c r="L791" s="39">
        <f t="shared" si="25"/>
        <v>2876957.6795313628</v>
      </c>
    </row>
    <row r="792" spans="1:12" ht="15" customHeight="1">
      <c r="A792" s="51" t="s">
        <v>783</v>
      </c>
      <c r="B792" s="51">
        <v>411818</v>
      </c>
      <c r="C792" s="51" t="s">
        <v>801</v>
      </c>
      <c r="D792" s="121">
        <f>SUMIFS('HCLS Adjustment'!$F:$F,'HCLS Adjustment'!$B:$B,'SAC by SAC Totals'!$B792)</f>
        <v>3055920</v>
      </c>
      <c r="E792" s="17">
        <f>VLOOKUP(B792,'SVS Adjustment'!B:L,4,FALSE)</f>
        <v>0</v>
      </c>
      <c r="F792" s="17">
        <f>VLOOKUP(B792,'CAF BLS Adjustment'!B:S,9,FALSE)</f>
        <v>3609977</v>
      </c>
      <c r="G792" s="14">
        <f t="shared" si="24"/>
        <v>6665897</v>
      </c>
      <c r="H792" s="159"/>
      <c r="I792" s="121">
        <f>SUMIFS('HCLS Adjustment'!$M:$M,'HCLS Adjustment'!$B:$B,$B792)</f>
        <v>2560992.0636955872</v>
      </c>
      <c r="J792" s="17">
        <f>VLOOKUP(B792,'SVS Adjustment'!B:L,11,FALSE)</f>
        <v>0</v>
      </c>
      <c r="K792" s="17">
        <f>VLOOKUP($B792,'CAF BLS Adjustment'!$B:$S,18,FALSE)</f>
        <v>3074957.8765845476</v>
      </c>
      <c r="L792" s="39">
        <f t="shared" si="25"/>
        <v>5635949.9402801348</v>
      </c>
    </row>
    <row r="793" spans="1:12" ht="15" customHeight="1">
      <c r="A793" s="51" t="s">
        <v>783</v>
      </c>
      <c r="B793" s="51">
        <v>411820</v>
      </c>
      <c r="C793" s="51" t="s">
        <v>802</v>
      </c>
      <c r="D793" s="121">
        <f>SUMIFS('HCLS Adjustment'!$F:$F,'HCLS Adjustment'!$B:$B,'SAC by SAC Totals'!$B793)</f>
        <v>1665348</v>
      </c>
      <c r="E793" s="17">
        <f>VLOOKUP(B793,'SVS Adjustment'!B:L,4,FALSE)</f>
        <v>0</v>
      </c>
      <c r="F793" s="17">
        <f>VLOOKUP(B793,'CAF BLS Adjustment'!B:S,9,FALSE)</f>
        <v>1254691</v>
      </c>
      <c r="G793" s="14">
        <f t="shared" si="24"/>
        <v>2920039</v>
      </c>
      <c r="H793" s="159"/>
      <c r="I793" s="121">
        <f>SUMIFS('HCLS Adjustment'!$M:$M,'HCLS Adjustment'!$B:$B,$B793)</f>
        <v>1456947.4491148368</v>
      </c>
      <c r="J793" s="17">
        <f>VLOOKUP(B793,'SVS Adjustment'!B:L,11,FALSE)</f>
        <v>0</v>
      </c>
      <c r="K793" s="17">
        <f>VLOOKUP($B793,'CAF BLS Adjustment'!$B:$S,18,FALSE)</f>
        <v>1111628.5503788413</v>
      </c>
      <c r="L793" s="39">
        <f t="shared" si="25"/>
        <v>2568575.9994936781</v>
      </c>
    </row>
    <row r="794" spans="1:12" ht="15" customHeight="1">
      <c r="A794" s="51" t="s">
        <v>783</v>
      </c>
      <c r="B794" s="51">
        <v>411826</v>
      </c>
      <c r="C794" s="51" t="s">
        <v>803</v>
      </c>
      <c r="D794" s="121">
        <f>SUMIFS('HCLS Adjustment'!$F:$F,'HCLS Adjustment'!$B:$B,'SAC by SAC Totals'!$B794)</f>
        <v>3489108</v>
      </c>
      <c r="E794" s="17">
        <f>VLOOKUP(B794,'SVS Adjustment'!B:L,4,FALSE)</f>
        <v>0</v>
      </c>
      <c r="F794" s="17">
        <f>VLOOKUP(B794,'CAF BLS Adjustment'!B:S,9,FALSE)</f>
        <v>9531682</v>
      </c>
      <c r="G794" s="14">
        <f t="shared" si="24"/>
        <v>13020790</v>
      </c>
      <c r="H794" s="159"/>
      <c r="I794" s="121">
        <f>SUMIFS('HCLS Adjustment'!$M:$M,'HCLS Adjustment'!$B:$B,$B794)</f>
        <v>2961586.2749474654</v>
      </c>
      <c r="J794" s="17">
        <f>VLOOKUP(B794,'SVS Adjustment'!B:L,11,FALSE)</f>
        <v>0</v>
      </c>
      <c r="K794" s="17">
        <f>VLOOKUP($B794,'CAF BLS Adjustment'!$B:$S,18,FALSE)</f>
        <v>8409852.7705952283</v>
      </c>
      <c r="L794" s="39">
        <f t="shared" si="25"/>
        <v>11371439.045542695</v>
      </c>
    </row>
    <row r="795" spans="1:12" ht="15" customHeight="1">
      <c r="A795" s="51" t="s">
        <v>783</v>
      </c>
      <c r="B795" s="51">
        <v>411827</v>
      </c>
      <c r="C795" s="51" t="s">
        <v>804</v>
      </c>
      <c r="D795" s="121">
        <f>SUMIFS('HCLS Adjustment'!$F:$F,'HCLS Adjustment'!$B:$B,'SAC by SAC Totals'!$B795)</f>
        <v>3761652</v>
      </c>
      <c r="E795" s="17">
        <f>VLOOKUP(B795,'SVS Adjustment'!B:L,4,FALSE)</f>
        <v>0</v>
      </c>
      <c r="F795" s="17">
        <f>VLOOKUP(B795,'CAF BLS Adjustment'!B:S,9,FALSE)</f>
        <v>2268697</v>
      </c>
      <c r="G795" s="14">
        <f t="shared" si="24"/>
        <v>6030349</v>
      </c>
      <c r="H795" s="159"/>
      <c r="I795" s="121">
        <f>SUMIFS('HCLS Adjustment'!$M:$M,'HCLS Adjustment'!$B:$B,$B795)</f>
        <v>3313719.6789018209</v>
      </c>
      <c r="J795" s="17">
        <f>VLOOKUP(B795,'SVS Adjustment'!B:L,11,FALSE)</f>
        <v>0</v>
      </c>
      <c r="K795" s="17">
        <f>VLOOKUP($B795,'CAF BLS Adjustment'!$B:$S,18,FALSE)</f>
        <v>2024834.9228823362</v>
      </c>
      <c r="L795" s="39">
        <f t="shared" si="25"/>
        <v>5338554.6017841566</v>
      </c>
    </row>
    <row r="796" spans="1:12" ht="15" customHeight="1">
      <c r="A796" s="51" t="s">
        <v>783</v>
      </c>
      <c r="B796" s="51">
        <v>411829</v>
      </c>
      <c r="C796" s="51" t="s">
        <v>805</v>
      </c>
      <c r="D796" s="121">
        <f>SUMIFS('HCLS Adjustment'!$F:$F,'HCLS Adjustment'!$B:$B,'SAC by SAC Totals'!$B796)</f>
        <v>0</v>
      </c>
      <c r="E796" s="17">
        <f>VLOOKUP(B796,'SVS Adjustment'!B:L,4,FALSE)</f>
        <v>0</v>
      </c>
      <c r="F796" s="17">
        <f>VLOOKUP(B796,'CAF BLS Adjustment'!B:S,9,FALSE)</f>
        <v>-36240</v>
      </c>
      <c r="G796" s="14">
        <f t="shared" si="24"/>
        <v>-36240</v>
      </c>
      <c r="H796" s="159"/>
      <c r="I796" s="121">
        <f>SUMIFS('HCLS Adjustment'!$M:$M,'HCLS Adjustment'!$B:$B,$B796)</f>
        <v>0</v>
      </c>
      <c r="J796" s="17">
        <f>VLOOKUP(B796,'SVS Adjustment'!B:L,11,FALSE)</f>
        <v>0</v>
      </c>
      <c r="K796" s="17">
        <f>VLOOKUP($B796,'CAF BLS Adjustment'!$B:$S,18,FALSE)</f>
        <v>-36240</v>
      </c>
      <c r="L796" s="39">
        <f t="shared" si="25"/>
        <v>-36240</v>
      </c>
    </row>
    <row r="797" spans="1:12" ht="15" customHeight="1">
      <c r="A797" s="51" t="s">
        <v>783</v>
      </c>
      <c r="B797" s="51">
        <v>411831</v>
      </c>
      <c r="C797" s="51" t="s">
        <v>806</v>
      </c>
      <c r="D797" s="121">
        <f>SUMIFS('HCLS Adjustment'!$F:$F,'HCLS Adjustment'!$B:$B,'SAC by SAC Totals'!$B797)</f>
        <v>1788744</v>
      </c>
      <c r="E797" s="17">
        <f>VLOOKUP(B797,'SVS Adjustment'!B:L,4,FALSE)</f>
        <v>0</v>
      </c>
      <c r="F797" s="17">
        <f>VLOOKUP(B797,'CAF BLS Adjustment'!B:S,9,FALSE)</f>
        <v>1238025</v>
      </c>
      <c r="G797" s="14">
        <f t="shared" si="24"/>
        <v>3026769</v>
      </c>
      <c r="H797" s="159"/>
      <c r="I797" s="121">
        <f>SUMIFS('HCLS Adjustment'!$M:$M,'HCLS Adjustment'!$B:$B,$B797)</f>
        <v>1571135.304228792</v>
      </c>
      <c r="J797" s="17">
        <f>VLOOKUP(B797,'SVS Adjustment'!B:L,11,FALSE)</f>
        <v>0</v>
      </c>
      <c r="K797" s="17">
        <f>VLOOKUP($B797,'CAF BLS Adjustment'!$B:$S,18,FALSE)</f>
        <v>1102486.9250033491</v>
      </c>
      <c r="L797" s="39">
        <f t="shared" si="25"/>
        <v>2673622.2292321408</v>
      </c>
    </row>
    <row r="798" spans="1:12" ht="15" customHeight="1">
      <c r="A798" s="51" t="s">
        <v>783</v>
      </c>
      <c r="B798" s="51">
        <v>411833</v>
      </c>
      <c r="C798" s="51" t="s">
        <v>807</v>
      </c>
      <c r="D798" s="121">
        <f>SUMIFS('HCLS Adjustment'!$F:$F,'HCLS Adjustment'!$B:$B,'SAC by SAC Totals'!$B798)</f>
        <v>1238424</v>
      </c>
      <c r="E798" s="17">
        <f>VLOOKUP(B798,'SVS Adjustment'!B:L,4,FALSE)</f>
        <v>0</v>
      </c>
      <c r="F798" s="17">
        <f>VLOOKUP(B798,'CAF BLS Adjustment'!B:S,9,FALSE)</f>
        <v>1619977</v>
      </c>
      <c r="G798" s="14">
        <f t="shared" si="24"/>
        <v>2858401</v>
      </c>
      <c r="H798" s="159"/>
      <c r="I798" s="121">
        <f>SUMIFS('HCLS Adjustment'!$M:$M,'HCLS Adjustment'!$B:$B,$B798)</f>
        <v>1053881.4263168212</v>
      </c>
      <c r="J798" s="17">
        <f>VLOOKUP(B798,'SVS Adjustment'!B:L,11,FALSE)</f>
        <v>0</v>
      </c>
      <c r="K798" s="17">
        <f>VLOOKUP($B798,'CAF BLS Adjustment'!$B:$S,18,FALSE)</f>
        <v>1409397.7491426889</v>
      </c>
      <c r="L798" s="39">
        <f t="shared" si="25"/>
        <v>2463279.1754595102</v>
      </c>
    </row>
    <row r="799" spans="1:12" ht="15" customHeight="1">
      <c r="A799" s="51" t="s">
        <v>783</v>
      </c>
      <c r="B799" s="51">
        <v>411839</v>
      </c>
      <c r="C799" s="51" t="s">
        <v>808</v>
      </c>
      <c r="D799" s="121">
        <f>SUMIFS('HCLS Adjustment'!$F:$F,'HCLS Adjustment'!$B:$B,'SAC by SAC Totals'!$B799)</f>
        <v>3507672</v>
      </c>
      <c r="E799" s="17">
        <f>VLOOKUP(B799,'SVS Adjustment'!B:L,4,FALSE)</f>
        <v>0</v>
      </c>
      <c r="F799" s="17">
        <f>VLOOKUP(B799,'CAF BLS Adjustment'!B:S,9,FALSE)</f>
        <v>2361470</v>
      </c>
      <c r="G799" s="14">
        <f t="shared" si="24"/>
        <v>5869142</v>
      </c>
      <c r="H799" s="159"/>
      <c r="I799" s="121">
        <f>SUMIFS('HCLS Adjustment'!$M:$M,'HCLS Adjustment'!$B:$B,$B799)</f>
        <v>3078562.6689636256</v>
      </c>
      <c r="J799" s="17">
        <f>VLOOKUP(B799,'SVS Adjustment'!B:L,11,FALSE)</f>
        <v>0</v>
      </c>
      <c r="K799" s="17">
        <f>VLOOKUP($B799,'CAF BLS Adjustment'!$B:$S,18,FALSE)</f>
        <v>2099920.3932458931</v>
      </c>
      <c r="L799" s="39">
        <f t="shared" si="25"/>
        <v>5178483.0622095186</v>
      </c>
    </row>
    <row r="800" spans="1:12" ht="15" customHeight="1">
      <c r="A800" s="51" t="s">
        <v>783</v>
      </c>
      <c r="B800" s="51">
        <v>411840</v>
      </c>
      <c r="C800" s="51" t="s">
        <v>809</v>
      </c>
      <c r="D800" s="121">
        <f>SUMIFS('HCLS Adjustment'!$F:$F,'HCLS Adjustment'!$B:$B,'SAC by SAC Totals'!$B800)</f>
        <v>452640</v>
      </c>
      <c r="E800" s="17">
        <f>VLOOKUP(B800,'SVS Adjustment'!B:L,4,FALSE)</f>
        <v>1503264</v>
      </c>
      <c r="F800" s="17">
        <f>VLOOKUP(B800,'CAF BLS Adjustment'!B:S,9,FALSE)</f>
        <v>4290378</v>
      </c>
      <c r="G800" s="14">
        <f t="shared" si="24"/>
        <v>6246282</v>
      </c>
      <c r="H800" s="159"/>
      <c r="I800" s="121">
        <f>SUMIFS('HCLS Adjustment'!$M:$M,'HCLS Adjustment'!$B:$B,$B800)</f>
        <v>320318.0560053935</v>
      </c>
      <c r="J800" s="17">
        <f>VLOOKUP(B800,'SVS Adjustment'!B:L,11,FALSE)</f>
        <v>1289458.7770052105</v>
      </c>
      <c r="K800" s="17">
        <f>VLOOKUP($B800,'CAF BLS Adjustment'!$B:$S,18,FALSE)</f>
        <v>3806343.3239356373</v>
      </c>
      <c r="L800" s="39">
        <f t="shared" si="25"/>
        <v>5416120.1569462419</v>
      </c>
    </row>
    <row r="801" spans="1:12" ht="15" customHeight="1">
      <c r="A801" s="51" t="s">
        <v>783</v>
      </c>
      <c r="B801" s="51">
        <v>411841</v>
      </c>
      <c r="C801" s="51" t="s">
        <v>810</v>
      </c>
      <c r="D801" s="121">
        <f>SUMIFS('HCLS Adjustment'!$F:$F,'HCLS Adjustment'!$B:$B,'SAC by SAC Totals'!$B801)</f>
        <v>1711692</v>
      </c>
      <c r="E801" s="17">
        <f>VLOOKUP(B801,'SVS Adjustment'!B:L,4,FALSE)</f>
        <v>0</v>
      </c>
      <c r="F801" s="17">
        <f>VLOOKUP(B801,'CAF BLS Adjustment'!B:S,9,FALSE)</f>
        <v>1971487</v>
      </c>
      <c r="G801" s="14">
        <f t="shared" si="24"/>
        <v>3683179</v>
      </c>
      <c r="H801" s="159"/>
      <c r="I801" s="121">
        <f>SUMIFS('HCLS Adjustment'!$M:$M,'HCLS Adjustment'!$B:$B,$B801)</f>
        <v>1458281.8831722753</v>
      </c>
      <c r="J801" s="17">
        <f>VLOOKUP(B801,'SVS Adjustment'!B:L,11,FALSE)</f>
        <v>0</v>
      </c>
      <c r="K801" s="17">
        <f>VLOOKUP($B801,'CAF BLS Adjustment'!$B:$S,18,FALSE)</f>
        <v>1708056.7715023591</v>
      </c>
      <c r="L801" s="39">
        <f t="shared" si="25"/>
        <v>3166338.6546746343</v>
      </c>
    </row>
    <row r="802" spans="1:12" ht="15" customHeight="1">
      <c r="A802" s="51" t="s">
        <v>783</v>
      </c>
      <c r="B802" s="51">
        <v>411845</v>
      </c>
      <c r="C802" s="51" t="s">
        <v>811</v>
      </c>
      <c r="D802" s="121">
        <f>SUMIFS('HCLS Adjustment'!$F:$F,'HCLS Adjustment'!$B:$B,'SAC by SAC Totals'!$B802)</f>
        <v>2188392</v>
      </c>
      <c r="E802" s="17">
        <f>VLOOKUP(B802,'SVS Adjustment'!B:L,4,FALSE)</f>
        <v>0</v>
      </c>
      <c r="F802" s="17">
        <f>VLOOKUP(B802,'CAF BLS Adjustment'!B:S,9,FALSE)</f>
        <v>4120325</v>
      </c>
      <c r="G802" s="14">
        <f t="shared" si="24"/>
        <v>6308717</v>
      </c>
      <c r="H802" s="159"/>
      <c r="I802" s="121">
        <f>SUMIFS('HCLS Adjustment'!$M:$M,'HCLS Adjustment'!$B:$B,$B802)</f>
        <v>1863559.3559617554</v>
      </c>
      <c r="J802" s="17">
        <f>VLOOKUP(B802,'SVS Adjustment'!B:L,11,FALSE)</f>
        <v>0</v>
      </c>
      <c r="K802" s="17">
        <f>VLOOKUP($B802,'CAF BLS Adjustment'!$B:$S,18,FALSE)</f>
        <v>3652452.4529350414</v>
      </c>
      <c r="L802" s="39">
        <f t="shared" si="25"/>
        <v>5516011.8088967968</v>
      </c>
    </row>
    <row r="803" spans="1:12" ht="15" customHeight="1">
      <c r="A803" s="51" t="s">
        <v>783</v>
      </c>
      <c r="B803" s="51">
        <v>411847</v>
      </c>
      <c r="C803" s="51" t="s">
        <v>812</v>
      </c>
      <c r="D803" s="121">
        <f>SUMIFS('HCLS Adjustment'!$F:$F,'HCLS Adjustment'!$B:$B,'SAC by SAC Totals'!$B803)</f>
        <v>2605344</v>
      </c>
      <c r="E803" s="17">
        <f>VLOOKUP(B803,'SVS Adjustment'!B:L,4,FALSE)</f>
        <v>0</v>
      </c>
      <c r="F803" s="17">
        <f>VLOOKUP(B803,'CAF BLS Adjustment'!B:S,9,FALSE)</f>
        <v>2032138</v>
      </c>
      <c r="G803" s="14">
        <f t="shared" si="24"/>
        <v>4637482</v>
      </c>
      <c r="H803" s="159"/>
      <c r="I803" s="121">
        <f>SUMIFS('HCLS Adjustment'!$M:$M,'HCLS Adjustment'!$B:$B,$B803)</f>
        <v>2291495.7321941145</v>
      </c>
      <c r="J803" s="17">
        <f>VLOOKUP(B803,'SVS Adjustment'!B:L,11,FALSE)</f>
        <v>0</v>
      </c>
      <c r="K803" s="17">
        <f>VLOOKUP($B803,'CAF BLS Adjustment'!$B:$S,18,FALSE)</f>
        <v>1819783.0855623824</v>
      </c>
      <c r="L803" s="39">
        <f t="shared" si="25"/>
        <v>4111278.8177564968</v>
      </c>
    </row>
    <row r="804" spans="1:12" ht="15" customHeight="1">
      <c r="A804" s="51" t="s">
        <v>783</v>
      </c>
      <c r="B804" s="51">
        <v>411849</v>
      </c>
      <c r="C804" s="51" t="s">
        <v>813</v>
      </c>
      <c r="D804" s="121">
        <f>SUMIFS('HCLS Adjustment'!$F:$F,'HCLS Adjustment'!$B:$B,'SAC by SAC Totals'!$B804)</f>
        <v>1847112</v>
      </c>
      <c r="E804" s="17">
        <f>VLOOKUP(B804,'SVS Adjustment'!B:L,4,FALSE)</f>
        <v>0</v>
      </c>
      <c r="F804" s="17">
        <f>VLOOKUP(B804,'CAF BLS Adjustment'!B:S,9,FALSE)</f>
        <v>1561355</v>
      </c>
      <c r="G804" s="14">
        <f t="shared" si="24"/>
        <v>3408467</v>
      </c>
      <c r="H804" s="159"/>
      <c r="I804" s="121">
        <f>SUMIFS('HCLS Adjustment'!$M:$M,'HCLS Adjustment'!$B:$B,$B804)</f>
        <v>1620627.0182978164</v>
      </c>
      <c r="J804" s="17">
        <f>VLOOKUP(B804,'SVS Adjustment'!B:L,11,FALSE)</f>
        <v>0</v>
      </c>
      <c r="K804" s="17">
        <f>VLOOKUP($B804,'CAF BLS Adjustment'!$B:$S,18,FALSE)</f>
        <v>1394509.3568374407</v>
      </c>
      <c r="L804" s="39">
        <f t="shared" si="25"/>
        <v>3015136.3751352569</v>
      </c>
    </row>
    <row r="805" spans="1:12" ht="15" customHeight="1">
      <c r="A805" s="51" t="s">
        <v>783</v>
      </c>
      <c r="B805" s="51">
        <v>411852</v>
      </c>
      <c r="C805" s="51" t="s">
        <v>814</v>
      </c>
      <c r="D805" s="121">
        <f>SUMIFS('HCLS Adjustment'!$F:$F,'HCLS Adjustment'!$B:$B,'SAC by SAC Totals'!$B805)</f>
        <v>0</v>
      </c>
      <c r="E805" s="17">
        <f>VLOOKUP(B805,'SVS Adjustment'!B:L,4,FALSE)</f>
        <v>0</v>
      </c>
      <c r="F805" s="17">
        <f>VLOOKUP(B805,'CAF BLS Adjustment'!B:S,9,FALSE)</f>
        <v>6018</v>
      </c>
      <c r="G805" s="14">
        <f t="shared" si="24"/>
        <v>6018</v>
      </c>
      <c r="H805" s="159"/>
      <c r="I805" s="121">
        <f>SUMIFS('HCLS Adjustment'!$M:$M,'HCLS Adjustment'!$B:$B,$B805)</f>
        <v>0</v>
      </c>
      <c r="J805" s="17">
        <f>VLOOKUP(B805,'SVS Adjustment'!B:L,11,FALSE)</f>
        <v>0</v>
      </c>
      <c r="K805" s="17">
        <f>VLOOKUP($B805,'CAF BLS Adjustment'!$B:$S,18,FALSE)</f>
        <v>5516.3074339466721</v>
      </c>
      <c r="L805" s="39">
        <f t="shared" si="25"/>
        <v>5516.3074339466721</v>
      </c>
    </row>
    <row r="806" spans="1:12" ht="15" customHeight="1">
      <c r="A806" s="51" t="s">
        <v>783</v>
      </c>
      <c r="B806" s="51">
        <v>412030</v>
      </c>
      <c r="C806" s="51" t="s">
        <v>815</v>
      </c>
      <c r="D806" s="121">
        <f>SUMIFS('HCLS Adjustment'!$F:$F,'HCLS Adjustment'!$B:$B,'SAC by SAC Totals'!$B806)</f>
        <v>0</v>
      </c>
      <c r="E806" s="17">
        <f>VLOOKUP(B806,'SVS Adjustment'!B:L,4,FALSE)</f>
        <v>0</v>
      </c>
      <c r="F806" s="17">
        <f>VLOOKUP(B806,'CAF BLS Adjustment'!B:S,9,FALSE)</f>
        <v>-1476</v>
      </c>
      <c r="G806" s="14">
        <f t="shared" si="24"/>
        <v>-1476</v>
      </c>
      <c r="H806" s="159"/>
      <c r="I806" s="121">
        <f>SUMIFS('HCLS Adjustment'!$M:$M,'HCLS Adjustment'!$B:$B,$B806)</f>
        <v>0</v>
      </c>
      <c r="J806" s="17">
        <f>VLOOKUP(B806,'SVS Adjustment'!B:L,11,FALSE)</f>
        <v>0</v>
      </c>
      <c r="K806" s="17">
        <f>VLOOKUP($B806,'CAF BLS Adjustment'!$B:$S,18,FALSE)</f>
        <v>-1476</v>
      </c>
      <c r="L806" s="39">
        <f t="shared" si="25"/>
        <v>-1476</v>
      </c>
    </row>
    <row r="807" spans="1:12" ht="15" customHeight="1">
      <c r="A807" s="51" t="s">
        <v>816</v>
      </c>
      <c r="B807" s="51">
        <v>420463</v>
      </c>
      <c r="C807" s="51" t="s">
        <v>817</v>
      </c>
      <c r="D807" s="121">
        <f>SUMIFS('HCLS Adjustment'!$F:$F,'HCLS Adjustment'!$B:$B,'SAC by SAC Totals'!$B807)</f>
        <v>730272</v>
      </c>
      <c r="E807" s="17">
        <f>VLOOKUP(B807,'SVS Adjustment'!B:L,4,FALSE)</f>
        <v>0</v>
      </c>
      <c r="F807" s="17">
        <f>VLOOKUP(B807,'CAF BLS Adjustment'!B:S,9,FALSE)</f>
        <v>826249</v>
      </c>
      <c r="G807" s="14">
        <f t="shared" si="24"/>
        <v>1556521</v>
      </c>
      <c r="H807" s="159"/>
      <c r="I807" s="121">
        <f>SUMIFS('HCLS Adjustment'!$M:$M,'HCLS Adjustment'!$B:$B,$B807)</f>
        <v>621168.01190673746</v>
      </c>
      <c r="J807" s="17">
        <f>VLOOKUP(B807,'SVS Adjustment'!B:L,11,FALSE)</f>
        <v>0</v>
      </c>
      <c r="K807" s="17">
        <f>VLOOKUP($B807,'CAF BLS Adjustment'!$B:$S,18,FALSE)</f>
        <v>715518.0500018663</v>
      </c>
      <c r="L807" s="39">
        <f t="shared" si="25"/>
        <v>1336686.0619086036</v>
      </c>
    </row>
    <row r="808" spans="1:12" ht="15" customHeight="1">
      <c r="A808" s="51" t="s">
        <v>816</v>
      </c>
      <c r="B808" s="51">
        <v>421206</v>
      </c>
      <c r="C808" s="51" t="s">
        <v>818</v>
      </c>
      <c r="D808" s="121">
        <f>SUMIFS('HCLS Adjustment'!$F:$F,'HCLS Adjustment'!$B:$B,'SAC by SAC Totals'!$B808)</f>
        <v>682668</v>
      </c>
      <c r="E808" s="17">
        <f>VLOOKUP(B808,'SVS Adjustment'!B:L,4,FALSE)</f>
        <v>0</v>
      </c>
      <c r="F808" s="17">
        <f>VLOOKUP(B808,'CAF BLS Adjustment'!B:S,9,FALSE)</f>
        <v>678029</v>
      </c>
      <c r="G808" s="14">
        <f t="shared" si="24"/>
        <v>1360697</v>
      </c>
      <c r="H808" s="159"/>
      <c r="I808" s="121">
        <f>SUMIFS('HCLS Adjustment'!$M:$M,'HCLS Adjustment'!$B:$B,$B808)</f>
        <v>595721.87857610895</v>
      </c>
      <c r="J808" s="17">
        <f>VLOOKUP(B808,'SVS Adjustment'!B:L,11,FALSE)</f>
        <v>0</v>
      </c>
      <c r="K808" s="17">
        <f>VLOOKUP($B808,'CAF BLS Adjustment'!$B:$S,18,FALSE)</f>
        <v>601750.67087364872</v>
      </c>
      <c r="L808" s="39">
        <f t="shared" si="25"/>
        <v>1197472.5494497577</v>
      </c>
    </row>
    <row r="809" spans="1:12" ht="15" customHeight="1">
      <c r="A809" s="51" t="s">
        <v>816</v>
      </c>
      <c r="B809" s="51">
        <v>421759</v>
      </c>
      <c r="C809" s="51" t="s">
        <v>819</v>
      </c>
      <c r="D809" s="121">
        <f>SUMIFS('HCLS Adjustment'!$F:$F,'HCLS Adjustment'!$B:$B,'SAC by SAC Totals'!$B809)</f>
        <v>904224</v>
      </c>
      <c r="E809" s="17">
        <f>VLOOKUP(B809,'SVS Adjustment'!B:L,4,FALSE)</f>
        <v>0</v>
      </c>
      <c r="F809" s="17">
        <f>VLOOKUP(B809,'CAF BLS Adjustment'!B:S,9,FALSE)</f>
        <v>780554</v>
      </c>
      <c r="G809" s="14">
        <f t="shared" si="24"/>
        <v>1684778</v>
      </c>
      <c r="H809" s="159"/>
      <c r="I809" s="121">
        <f>SUMIFS('HCLS Adjustment'!$M:$M,'HCLS Adjustment'!$B:$B,$B809)</f>
        <v>773063.62399784639</v>
      </c>
      <c r="J809" s="17">
        <f>VLOOKUP(B809,'SVS Adjustment'!B:L,11,FALSE)</f>
        <v>0</v>
      </c>
      <c r="K809" s="17">
        <f>VLOOKUP($B809,'CAF BLS Adjustment'!$B:$S,18,FALSE)</f>
        <v>668235.65830427397</v>
      </c>
      <c r="L809" s="39">
        <f t="shared" si="25"/>
        <v>1441299.2823021202</v>
      </c>
    </row>
    <row r="810" spans="1:12" ht="15" customHeight="1">
      <c r="A810" s="51" t="s">
        <v>816</v>
      </c>
      <c r="B810" s="51">
        <v>421807</v>
      </c>
      <c r="C810" s="51" t="s">
        <v>820</v>
      </c>
      <c r="D810" s="121">
        <f>SUMIFS('HCLS Adjustment'!$F:$F,'HCLS Adjustment'!$B:$B,'SAC by SAC Totals'!$B810)</f>
        <v>37296</v>
      </c>
      <c r="E810" s="17">
        <f>VLOOKUP(B810,'SVS Adjustment'!B:L,4,FALSE)</f>
        <v>0</v>
      </c>
      <c r="F810" s="17">
        <f>VLOOKUP(B810,'CAF BLS Adjustment'!B:S,9,FALSE)</f>
        <v>95353</v>
      </c>
      <c r="G810" s="14">
        <f t="shared" si="24"/>
        <v>132649</v>
      </c>
      <c r="H810" s="159"/>
      <c r="I810" s="121">
        <f>SUMIFS('HCLS Adjustment'!$M:$M,'HCLS Adjustment'!$B:$B,$B810)</f>
        <v>24452.612647613849</v>
      </c>
      <c r="J810" s="17">
        <f>VLOOKUP(B810,'SVS Adjustment'!B:L,11,FALSE)</f>
        <v>0</v>
      </c>
      <c r="K810" s="17">
        <f>VLOOKUP($B810,'CAF BLS Adjustment'!$B:$S,18,FALSE)</f>
        <v>74853.828402487256</v>
      </c>
      <c r="L810" s="39">
        <f t="shared" si="25"/>
        <v>99306.441050101101</v>
      </c>
    </row>
    <row r="811" spans="1:12" ht="15" customHeight="1">
      <c r="A811" s="51" t="s">
        <v>816</v>
      </c>
      <c r="B811" s="51">
        <v>421860</v>
      </c>
      <c r="C811" s="51" t="s">
        <v>821</v>
      </c>
      <c r="D811" s="121">
        <f>SUMIFS('HCLS Adjustment'!$F:$F,'HCLS Adjustment'!$B:$B,'SAC by SAC Totals'!$B811)</f>
        <v>264240</v>
      </c>
      <c r="E811" s="17">
        <f>VLOOKUP(B811,'SVS Adjustment'!B:L,4,FALSE)</f>
        <v>0</v>
      </c>
      <c r="F811" s="17">
        <f>VLOOKUP(B811,'CAF BLS Adjustment'!B:S,9,FALSE)</f>
        <v>182335</v>
      </c>
      <c r="G811" s="14">
        <f t="shared" si="24"/>
        <v>446575</v>
      </c>
      <c r="H811" s="159"/>
      <c r="I811" s="121">
        <f>SUMIFS('HCLS Adjustment'!$M:$M,'HCLS Adjustment'!$B:$B,$B811)</f>
        <v>230253.16261863432</v>
      </c>
      <c r="J811" s="17">
        <f>VLOOKUP(B811,'SVS Adjustment'!B:L,11,FALSE)</f>
        <v>0</v>
      </c>
      <c r="K811" s="17">
        <f>VLOOKUP($B811,'CAF BLS Adjustment'!$B:$S,18,FALSE)</f>
        <v>159777.66393292075</v>
      </c>
      <c r="L811" s="39">
        <f t="shared" si="25"/>
        <v>390030.82655155507</v>
      </c>
    </row>
    <row r="812" spans="1:12" ht="15" customHeight="1">
      <c r="A812" s="51" t="s">
        <v>816</v>
      </c>
      <c r="B812" s="51">
        <v>421864</v>
      </c>
      <c r="C812" s="51" t="s">
        <v>822</v>
      </c>
      <c r="D812" s="121">
        <f>SUMIFS('HCLS Adjustment'!$F:$F,'HCLS Adjustment'!$B:$B,'SAC by SAC Totals'!$B812)</f>
        <v>3432900</v>
      </c>
      <c r="E812" s="17">
        <f>VLOOKUP(B812,'SVS Adjustment'!B:L,4,FALSE)</f>
        <v>0</v>
      </c>
      <c r="F812" s="17">
        <f>VLOOKUP(B812,'CAF BLS Adjustment'!B:S,9,FALSE)</f>
        <v>2481380</v>
      </c>
      <c r="G812" s="14">
        <f t="shared" si="24"/>
        <v>5914280</v>
      </c>
      <c r="H812" s="159"/>
      <c r="I812" s="121">
        <f>SUMIFS('HCLS Adjustment'!$M:$M,'HCLS Adjustment'!$B:$B,$B812)</f>
        <v>2969251.3006699034</v>
      </c>
      <c r="J812" s="17">
        <f>VLOOKUP(B812,'SVS Adjustment'!B:L,11,FALSE)</f>
        <v>0</v>
      </c>
      <c r="K812" s="17">
        <f>VLOOKUP($B812,'CAF BLS Adjustment'!$B:$S,18,FALSE)</f>
        <v>2144461.8548250869</v>
      </c>
      <c r="L812" s="39">
        <f t="shared" si="25"/>
        <v>5113713.1554949898</v>
      </c>
    </row>
    <row r="813" spans="1:12" ht="15" customHeight="1">
      <c r="A813" s="51" t="s">
        <v>816</v>
      </c>
      <c r="B813" s="51">
        <v>421865</v>
      </c>
      <c r="C813" s="51" t="s">
        <v>823</v>
      </c>
      <c r="D813" s="121">
        <f>SUMIFS('HCLS Adjustment'!$F:$F,'HCLS Adjustment'!$B:$B,'SAC by SAC Totals'!$B813)</f>
        <v>233208</v>
      </c>
      <c r="E813" s="17">
        <f>VLOOKUP(B813,'SVS Adjustment'!B:L,4,FALSE)</f>
        <v>0</v>
      </c>
      <c r="F813" s="17">
        <f>VLOOKUP(B813,'CAF BLS Adjustment'!B:S,9,FALSE)</f>
        <v>929064</v>
      </c>
      <c r="G813" s="14">
        <f t="shared" si="24"/>
        <v>1162272</v>
      </c>
      <c r="H813" s="159"/>
      <c r="I813" s="121">
        <f>SUMIFS('HCLS Adjustment'!$M:$M,'HCLS Adjustment'!$B:$B,$B813)</f>
        <v>162758.5495704413</v>
      </c>
      <c r="J813" s="17">
        <f>VLOOKUP(B813,'SVS Adjustment'!B:L,11,FALSE)</f>
        <v>0</v>
      </c>
      <c r="K813" s="17">
        <f>VLOOKUP($B813,'CAF BLS Adjustment'!$B:$S,18,FALSE)</f>
        <v>783465.31532993843</v>
      </c>
      <c r="L813" s="39">
        <f t="shared" si="25"/>
        <v>946223.86490037967</v>
      </c>
    </row>
    <row r="814" spans="1:12" ht="15" customHeight="1">
      <c r="A814" s="51" t="s">
        <v>816</v>
      </c>
      <c r="B814" s="51">
        <v>421866</v>
      </c>
      <c r="C814" s="51" t="s">
        <v>824</v>
      </c>
      <c r="D814" s="121">
        <f>SUMIFS('HCLS Adjustment'!$F:$F,'HCLS Adjustment'!$B:$B,'SAC by SAC Totals'!$B814)</f>
        <v>264480</v>
      </c>
      <c r="E814" s="17">
        <f>VLOOKUP(B814,'SVS Adjustment'!B:L,4,FALSE)</f>
        <v>0</v>
      </c>
      <c r="F814" s="17">
        <f>VLOOKUP(B814,'CAF BLS Adjustment'!B:S,9,FALSE)</f>
        <v>222909</v>
      </c>
      <c r="G814" s="14">
        <f t="shared" si="24"/>
        <v>487389</v>
      </c>
      <c r="H814" s="159"/>
      <c r="I814" s="121">
        <f>SUMIFS('HCLS Adjustment'!$M:$M,'HCLS Adjustment'!$B:$B,$B814)</f>
        <v>206825.35089668905</v>
      </c>
      <c r="J814" s="17">
        <f>VLOOKUP(B814,'SVS Adjustment'!B:L,11,FALSE)</f>
        <v>0</v>
      </c>
      <c r="K814" s="17">
        <f>VLOOKUP($B814,'CAF BLS Adjustment'!$B:$S,18,FALSE)</f>
        <v>161992.01638758177</v>
      </c>
      <c r="L814" s="39">
        <f t="shared" si="25"/>
        <v>368817.36728427082</v>
      </c>
    </row>
    <row r="815" spans="1:12" ht="15" customHeight="1">
      <c r="A815" s="51" t="s">
        <v>816</v>
      </c>
      <c r="B815" s="51">
        <v>421874</v>
      </c>
      <c r="C815" s="51" t="s">
        <v>825</v>
      </c>
      <c r="D815" s="121">
        <f>SUMIFS('HCLS Adjustment'!$F:$F,'HCLS Adjustment'!$B:$B,'SAC by SAC Totals'!$B815)</f>
        <v>0</v>
      </c>
      <c r="E815" s="17">
        <f>VLOOKUP(B815,'SVS Adjustment'!B:L,4,FALSE)</f>
        <v>0</v>
      </c>
      <c r="F815" s="17">
        <f>VLOOKUP(B815,'CAF BLS Adjustment'!B:S,9,FALSE)</f>
        <v>-1668</v>
      </c>
      <c r="G815" s="14">
        <f t="shared" si="24"/>
        <v>-1668</v>
      </c>
      <c r="H815" s="159"/>
      <c r="I815" s="121">
        <f>SUMIFS('HCLS Adjustment'!$M:$M,'HCLS Adjustment'!$B:$B,$B815)</f>
        <v>0</v>
      </c>
      <c r="J815" s="17">
        <f>VLOOKUP(B815,'SVS Adjustment'!B:L,11,FALSE)</f>
        <v>0</v>
      </c>
      <c r="K815" s="17">
        <f>VLOOKUP($B815,'CAF BLS Adjustment'!$B:$S,18,FALSE)</f>
        <v>-1668</v>
      </c>
      <c r="L815" s="39">
        <f t="shared" si="25"/>
        <v>-1668</v>
      </c>
    </row>
    <row r="816" spans="1:12" ht="15" customHeight="1">
      <c r="A816" s="51" t="s">
        <v>816</v>
      </c>
      <c r="B816" s="51">
        <v>421876</v>
      </c>
      <c r="C816" s="51" t="s">
        <v>826</v>
      </c>
      <c r="D816" s="121">
        <f>SUMIFS('HCLS Adjustment'!$F:$F,'HCLS Adjustment'!$B:$B,'SAC by SAC Totals'!$B816)</f>
        <v>220104</v>
      </c>
      <c r="E816" s="17">
        <f>VLOOKUP(B816,'SVS Adjustment'!B:L,4,FALSE)</f>
        <v>0</v>
      </c>
      <c r="F816" s="17">
        <f>VLOOKUP(B816,'CAF BLS Adjustment'!B:S,9,FALSE)</f>
        <v>133956.55227088381</v>
      </c>
      <c r="G816" s="14">
        <f t="shared" si="24"/>
        <v>354060.55227088381</v>
      </c>
      <c r="H816" s="159"/>
      <c r="I816" s="121">
        <f>SUMIFS('HCLS Adjustment'!$M:$M,'HCLS Adjustment'!$B:$B,$B816)</f>
        <v>194092.74889896126</v>
      </c>
      <c r="J816" s="17">
        <f>VLOOKUP(B816,'SVS Adjustment'!B:L,11,FALSE)</f>
        <v>0</v>
      </c>
      <c r="K816" s="17">
        <f>VLOOKUP($B816,'CAF BLS Adjustment'!$B:$S,18,FALSE)</f>
        <v>119607.16176527158</v>
      </c>
      <c r="L816" s="39">
        <f t="shared" si="25"/>
        <v>313699.91066423286</v>
      </c>
    </row>
    <row r="817" spans="1:12" ht="15" customHeight="1">
      <c r="A817" s="51" t="s">
        <v>816</v>
      </c>
      <c r="B817" s="51">
        <v>421882</v>
      </c>
      <c r="C817" s="51" t="s">
        <v>827</v>
      </c>
      <c r="D817" s="121">
        <f>SUMIFS('HCLS Adjustment'!$F:$F,'HCLS Adjustment'!$B:$B,'SAC by SAC Totals'!$B817)</f>
        <v>0</v>
      </c>
      <c r="E817" s="17">
        <f>VLOOKUP(B817,'SVS Adjustment'!B:L,4,FALSE)</f>
        <v>0</v>
      </c>
      <c r="F817" s="17">
        <f>VLOOKUP(B817,'CAF BLS Adjustment'!B:S,9,FALSE)</f>
        <v>1789711</v>
      </c>
      <c r="G817" s="14">
        <f t="shared" si="24"/>
        <v>1789711</v>
      </c>
      <c r="H817" s="159"/>
      <c r="I817" s="121">
        <f>SUMIFS('HCLS Adjustment'!$M:$M,'HCLS Adjustment'!$B:$B,$B817)</f>
        <v>0</v>
      </c>
      <c r="J817" s="17">
        <f>VLOOKUP(B817,'SVS Adjustment'!B:L,11,FALSE)</f>
        <v>0</v>
      </c>
      <c r="K817" s="17">
        <f>VLOOKUP($B817,'CAF BLS Adjustment'!$B:$S,18,FALSE)</f>
        <v>1358173.4982398069</v>
      </c>
      <c r="L817" s="39">
        <f t="shared" si="25"/>
        <v>1358173.4982398069</v>
      </c>
    </row>
    <row r="818" spans="1:12" ht="15" customHeight="1">
      <c r="A818" s="51" t="s">
        <v>816</v>
      </c>
      <c r="B818" s="51">
        <v>421886</v>
      </c>
      <c r="C818" s="51" t="s">
        <v>828</v>
      </c>
      <c r="D818" s="121">
        <f>SUMIFS('HCLS Adjustment'!$F:$F,'HCLS Adjustment'!$B:$B,'SAC by SAC Totals'!$B818)</f>
        <v>333600</v>
      </c>
      <c r="E818" s="17">
        <f>VLOOKUP(B818,'SVS Adjustment'!B:L,4,FALSE)</f>
        <v>0</v>
      </c>
      <c r="F818" s="17">
        <f>VLOOKUP(B818,'CAF BLS Adjustment'!B:S,9,FALSE)</f>
        <v>285627</v>
      </c>
      <c r="G818" s="14">
        <f t="shared" si="24"/>
        <v>619227</v>
      </c>
      <c r="H818" s="159"/>
      <c r="I818" s="121">
        <f>SUMIFS('HCLS Adjustment'!$M:$M,'HCLS Adjustment'!$B:$B,$B818)</f>
        <v>277347.39196005254</v>
      </c>
      <c r="J818" s="17">
        <f>VLOOKUP(B818,'SVS Adjustment'!B:L,11,FALSE)</f>
        <v>0</v>
      </c>
      <c r="K818" s="17">
        <f>VLOOKUP($B818,'CAF BLS Adjustment'!$B:$S,18,FALSE)</f>
        <v>232617.04533046216</v>
      </c>
      <c r="L818" s="39">
        <f t="shared" si="25"/>
        <v>509964.4372905147</v>
      </c>
    </row>
    <row r="819" spans="1:12" ht="15" customHeight="1">
      <c r="A819" s="51" t="s">
        <v>816</v>
      </c>
      <c r="B819" s="51">
        <v>421887</v>
      </c>
      <c r="C819" s="51" t="s">
        <v>829</v>
      </c>
      <c r="D819" s="121">
        <f>SUMIFS('HCLS Adjustment'!$F:$F,'HCLS Adjustment'!$B:$B,'SAC by SAC Totals'!$B819)</f>
        <v>1144848</v>
      </c>
      <c r="E819" s="17">
        <f>VLOOKUP(B819,'SVS Adjustment'!B:L,4,FALSE)</f>
        <v>0</v>
      </c>
      <c r="F819" s="17">
        <f>VLOOKUP(B819,'CAF BLS Adjustment'!B:S,9,FALSE)</f>
        <v>1613463</v>
      </c>
      <c r="G819" s="14">
        <f t="shared" si="24"/>
        <v>2758311</v>
      </c>
      <c r="H819" s="159"/>
      <c r="I819" s="121">
        <f>SUMIFS('HCLS Adjustment'!$M:$M,'HCLS Adjustment'!$B:$B,$B819)</f>
        <v>993403.43771360035</v>
      </c>
      <c r="J819" s="17">
        <f>VLOOKUP(B819,'SVS Adjustment'!B:L,11,FALSE)</f>
        <v>0</v>
      </c>
      <c r="K819" s="17">
        <f>VLOOKUP($B819,'CAF BLS Adjustment'!$B:$S,18,FALSE)</f>
        <v>1437945.7571253425</v>
      </c>
      <c r="L819" s="39">
        <f t="shared" si="25"/>
        <v>2431349.194838943</v>
      </c>
    </row>
    <row r="820" spans="1:12" ht="15" customHeight="1">
      <c r="A820" s="51" t="s">
        <v>816</v>
      </c>
      <c r="B820" s="51">
        <v>421888</v>
      </c>
      <c r="C820" s="51" t="s">
        <v>830</v>
      </c>
      <c r="D820" s="121">
        <f>SUMIFS('HCLS Adjustment'!$F:$F,'HCLS Adjustment'!$B:$B,'SAC by SAC Totals'!$B820)</f>
        <v>0</v>
      </c>
      <c r="E820" s="17">
        <f>VLOOKUP(B820,'SVS Adjustment'!B:L,4,FALSE)</f>
        <v>0</v>
      </c>
      <c r="F820" s="17">
        <f>VLOOKUP(B820,'CAF BLS Adjustment'!B:S,9,FALSE)</f>
        <v>-313314</v>
      </c>
      <c r="G820" s="14">
        <f t="shared" si="24"/>
        <v>-313314</v>
      </c>
      <c r="H820" s="159"/>
      <c r="I820" s="121">
        <f>SUMIFS('HCLS Adjustment'!$M:$M,'HCLS Adjustment'!$B:$B,$B820)</f>
        <v>0</v>
      </c>
      <c r="J820" s="17">
        <f>VLOOKUP(B820,'SVS Adjustment'!B:L,11,FALSE)</f>
        <v>0</v>
      </c>
      <c r="K820" s="17">
        <f>VLOOKUP($B820,'CAF BLS Adjustment'!$B:$S,18,FALSE)</f>
        <v>-313314</v>
      </c>
      <c r="L820" s="39">
        <f t="shared" si="25"/>
        <v>-313314</v>
      </c>
    </row>
    <row r="821" spans="1:12" ht="15" customHeight="1">
      <c r="A821" s="51" t="s">
        <v>816</v>
      </c>
      <c r="B821" s="51">
        <v>421890</v>
      </c>
      <c r="C821" s="51" t="s">
        <v>831</v>
      </c>
      <c r="D821" s="121">
        <f>SUMIFS('HCLS Adjustment'!$F:$F,'HCLS Adjustment'!$B:$B,'SAC by SAC Totals'!$B821)</f>
        <v>1927188</v>
      </c>
      <c r="E821" s="17">
        <f>VLOOKUP(B821,'SVS Adjustment'!B:L,4,FALSE)</f>
        <v>0</v>
      </c>
      <c r="F821" s="17">
        <f>VLOOKUP(B821,'CAF BLS Adjustment'!B:S,9,FALSE)</f>
        <v>1317998</v>
      </c>
      <c r="G821" s="14">
        <f t="shared" si="24"/>
        <v>3245186</v>
      </c>
      <c r="H821" s="159"/>
      <c r="I821" s="121">
        <f>SUMIFS('HCLS Adjustment'!$M:$M,'HCLS Adjustment'!$B:$B,$B821)</f>
        <v>1669301.4399584085</v>
      </c>
      <c r="J821" s="17">
        <f>VLOOKUP(B821,'SVS Adjustment'!B:L,11,FALSE)</f>
        <v>0</v>
      </c>
      <c r="K821" s="17">
        <f>VLOOKUP($B821,'CAF BLS Adjustment'!$B:$S,18,FALSE)</f>
        <v>1139517.4870524628</v>
      </c>
      <c r="L821" s="39">
        <f t="shared" si="25"/>
        <v>2808818.9270108715</v>
      </c>
    </row>
    <row r="822" spans="1:12" ht="15" customHeight="1">
      <c r="A822" s="51" t="s">
        <v>816</v>
      </c>
      <c r="B822" s="51">
        <v>421893</v>
      </c>
      <c r="C822" s="51" t="s">
        <v>832</v>
      </c>
      <c r="D822" s="121">
        <f>SUMIFS('HCLS Adjustment'!$F:$F,'HCLS Adjustment'!$B:$B,'SAC by SAC Totals'!$B822)</f>
        <v>38532</v>
      </c>
      <c r="E822" s="17">
        <f>VLOOKUP(B822,'SVS Adjustment'!B:L,4,FALSE)</f>
        <v>0</v>
      </c>
      <c r="F822" s="17">
        <f>VLOOKUP(B822,'CAF BLS Adjustment'!B:S,9,FALSE)</f>
        <v>84517</v>
      </c>
      <c r="G822" s="14">
        <f t="shared" si="24"/>
        <v>123049</v>
      </c>
      <c r="H822" s="159"/>
      <c r="I822" s="121">
        <f>SUMIFS('HCLS Adjustment'!$M:$M,'HCLS Adjustment'!$B:$B,$B822)</f>
        <v>29245.050233222984</v>
      </c>
      <c r="J822" s="17">
        <f>VLOOKUP(B822,'SVS Adjustment'!B:L,11,FALSE)</f>
        <v>0</v>
      </c>
      <c r="K822" s="17">
        <f>VLOOKUP($B822,'CAF BLS Adjustment'!$B:$S,18,FALSE)</f>
        <v>70088.837482487026</v>
      </c>
      <c r="L822" s="39">
        <f t="shared" si="25"/>
        <v>99333.887715710007</v>
      </c>
    </row>
    <row r="823" spans="1:12" ht="15" customHeight="1">
      <c r="A823" s="51" t="s">
        <v>816</v>
      </c>
      <c r="B823" s="51">
        <v>421900</v>
      </c>
      <c r="C823" s="51" t="s">
        <v>833</v>
      </c>
      <c r="D823" s="121">
        <f>SUMIFS('HCLS Adjustment'!$F:$F,'HCLS Adjustment'!$B:$B,'SAC by SAC Totals'!$B823)</f>
        <v>0</v>
      </c>
      <c r="E823" s="17">
        <f>VLOOKUP(B823,'SVS Adjustment'!B:L,4,FALSE)</f>
        <v>0</v>
      </c>
      <c r="F823" s="17">
        <f>VLOOKUP(B823,'CAF BLS Adjustment'!B:S,9,FALSE)</f>
        <v>-16266</v>
      </c>
      <c r="G823" s="14">
        <f t="shared" si="24"/>
        <v>-16266</v>
      </c>
      <c r="H823" s="159"/>
      <c r="I823" s="121">
        <f>SUMIFS('HCLS Adjustment'!$M:$M,'HCLS Adjustment'!$B:$B,$B823)</f>
        <v>0</v>
      </c>
      <c r="J823" s="17">
        <f>VLOOKUP(B823,'SVS Adjustment'!B:L,11,FALSE)</f>
        <v>0</v>
      </c>
      <c r="K823" s="17">
        <f>VLOOKUP($B823,'CAF BLS Adjustment'!$B:$S,18,FALSE)</f>
        <v>-16266</v>
      </c>
      <c r="L823" s="39">
        <f t="shared" si="25"/>
        <v>-16266</v>
      </c>
    </row>
    <row r="824" spans="1:12" ht="15" customHeight="1">
      <c r="A824" s="51" t="s">
        <v>816</v>
      </c>
      <c r="B824" s="51">
        <v>421901</v>
      </c>
      <c r="C824" s="51" t="s">
        <v>834</v>
      </c>
      <c r="D824" s="121">
        <f>SUMIFS('HCLS Adjustment'!$F:$F,'HCLS Adjustment'!$B:$B,'SAC by SAC Totals'!$B824)</f>
        <v>1226472</v>
      </c>
      <c r="E824" s="17">
        <f>VLOOKUP(B824,'SVS Adjustment'!B:L,4,FALSE)</f>
        <v>0</v>
      </c>
      <c r="F824" s="17">
        <f>VLOOKUP(B824,'CAF BLS Adjustment'!B:S,9,FALSE)</f>
        <v>1622474</v>
      </c>
      <c r="G824" s="14">
        <f t="shared" si="24"/>
        <v>2848946</v>
      </c>
      <c r="H824" s="159"/>
      <c r="I824" s="121">
        <f>SUMIFS('HCLS Adjustment'!$M:$M,'HCLS Adjustment'!$B:$B,$B824)</f>
        <v>1025360.8727462619</v>
      </c>
      <c r="J824" s="17">
        <f>VLOOKUP(B824,'SVS Adjustment'!B:L,11,FALSE)</f>
        <v>0</v>
      </c>
      <c r="K824" s="17">
        <f>VLOOKUP($B824,'CAF BLS Adjustment'!$B:$S,18,FALSE)</f>
        <v>1388826.6805566407</v>
      </c>
      <c r="L824" s="39">
        <f t="shared" si="25"/>
        <v>2414187.5533029027</v>
      </c>
    </row>
    <row r="825" spans="1:12" ht="15" customHeight="1">
      <c r="A825" s="51" t="s">
        <v>816</v>
      </c>
      <c r="B825" s="51">
        <v>421908</v>
      </c>
      <c r="C825" s="51" t="s">
        <v>835</v>
      </c>
      <c r="D825" s="121">
        <f>SUMIFS('HCLS Adjustment'!$F:$F,'HCLS Adjustment'!$B:$B,'SAC by SAC Totals'!$B825)</f>
        <v>0</v>
      </c>
      <c r="E825" s="17">
        <f>VLOOKUP(B825,'SVS Adjustment'!B:L,4,FALSE)</f>
        <v>0</v>
      </c>
      <c r="F825" s="17">
        <f>VLOOKUP(B825,'CAF BLS Adjustment'!B:S,9,FALSE)</f>
        <v>1896</v>
      </c>
      <c r="G825" s="14">
        <f t="shared" si="24"/>
        <v>1896</v>
      </c>
      <c r="H825" s="159"/>
      <c r="I825" s="121">
        <f>SUMIFS('HCLS Adjustment'!$M:$M,'HCLS Adjustment'!$B:$B,$B825)</f>
        <v>0</v>
      </c>
      <c r="J825" s="17">
        <f>VLOOKUP(B825,'SVS Adjustment'!B:L,11,FALSE)</f>
        <v>0</v>
      </c>
      <c r="K825" s="17">
        <f>VLOOKUP($B825,'CAF BLS Adjustment'!$B:$S,18,FALSE)</f>
        <v>1737.9393311337469</v>
      </c>
      <c r="L825" s="39">
        <f t="shared" si="25"/>
        <v>1737.9393311337469</v>
      </c>
    </row>
    <row r="826" spans="1:12" ht="15" customHeight="1">
      <c r="A826" s="51" t="s">
        <v>816</v>
      </c>
      <c r="B826" s="51">
        <v>421912</v>
      </c>
      <c r="C826" s="51" t="s">
        <v>836</v>
      </c>
      <c r="D826" s="121">
        <f>SUMIFS('HCLS Adjustment'!$F:$F,'HCLS Adjustment'!$B:$B,'SAC by SAC Totals'!$B826)</f>
        <v>1393476</v>
      </c>
      <c r="E826" s="17">
        <f>VLOOKUP(B826,'SVS Adjustment'!B:L,4,FALSE)</f>
        <v>0</v>
      </c>
      <c r="F826" s="17">
        <f>VLOOKUP(B826,'CAF BLS Adjustment'!B:S,9,FALSE)</f>
        <v>1322672</v>
      </c>
      <c r="G826" s="14">
        <f t="shared" si="24"/>
        <v>2716148</v>
      </c>
      <c r="H826" s="159"/>
      <c r="I826" s="121">
        <f>SUMIFS('HCLS Adjustment'!$M:$M,'HCLS Adjustment'!$B:$B,$B826)</f>
        <v>1190587.7876814259</v>
      </c>
      <c r="J826" s="17">
        <f>VLOOKUP(B826,'SVS Adjustment'!B:L,11,FALSE)</f>
        <v>0</v>
      </c>
      <c r="K826" s="17">
        <f>VLOOKUP($B826,'CAF BLS Adjustment'!$B:$S,18,FALSE)</f>
        <v>1137743.1988797418</v>
      </c>
      <c r="L826" s="39">
        <f t="shared" si="25"/>
        <v>2328330.986561168</v>
      </c>
    </row>
    <row r="827" spans="1:12" ht="15" customHeight="1">
      <c r="A827" s="51" t="s">
        <v>816</v>
      </c>
      <c r="B827" s="51">
        <v>421914</v>
      </c>
      <c r="C827" s="51" t="s">
        <v>837</v>
      </c>
      <c r="D827" s="121">
        <f>SUMIFS('HCLS Adjustment'!$F:$F,'HCLS Adjustment'!$B:$B,'SAC by SAC Totals'!$B827)</f>
        <v>0</v>
      </c>
      <c r="E827" s="17">
        <f>VLOOKUP(B827,'SVS Adjustment'!B:L,4,FALSE)</f>
        <v>0</v>
      </c>
      <c r="F827" s="17">
        <f>VLOOKUP(B827,'CAF BLS Adjustment'!B:S,9,FALSE)</f>
        <v>-24414</v>
      </c>
      <c r="G827" s="14">
        <f t="shared" si="24"/>
        <v>-24414</v>
      </c>
      <c r="H827" s="159"/>
      <c r="I827" s="121">
        <f>SUMIFS('HCLS Adjustment'!$M:$M,'HCLS Adjustment'!$B:$B,$B827)</f>
        <v>0</v>
      </c>
      <c r="J827" s="17">
        <f>VLOOKUP(B827,'SVS Adjustment'!B:L,11,FALSE)</f>
        <v>0</v>
      </c>
      <c r="K827" s="17">
        <f>VLOOKUP($B827,'CAF BLS Adjustment'!$B:$S,18,FALSE)</f>
        <v>-24414</v>
      </c>
      <c r="L827" s="39">
        <f t="shared" si="25"/>
        <v>-24414</v>
      </c>
    </row>
    <row r="828" spans="1:12" ht="15" customHeight="1">
      <c r="A828" s="51" t="s">
        <v>816</v>
      </c>
      <c r="B828" s="51">
        <v>421917</v>
      </c>
      <c r="C828" s="51" t="s">
        <v>838</v>
      </c>
      <c r="D828" s="121">
        <f>SUMIFS('HCLS Adjustment'!$F:$F,'HCLS Adjustment'!$B:$B,'SAC by SAC Totals'!$B828)</f>
        <v>0</v>
      </c>
      <c r="E828" s="17">
        <f>VLOOKUP(B828,'SVS Adjustment'!B:L,4,FALSE)</f>
        <v>0</v>
      </c>
      <c r="F828" s="17">
        <f>VLOOKUP(B828,'CAF BLS Adjustment'!B:S,9,FALSE)</f>
        <v>-732</v>
      </c>
      <c r="G828" s="14">
        <f t="shared" si="24"/>
        <v>-732</v>
      </c>
      <c r="H828" s="159"/>
      <c r="I828" s="121">
        <f>SUMIFS('HCLS Adjustment'!$M:$M,'HCLS Adjustment'!$B:$B,$B828)</f>
        <v>0</v>
      </c>
      <c r="J828" s="17">
        <f>VLOOKUP(B828,'SVS Adjustment'!B:L,11,FALSE)</f>
        <v>0</v>
      </c>
      <c r="K828" s="17">
        <f>VLOOKUP($B828,'CAF BLS Adjustment'!$B:$S,18,FALSE)</f>
        <v>-732</v>
      </c>
      <c r="L828" s="39">
        <f t="shared" si="25"/>
        <v>-732</v>
      </c>
    </row>
    <row r="829" spans="1:12" ht="15" customHeight="1">
      <c r="A829" s="51" t="s">
        <v>816</v>
      </c>
      <c r="B829" s="51">
        <v>421920</v>
      </c>
      <c r="C829" s="51" t="s">
        <v>839</v>
      </c>
      <c r="D829" s="121">
        <f>SUMIFS('HCLS Adjustment'!$F:$F,'HCLS Adjustment'!$B:$B,'SAC by SAC Totals'!$B829)</f>
        <v>824040</v>
      </c>
      <c r="E829" s="17">
        <f>VLOOKUP(B829,'SVS Adjustment'!B:L,4,FALSE)</f>
        <v>0</v>
      </c>
      <c r="F829" s="17">
        <f>VLOOKUP(B829,'CAF BLS Adjustment'!B:S,9,FALSE)</f>
        <v>590369</v>
      </c>
      <c r="G829" s="14">
        <f t="shared" si="24"/>
        <v>1414409</v>
      </c>
      <c r="H829" s="159"/>
      <c r="I829" s="121">
        <f>SUMIFS('HCLS Adjustment'!$M:$M,'HCLS Adjustment'!$B:$B,$B829)</f>
        <v>722644.77065754612</v>
      </c>
      <c r="J829" s="17">
        <f>VLOOKUP(B829,'SVS Adjustment'!B:L,11,FALSE)</f>
        <v>0</v>
      </c>
      <c r="K829" s="17">
        <f>VLOOKUP($B829,'CAF BLS Adjustment'!$B:$S,18,FALSE)</f>
        <v>524224.14343692001</v>
      </c>
      <c r="L829" s="39">
        <f t="shared" si="25"/>
        <v>1246868.9140944663</v>
      </c>
    </row>
    <row r="830" spans="1:12" ht="15" customHeight="1">
      <c r="A830" s="51" t="s">
        <v>816</v>
      </c>
      <c r="B830" s="51">
        <v>421927</v>
      </c>
      <c r="C830" s="51" t="s">
        <v>840</v>
      </c>
      <c r="D830" s="121">
        <f>SUMIFS('HCLS Adjustment'!$F:$F,'HCLS Adjustment'!$B:$B,'SAC by SAC Totals'!$B830)</f>
        <v>0</v>
      </c>
      <c r="E830" s="17">
        <f>VLOOKUP(B830,'SVS Adjustment'!B:L,4,FALSE)</f>
        <v>0</v>
      </c>
      <c r="F830" s="17">
        <f>VLOOKUP(B830,'CAF BLS Adjustment'!B:S,9,FALSE)</f>
        <v>53820</v>
      </c>
      <c r="G830" s="14">
        <f t="shared" si="24"/>
        <v>53820</v>
      </c>
      <c r="H830" s="159"/>
      <c r="I830" s="121">
        <f>SUMIFS('HCLS Adjustment'!$M:$M,'HCLS Adjustment'!$B:$B,$B830)</f>
        <v>0</v>
      </c>
      <c r="J830" s="17">
        <f>VLOOKUP(B830,'SVS Adjustment'!B:L,11,FALSE)</f>
        <v>0</v>
      </c>
      <c r="K830" s="17">
        <f>VLOOKUP($B830,'CAF BLS Adjustment'!$B:$S,18,FALSE)</f>
        <v>49333.277848954778</v>
      </c>
      <c r="L830" s="39">
        <f t="shared" si="25"/>
        <v>49333.277848954778</v>
      </c>
    </row>
    <row r="831" spans="1:12" ht="15" customHeight="1">
      <c r="A831" s="51" t="s">
        <v>816</v>
      </c>
      <c r="B831" s="51">
        <v>421928</v>
      </c>
      <c r="C831" s="51" t="s">
        <v>841</v>
      </c>
      <c r="D831" s="121">
        <f>SUMIFS('HCLS Adjustment'!$F:$F,'HCLS Adjustment'!$B:$B,'SAC by SAC Totals'!$B831)</f>
        <v>0</v>
      </c>
      <c r="E831" s="17">
        <f>VLOOKUP(B831,'SVS Adjustment'!B:L,4,FALSE)</f>
        <v>0</v>
      </c>
      <c r="F831" s="17">
        <f>VLOOKUP(B831,'CAF BLS Adjustment'!B:S,9,FALSE)</f>
        <v>37890</v>
      </c>
      <c r="G831" s="14">
        <f t="shared" si="24"/>
        <v>37890</v>
      </c>
      <c r="H831" s="159"/>
      <c r="I831" s="121">
        <f>SUMIFS('HCLS Adjustment'!$M:$M,'HCLS Adjustment'!$B:$B,$B831)</f>
        <v>0</v>
      </c>
      <c r="J831" s="17">
        <f>VLOOKUP(B831,'SVS Adjustment'!B:L,11,FALSE)</f>
        <v>0</v>
      </c>
      <c r="K831" s="17">
        <f>VLOOKUP($B831,'CAF BLS Adjustment'!$B:$S,18,FALSE)</f>
        <v>34731.287582625358</v>
      </c>
      <c r="L831" s="39">
        <f t="shared" si="25"/>
        <v>34731.287582625358</v>
      </c>
    </row>
    <row r="832" spans="1:12" ht="15" customHeight="1">
      <c r="A832" s="51" t="s">
        <v>816</v>
      </c>
      <c r="B832" s="51">
        <v>421929</v>
      </c>
      <c r="C832" s="51" t="s">
        <v>842</v>
      </c>
      <c r="D832" s="121">
        <f>SUMIFS('HCLS Adjustment'!$F:$F,'HCLS Adjustment'!$B:$B,'SAC by SAC Totals'!$B832)</f>
        <v>0</v>
      </c>
      <c r="E832" s="17">
        <f>VLOOKUP(B832,'SVS Adjustment'!B:L,4,FALSE)</f>
        <v>0</v>
      </c>
      <c r="F832" s="17">
        <f>VLOOKUP(B832,'CAF BLS Adjustment'!B:S,9,FALSE)</f>
        <v>-7074</v>
      </c>
      <c r="G832" s="14">
        <f t="shared" si="24"/>
        <v>-7074</v>
      </c>
      <c r="H832" s="159"/>
      <c r="I832" s="121">
        <f>SUMIFS('HCLS Adjustment'!$M:$M,'HCLS Adjustment'!$B:$B,$B832)</f>
        <v>0</v>
      </c>
      <c r="J832" s="17">
        <f>VLOOKUP(B832,'SVS Adjustment'!B:L,11,FALSE)</f>
        <v>0</v>
      </c>
      <c r="K832" s="17">
        <f>VLOOKUP($B832,'CAF BLS Adjustment'!$B:$S,18,FALSE)</f>
        <v>-7074</v>
      </c>
      <c r="L832" s="39">
        <f t="shared" si="25"/>
        <v>-7074</v>
      </c>
    </row>
    <row r="833" spans="1:12" ht="15" customHeight="1">
      <c r="A833" s="51" t="s">
        <v>816</v>
      </c>
      <c r="B833" s="51">
        <v>421931</v>
      </c>
      <c r="C833" s="51" t="s">
        <v>843</v>
      </c>
      <c r="D833" s="121">
        <f>SUMIFS('HCLS Adjustment'!$F:$F,'HCLS Adjustment'!$B:$B,'SAC by SAC Totals'!$B833)</f>
        <v>2380740</v>
      </c>
      <c r="E833" s="17">
        <f>VLOOKUP(B833,'SVS Adjustment'!B:L,4,FALSE)</f>
        <v>0</v>
      </c>
      <c r="F833" s="17">
        <f>VLOOKUP(B833,'CAF BLS Adjustment'!B:S,9,FALSE)</f>
        <v>2891791</v>
      </c>
      <c r="G833" s="14">
        <f t="shared" si="24"/>
        <v>5272531</v>
      </c>
      <c r="H833" s="159"/>
      <c r="I833" s="121">
        <f>SUMIFS('HCLS Adjustment'!$M:$M,'HCLS Adjustment'!$B:$B,$B833)</f>
        <v>2019773.6772485913</v>
      </c>
      <c r="J833" s="17">
        <f>VLOOKUP(B833,'SVS Adjustment'!B:L,11,FALSE)</f>
        <v>0</v>
      </c>
      <c r="K833" s="17">
        <f>VLOOKUP($B833,'CAF BLS Adjustment'!$B:$S,18,FALSE)</f>
        <v>2501210.0666095093</v>
      </c>
      <c r="L833" s="39">
        <f t="shared" si="25"/>
        <v>4520983.7438581008</v>
      </c>
    </row>
    <row r="834" spans="1:12" ht="15" customHeight="1">
      <c r="A834" s="51" t="s">
        <v>816</v>
      </c>
      <c r="B834" s="51">
        <v>421932</v>
      </c>
      <c r="C834" s="51" t="s">
        <v>844</v>
      </c>
      <c r="D834" s="121">
        <f>SUMIFS('HCLS Adjustment'!$F:$F,'HCLS Adjustment'!$B:$B,'SAC by SAC Totals'!$B834)</f>
        <v>0</v>
      </c>
      <c r="E834" s="17">
        <f>VLOOKUP(B834,'SVS Adjustment'!B:L,4,FALSE)</f>
        <v>0</v>
      </c>
      <c r="F834" s="17">
        <f>VLOOKUP(B834,'CAF BLS Adjustment'!B:S,9,FALSE)</f>
        <v>2766</v>
      </c>
      <c r="G834" s="14">
        <f t="shared" si="24"/>
        <v>2766</v>
      </c>
      <c r="H834" s="159"/>
      <c r="I834" s="121">
        <f>SUMIFS('HCLS Adjustment'!$M:$M,'HCLS Adjustment'!$B:$B,$B834)</f>
        <v>0</v>
      </c>
      <c r="J834" s="17">
        <f>VLOOKUP(B834,'SVS Adjustment'!B:L,11,FALSE)</f>
        <v>0</v>
      </c>
      <c r="K834" s="17">
        <f>VLOOKUP($B834,'CAF BLS Adjustment'!$B:$S,18,FALSE)</f>
        <v>2535.4114925717004</v>
      </c>
      <c r="L834" s="39">
        <f t="shared" si="25"/>
        <v>2535.4114925717004</v>
      </c>
    </row>
    <row r="835" spans="1:12" ht="15" customHeight="1">
      <c r="A835" s="51" t="s">
        <v>816</v>
      </c>
      <c r="B835" s="51">
        <v>421934</v>
      </c>
      <c r="C835" s="51" t="s">
        <v>845</v>
      </c>
      <c r="D835" s="121">
        <f>SUMIFS('HCLS Adjustment'!$F:$F,'HCLS Adjustment'!$B:$B,'SAC by SAC Totals'!$B835)</f>
        <v>0</v>
      </c>
      <c r="E835" s="17">
        <f>VLOOKUP(B835,'SVS Adjustment'!B:L,4,FALSE)</f>
        <v>0</v>
      </c>
      <c r="F835" s="17">
        <f>VLOOKUP(B835,'CAF BLS Adjustment'!B:S,9,FALSE)</f>
        <v>15750</v>
      </c>
      <c r="G835" s="14">
        <f t="shared" ref="G835:G898" si="26">SUM(D835:F835)</f>
        <v>15750</v>
      </c>
      <c r="H835" s="159"/>
      <c r="I835" s="121">
        <f>SUMIFS('HCLS Adjustment'!$M:$M,'HCLS Adjustment'!$B:$B,$B835)</f>
        <v>0</v>
      </c>
      <c r="J835" s="17">
        <f>VLOOKUP(B835,'SVS Adjustment'!B:L,11,FALSE)</f>
        <v>0</v>
      </c>
      <c r="K835" s="17">
        <f>VLOOKUP($B835,'CAF BLS Adjustment'!$B:$S,18,FALSE)</f>
        <v>14436.996026031917</v>
      </c>
      <c r="L835" s="39">
        <f t="shared" ref="L835:L898" si="27">SUM(I835:K835)</f>
        <v>14436.996026031917</v>
      </c>
    </row>
    <row r="836" spans="1:12" ht="15" customHeight="1">
      <c r="A836" s="51" t="s">
        <v>816</v>
      </c>
      <c r="B836" s="51">
        <v>421935</v>
      </c>
      <c r="C836" s="51" t="s">
        <v>846</v>
      </c>
      <c r="D836" s="121">
        <f>SUMIFS('HCLS Adjustment'!$F:$F,'HCLS Adjustment'!$B:$B,'SAC by SAC Totals'!$B836)</f>
        <v>49176</v>
      </c>
      <c r="E836" s="17">
        <f>VLOOKUP(B836,'SVS Adjustment'!B:L,4,FALSE)</f>
        <v>0</v>
      </c>
      <c r="F836" s="17">
        <f>VLOOKUP(B836,'CAF BLS Adjustment'!B:S,9,FALSE)</f>
        <v>293490</v>
      </c>
      <c r="G836" s="14">
        <f t="shared" si="26"/>
        <v>342666</v>
      </c>
      <c r="H836" s="159"/>
      <c r="I836" s="121">
        <f>SUMIFS('HCLS Adjustment'!$M:$M,'HCLS Adjustment'!$B:$B,$B836)</f>
        <v>29130.051173956232</v>
      </c>
      <c r="J836" s="17">
        <f>VLOOKUP(B836,'SVS Adjustment'!B:L,11,FALSE)</f>
        <v>0</v>
      </c>
      <c r="K836" s="17">
        <f>VLOOKUP($B836,'CAF BLS Adjustment'!$B:$S,18,FALSE)</f>
        <v>246697.78921216581</v>
      </c>
      <c r="L836" s="39">
        <f t="shared" si="27"/>
        <v>275827.84038612206</v>
      </c>
    </row>
    <row r="837" spans="1:12" ht="15" customHeight="1">
      <c r="A837" s="51" t="s">
        <v>816</v>
      </c>
      <c r="B837" s="51">
        <v>421936</v>
      </c>
      <c r="C837" s="51" t="s">
        <v>847</v>
      </c>
      <c r="D837" s="121">
        <f>SUMIFS('HCLS Adjustment'!$F:$F,'HCLS Adjustment'!$B:$B,'SAC by SAC Totals'!$B837)</f>
        <v>0</v>
      </c>
      <c r="E837" s="17">
        <f>VLOOKUP(B837,'SVS Adjustment'!B:L,4,FALSE)</f>
        <v>0</v>
      </c>
      <c r="F837" s="17">
        <f>VLOOKUP(B837,'CAF BLS Adjustment'!B:S,9,FALSE)</f>
        <v>72</v>
      </c>
      <c r="G837" s="14">
        <f t="shared" si="26"/>
        <v>72</v>
      </c>
      <c r="H837" s="159"/>
      <c r="I837" s="121">
        <f>SUMIFS('HCLS Adjustment'!$M:$M,'HCLS Adjustment'!$B:$B,$B837)</f>
        <v>0</v>
      </c>
      <c r="J837" s="17">
        <f>VLOOKUP(B837,'SVS Adjustment'!B:L,11,FALSE)</f>
        <v>0</v>
      </c>
      <c r="K837" s="17">
        <f>VLOOKUP($B837,'CAF BLS Adjustment'!$B:$S,18,FALSE)</f>
        <v>65.997696119003052</v>
      </c>
      <c r="L837" s="39">
        <f t="shared" si="27"/>
        <v>65.997696119003052</v>
      </c>
    </row>
    <row r="838" spans="1:12" ht="15" customHeight="1">
      <c r="A838" s="51" t="s">
        <v>816</v>
      </c>
      <c r="B838" s="51">
        <v>421942</v>
      </c>
      <c r="C838" s="51" t="s">
        <v>848</v>
      </c>
      <c r="D838" s="121">
        <f>SUMIFS('HCLS Adjustment'!$F:$F,'HCLS Adjustment'!$B:$B,'SAC by SAC Totals'!$B838)</f>
        <v>121980</v>
      </c>
      <c r="E838" s="17">
        <f>VLOOKUP(B838,'SVS Adjustment'!B:L,4,FALSE)</f>
        <v>0</v>
      </c>
      <c r="F838" s="17">
        <f>VLOOKUP(B838,'CAF BLS Adjustment'!B:S,9,FALSE)</f>
        <v>378501</v>
      </c>
      <c r="G838" s="14">
        <f t="shared" si="26"/>
        <v>500481</v>
      </c>
      <c r="H838" s="159"/>
      <c r="I838" s="121">
        <f>SUMIFS('HCLS Adjustment'!$M:$M,'HCLS Adjustment'!$B:$B,$B838)</f>
        <v>85370.243714176817</v>
      </c>
      <c r="J838" s="17">
        <f>VLOOKUP(B838,'SVS Adjustment'!B:L,11,FALSE)</f>
        <v>0</v>
      </c>
      <c r="K838" s="17">
        <f>VLOOKUP($B838,'CAF BLS Adjustment'!$B:$S,18,FALSE)</f>
        <v>312988.21460618725</v>
      </c>
      <c r="L838" s="39">
        <f t="shared" si="27"/>
        <v>398358.45832036407</v>
      </c>
    </row>
    <row r="839" spans="1:12" ht="15" customHeight="1">
      <c r="A839" s="51" t="s">
        <v>816</v>
      </c>
      <c r="B839" s="51">
        <v>421945</v>
      </c>
      <c r="C839" s="51" t="s">
        <v>849</v>
      </c>
      <c r="D839" s="121">
        <f>SUMIFS('HCLS Adjustment'!$F:$F,'HCLS Adjustment'!$B:$B,'SAC by SAC Totals'!$B839)</f>
        <v>172524</v>
      </c>
      <c r="E839" s="17">
        <f>VLOOKUP(B839,'SVS Adjustment'!B:L,4,FALSE)</f>
        <v>0</v>
      </c>
      <c r="F839" s="17">
        <f>VLOOKUP(B839,'CAF BLS Adjustment'!B:S,9,FALSE)</f>
        <v>228877</v>
      </c>
      <c r="G839" s="14">
        <f t="shared" si="26"/>
        <v>401401</v>
      </c>
      <c r="H839" s="159"/>
      <c r="I839" s="121">
        <f>SUMIFS('HCLS Adjustment'!$M:$M,'HCLS Adjustment'!$B:$B,$B839)</f>
        <v>115066.58742266793</v>
      </c>
      <c r="J839" s="17">
        <f>VLOOKUP(B839,'SVS Adjustment'!B:L,11,FALSE)</f>
        <v>0</v>
      </c>
      <c r="K839" s="17">
        <f>VLOOKUP($B839,'CAF BLS Adjustment'!$B:$S,18,FALSE)</f>
        <v>153868.73990724646</v>
      </c>
      <c r="L839" s="39">
        <f t="shared" si="27"/>
        <v>268935.32732991438</v>
      </c>
    </row>
    <row r="840" spans="1:12" ht="15" customHeight="1">
      <c r="A840" s="51" t="s">
        <v>816</v>
      </c>
      <c r="B840" s="51">
        <v>421949</v>
      </c>
      <c r="C840" s="51" t="s">
        <v>850</v>
      </c>
      <c r="D840" s="121">
        <f>SUMIFS('HCLS Adjustment'!$F:$F,'HCLS Adjustment'!$B:$B,'SAC by SAC Totals'!$B840)</f>
        <v>1446168</v>
      </c>
      <c r="E840" s="17">
        <f>VLOOKUP(B840,'SVS Adjustment'!B:L,4,FALSE)</f>
        <v>0</v>
      </c>
      <c r="F840" s="17">
        <f>VLOOKUP(B840,'CAF BLS Adjustment'!B:S,9,FALSE)</f>
        <v>1491805</v>
      </c>
      <c r="G840" s="14">
        <f t="shared" si="26"/>
        <v>2937973</v>
      </c>
      <c r="H840" s="159"/>
      <c r="I840" s="121">
        <f>SUMIFS('HCLS Adjustment'!$M:$M,'HCLS Adjustment'!$B:$B,$B840)</f>
        <v>1221785.6686316857</v>
      </c>
      <c r="J840" s="17">
        <f>VLOOKUP(B840,'SVS Adjustment'!B:L,11,FALSE)</f>
        <v>0</v>
      </c>
      <c r="K840" s="17">
        <f>VLOOKUP($B840,'CAF BLS Adjustment'!$B:$S,18,FALSE)</f>
        <v>1268083.599421191</v>
      </c>
      <c r="L840" s="39">
        <f t="shared" si="27"/>
        <v>2489869.2680528769</v>
      </c>
    </row>
    <row r="841" spans="1:12" ht="15" customHeight="1">
      <c r="A841" s="51" t="s">
        <v>816</v>
      </c>
      <c r="B841" s="51">
        <v>421951</v>
      </c>
      <c r="C841" s="51" t="s">
        <v>851</v>
      </c>
      <c r="D841" s="121">
        <f>SUMIFS('HCLS Adjustment'!$F:$F,'HCLS Adjustment'!$B:$B,'SAC by SAC Totals'!$B841)</f>
        <v>0</v>
      </c>
      <c r="E841" s="17">
        <f>VLOOKUP(B841,'SVS Adjustment'!B:L,4,FALSE)</f>
        <v>0</v>
      </c>
      <c r="F841" s="17">
        <f>VLOOKUP(B841,'CAF BLS Adjustment'!B:S,9,FALSE)</f>
        <v>48234</v>
      </c>
      <c r="G841" s="14">
        <f t="shared" si="26"/>
        <v>48234</v>
      </c>
      <c r="H841" s="159"/>
      <c r="I841" s="121">
        <f>SUMIFS('HCLS Adjustment'!$M:$M,'HCLS Adjustment'!$B:$B,$B841)</f>
        <v>0</v>
      </c>
      <c r="J841" s="17">
        <f>VLOOKUP(B841,'SVS Adjustment'!B:L,11,FALSE)</f>
        <v>0</v>
      </c>
      <c r="K841" s="17">
        <f>VLOOKUP($B841,'CAF BLS Adjustment'!$B:$S,18,FALSE)</f>
        <v>44212.956591722126</v>
      </c>
      <c r="L841" s="39">
        <f t="shared" si="27"/>
        <v>44212.956591722126</v>
      </c>
    </row>
    <row r="842" spans="1:12" ht="15" customHeight="1">
      <c r="A842" s="51" t="s">
        <v>852</v>
      </c>
      <c r="B842" s="51">
        <v>431704</v>
      </c>
      <c r="C842" s="51" t="s">
        <v>853</v>
      </c>
      <c r="D842" s="121">
        <f>SUMIFS('HCLS Adjustment'!$F:$F,'HCLS Adjustment'!$B:$B,'SAC by SAC Totals'!$B842)</f>
        <v>610956</v>
      </c>
      <c r="E842" s="17">
        <f>VLOOKUP(B842,'SVS Adjustment'!B:L,4,FALSE)</f>
        <v>0</v>
      </c>
      <c r="F842" s="17">
        <f>VLOOKUP(B842,'CAF BLS Adjustment'!B:S,9,FALSE)</f>
        <v>520068</v>
      </c>
      <c r="G842" s="14">
        <f t="shared" si="26"/>
        <v>1131024</v>
      </c>
      <c r="H842" s="159"/>
      <c r="I842" s="121">
        <f>SUMIFS('HCLS Adjustment'!$M:$M,'HCLS Adjustment'!$B:$B,$B842)</f>
        <v>528247.40612197202</v>
      </c>
      <c r="J842" s="17">
        <f>VLOOKUP(B842,'SVS Adjustment'!B:L,11,FALSE)</f>
        <v>0</v>
      </c>
      <c r="K842" s="17">
        <f>VLOOKUP($B842,'CAF BLS Adjustment'!$B:$S,18,FALSE)</f>
        <v>453394.23696508963</v>
      </c>
      <c r="L842" s="39">
        <f t="shared" si="27"/>
        <v>981641.64308706159</v>
      </c>
    </row>
    <row r="843" spans="1:12" ht="15" customHeight="1">
      <c r="A843" s="51" t="s">
        <v>852</v>
      </c>
      <c r="B843" s="51">
        <v>431788</v>
      </c>
      <c r="C843" s="51" t="s">
        <v>854</v>
      </c>
      <c r="D843" s="121">
        <f>SUMIFS('HCLS Adjustment'!$F:$F,'HCLS Adjustment'!$B:$B,'SAC by SAC Totals'!$B843)</f>
        <v>1517124</v>
      </c>
      <c r="E843" s="17">
        <f>VLOOKUP(B843,'SVS Adjustment'!B:L,4,FALSE)</f>
        <v>0</v>
      </c>
      <c r="F843" s="17">
        <f>VLOOKUP(B843,'CAF BLS Adjustment'!B:S,9,FALSE)</f>
        <v>772300</v>
      </c>
      <c r="G843" s="14">
        <f t="shared" si="26"/>
        <v>2289424</v>
      </c>
      <c r="H843" s="159"/>
      <c r="I843" s="121">
        <f>SUMIFS('HCLS Adjustment'!$M:$M,'HCLS Adjustment'!$B:$B,$B843)</f>
        <v>1336213.2627017139</v>
      </c>
      <c r="J843" s="17">
        <f>VLOOKUP(B843,'SVS Adjustment'!B:L,11,FALSE)</f>
        <v>0</v>
      </c>
      <c r="K843" s="17">
        <f>VLOOKUP($B843,'CAF BLS Adjustment'!$B:$S,18,FALSE)</f>
        <v>685260.70070836297</v>
      </c>
      <c r="L843" s="39">
        <f t="shared" si="27"/>
        <v>2021473.9634100769</v>
      </c>
    </row>
    <row r="844" spans="1:12" ht="15" customHeight="1">
      <c r="A844" s="51" t="s">
        <v>852</v>
      </c>
      <c r="B844" s="51">
        <v>431831</v>
      </c>
      <c r="C844" s="51" t="s">
        <v>855</v>
      </c>
      <c r="D844" s="121">
        <f>SUMIFS('HCLS Adjustment'!$F:$F,'HCLS Adjustment'!$B:$B,'SAC by SAC Totals'!$B844)</f>
        <v>535908</v>
      </c>
      <c r="E844" s="17">
        <f>VLOOKUP(B844,'SVS Adjustment'!B:L,4,FALSE)</f>
        <v>0</v>
      </c>
      <c r="F844" s="17">
        <f>VLOOKUP(B844,'CAF BLS Adjustment'!B:S,9,FALSE)</f>
        <v>310961.76885308721</v>
      </c>
      <c r="G844" s="14">
        <f t="shared" si="26"/>
        <v>846869.76885308721</v>
      </c>
      <c r="H844" s="159"/>
      <c r="I844" s="121">
        <f>SUMIFS('HCLS Adjustment'!$M:$M,'HCLS Adjustment'!$B:$B,$B844)</f>
        <v>472480.42466037604</v>
      </c>
      <c r="J844" s="17">
        <f>VLOOKUP(B844,'SVS Adjustment'!B:L,11,FALSE)</f>
        <v>0</v>
      </c>
      <c r="K844" s="17">
        <f>VLOOKUP($B844,'CAF BLS Adjustment'!$B:$S,18,FALSE)</f>
        <v>277834.15832612675</v>
      </c>
      <c r="L844" s="39">
        <f t="shared" si="27"/>
        <v>750314.58298650279</v>
      </c>
    </row>
    <row r="845" spans="1:12" ht="15" customHeight="1">
      <c r="A845" s="51" t="s">
        <v>852</v>
      </c>
      <c r="B845" s="51">
        <v>431966</v>
      </c>
      <c r="C845" s="51" t="s">
        <v>856</v>
      </c>
      <c r="D845" s="121">
        <f>SUMIFS('HCLS Adjustment'!$F:$F,'HCLS Adjustment'!$B:$B,'SAC by SAC Totals'!$B845)</f>
        <v>191880</v>
      </c>
      <c r="E845" s="17">
        <f>VLOOKUP(B845,'SVS Adjustment'!B:L,4,FALSE)</f>
        <v>0</v>
      </c>
      <c r="F845" s="17">
        <f>VLOOKUP(B845,'CAF BLS Adjustment'!B:S,9,FALSE)</f>
        <v>430497</v>
      </c>
      <c r="G845" s="14">
        <f t="shared" si="26"/>
        <v>622377</v>
      </c>
      <c r="H845" s="159"/>
      <c r="I845" s="121">
        <f>SUMIFS('HCLS Adjustment'!$M:$M,'HCLS Adjustment'!$B:$B,$B845)</f>
        <v>158407.07132760462</v>
      </c>
      <c r="J845" s="17">
        <f>VLOOKUP(B845,'SVS Adjustment'!B:L,11,FALSE)</f>
        <v>0</v>
      </c>
      <c r="K845" s="17">
        <f>VLOOKUP($B845,'CAF BLS Adjustment'!$B:$S,18,FALSE)</f>
        <v>378901.83605173952</v>
      </c>
      <c r="L845" s="39">
        <f t="shared" si="27"/>
        <v>537308.90737934411</v>
      </c>
    </row>
    <row r="846" spans="1:12" ht="15" customHeight="1">
      <c r="A846" s="51" t="s">
        <v>852</v>
      </c>
      <c r="B846" s="51">
        <v>431968</v>
      </c>
      <c r="C846" s="51" t="s">
        <v>857</v>
      </c>
      <c r="D846" s="121">
        <f>SUMIFS('HCLS Adjustment'!$F:$F,'HCLS Adjustment'!$B:$B,'SAC by SAC Totals'!$B846)</f>
        <v>0</v>
      </c>
      <c r="E846" s="17">
        <f>VLOOKUP(B846,'SVS Adjustment'!B:L,4,FALSE)</f>
        <v>0</v>
      </c>
      <c r="F846" s="17">
        <f>VLOOKUP(B846,'CAF BLS Adjustment'!B:S,9,FALSE)</f>
        <v>254188</v>
      </c>
      <c r="G846" s="14">
        <f t="shared" si="26"/>
        <v>254188</v>
      </c>
      <c r="H846" s="159"/>
      <c r="I846" s="121">
        <f>SUMIFS('HCLS Adjustment'!$M:$M,'HCLS Adjustment'!$B:$B,$B846)</f>
        <v>0</v>
      </c>
      <c r="J846" s="17">
        <f>VLOOKUP(B846,'SVS Adjustment'!B:L,11,FALSE)</f>
        <v>0</v>
      </c>
      <c r="K846" s="17">
        <f>VLOOKUP($B846,'CAF BLS Adjustment'!$B:$S,18,FALSE)</f>
        <v>204384.46668260387</v>
      </c>
      <c r="L846" s="39">
        <f t="shared" si="27"/>
        <v>204384.46668260387</v>
      </c>
    </row>
    <row r="847" spans="1:12" ht="15" customHeight="1">
      <c r="A847" s="51" t="s">
        <v>852</v>
      </c>
      <c r="B847" s="51">
        <v>431969</v>
      </c>
      <c r="C847" s="51" t="s">
        <v>858</v>
      </c>
      <c r="D847" s="121">
        <f>SUMIFS('HCLS Adjustment'!$F:$F,'HCLS Adjustment'!$B:$B,'SAC by SAC Totals'!$B847)</f>
        <v>2115024</v>
      </c>
      <c r="E847" s="17">
        <f>VLOOKUP(B847,'SVS Adjustment'!B:L,4,FALSE)</f>
        <v>0</v>
      </c>
      <c r="F847" s="17">
        <f>VLOOKUP(B847,'CAF BLS Adjustment'!B:S,9,FALSE)</f>
        <v>1831004</v>
      </c>
      <c r="G847" s="14">
        <f t="shared" si="26"/>
        <v>3946028</v>
      </c>
      <c r="H847" s="159"/>
      <c r="I847" s="121">
        <f>SUMIFS('HCLS Adjustment'!$M:$M,'HCLS Adjustment'!$B:$B,$B847)</f>
        <v>1817375.605827163</v>
      </c>
      <c r="J847" s="17">
        <f>VLOOKUP(B847,'SVS Adjustment'!B:L,11,FALSE)</f>
        <v>0</v>
      </c>
      <c r="K847" s="17">
        <f>VLOOKUP($B847,'CAF BLS Adjustment'!$B:$S,18,FALSE)</f>
        <v>1487692.8231929152</v>
      </c>
      <c r="L847" s="39">
        <f t="shared" si="27"/>
        <v>3305068.4290200779</v>
      </c>
    </row>
    <row r="848" spans="1:12" ht="15" customHeight="1">
      <c r="A848" s="51" t="s">
        <v>852</v>
      </c>
      <c r="B848" s="51">
        <v>431974</v>
      </c>
      <c r="C848" s="51" t="s">
        <v>859</v>
      </c>
      <c r="D848" s="121">
        <f>SUMIFS('HCLS Adjustment'!$F:$F,'HCLS Adjustment'!$B:$B,'SAC by SAC Totals'!$B848)</f>
        <v>642120</v>
      </c>
      <c r="E848" s="17">
        <f>VLOOKUP(B848,'SVS Adjustment'!B:L,4,FALSE)</f>
        <v>0</v>
      </c>
      <c r="F848" s="17">
        <f>VLOOKUP(B848,'CAF BLS Adjustment'!B:S,9,FALSE)</f>
        <v>552131</v>
      </c>
      <c r="G848" s="14">
        <f t="shared" si="26"/>
        <v>1194251</v>
      </c>
      <c r="H848" s="159"/>
      <c r="I848" s="121">
        <f>SUMIFS('HCLS Adjustment'!$M:$M,'HCLS Adjustment'!$B:$B,$B848)</f>
        <v>559461.47606947471</v>
      </c>
      <c r="J848" s="17">
        <f>VLOOKUP(B848,'SVS Adjustment'!B:L,11,FALSE)</f>
        <v>0</v>
      </c>
      <c r="K848" s="17">
        <f>VLOOKUP($B848,'CAF BLS Adjustment'!$B:$S,18,FALSE)</f>
        <v>488130.15193463425</v>
      </c>
      <c r="L848" s="39">
        <f t="shared" si="27"/>
        <v>1047591.628004109</v>
      </c>
    </row>
    <row r="849" spans="1:12" ht="15" customHeight="1">
      <c r="A849" s="51" t="s">
        <v>852</v>
      </c>
      <c r="B849" s="51">
        <v>431976</v>
      </c>
      <c r="C849" s="51" t="s">
        <v>860</v>
      </c>
      <c r="D849" s="121">
        <f>SUMIFS('HCLS Adjustment'!$F:$F,'HCLS Adjustment'!$B:$B,'SAC by SAC Totals'!$B849)</f>
        <v>0</v>
      </c>
      <c r="E849" s="17">
        <f>VLOOKUP(B849,'SVS Adjustment'!B:L,4,FALSE)</f>
        <v>0</v>
      </c>
      <c r="F849" s="17">
        <f>VLOOKUP(B849,'CAF BLS Adjustment'!B:S,9,FALSE)</f>
        <v>122196</v>
      </c>
      <c r="G849" s="14">
        <f t="shared" si="26"/>
        <v>122196</v>
      </c>
      <c r="H849" s="159"/>
      <c r="I849" s="121">
        <f>SUMIFS('HCLS Adjustment'!$M:$M,'HCLS Adjustment'!$B:$B,$B849)</f>
        <v>0</v>
      </c>
      <c r="J849" s="17">
        <f>VLOOKUP(B849,'SVS Adjustment'!B:L,11,FALSE)</f>
        <v>0</v>
      </c>
      <c r="K849" s="17">
        <f>VLOOKUP($B849,'CAF BLS Adjustment'!$B:$S,18,FALSE)</f>
        <v>112009.08992996802</v>
      </c>
      <c r="L849" s="39">
        <f t="shared" si="27"/>
        <v>112009.08992996802</v>
      </c>
    </row>
    <row r="850" spans="1:12" ht="15" customHeight="1">
      <c r="A850" s="51" t="s">
        <v>852</v>
      </c>
      <c r="B850" s="51">
        <v>431977</v>
      </c>
      <c r="C850" s="51" t="s">
        <v>861</v>
      </c>
      <c r="D850" s="121">
        <f>SUMIFS('HCLS Adjustment'!$F:$F,'HCLS Adjustment'!$B:$B,'SAC by SAC Totals'!$B850)</f>
        <v>1407996</v>
      </c>
      <c r="E850" s="17">
        <f>VLOOKUP(B850,'SVS Adjustment'!B:L,4,FALSE)</f>
        <v>0</v>
      </c>
      <c r="F850" s="17">
        <f>VLOOKUP(B850,'CAF BLS Adjustment'!B:S,9,FALSE)</f>
        <v>1444319</v>
      </c>
      <c r="G850" s="14">
        <f t="shared" si="26"/>
        <v>2852315</v>
      </c>
      <c r="H850" s="159"/>
      <c r="I850" s="121">
        <f>SUMIFS('HCLS Adjustment'!$M:$M,'HCLS Adjustment'!$B:$B,$B850)</f>
        <v>1219078.2928847712</v>
      </c>
      <c r="J850" s="17">
        <f>VLOOKUP(B850,'SVS Adjustment'!B:L,11,FALSE)</f>
        <v>0</v>
      </c>
      <c r="K850" s="17">
        <f>VLOOKUP($B850,'CAF BLS Adjustment'!$B:$S,18,FALSE)</f>
        <v>1278142.1438773323</v>
      </c>
      <c r="L850" s="39">
        <f t="shared" si="27"/>
        <v>2497220.4367621038</v>
      </c>
    </row>
    <row r="851" spans="1:12" ht="15" customHeight="1">
      <c r="A851" s="51" t="s">
        <v>852</v>
      </c>
      <c r="B851" s="51">
        <v>431979</v>
      </c>
      <c r="C851" s="51" t="s">
        <v>862</v>
      </c>
      <c r="D851" s="121">
        <f>SUMIFS('HCLS Adjustment'!$F:$F,'HCLS Adjustment'!$B:$B,'SAC by SAC Totals'!$B851)</f>
        <v>286356</v>
      </c>
      <c r="E851" s="17">
        <f>VLOOKUP(B851,'SVS Adjustment'!B:L,4,FALSE)</f>
        <v>0</v>
      </c>
      <c r="F851" s="17">
        <f>VLOOKUP(B851,'CAF BLS Adjustment'!B:S,9,FALSE)</f>
        <v>1288564</v>
      </c>
      <c r="G851" s="14">
        <f t="shared" si="26"/>
        <v>1574920</v>
      </c>
      <c r="H851" s="159"/>
      <c r="I851" s="121">
        <f>SUMIFS('HCLS Adjustment'!$M:$M,'HCLS Adjustment'!$B:$B,$B851)</f>
        <v>217334.7003044934</v>
      </c>
      <c r="J851" s="17">
        <f>VLOOKUP(B851,'SVS Adjustment'!B:L,11,FALSE)</f>
        <v>0</v>
      </c>
      <c r="K851" s="17">
        <f>VLOOKUP($B851,'CAF BLS Adjustment'!$B:$S,18,FALSE)</f>
        <v>1120937.8955953449</v>
      </c>
      <c r="L851" s="39">
        <f t="shared" si="27"/>
        <v>1338272.5958998383</v>
      </c>
    </row>
    <row r="852" spans="1:12" ht="15" customHeight="1">
      <c r="A852" s="51" t="s">
        <v>852</v>
      </c>
      <c r="B852" s="51">
        <v>431980</v>
      </c>
      <c r="C852" s="51" t="s">
        <v>863</v>
      </c>
      <c r="D852" s="121">
        <f>SUMIFS('HCLS Adjustment'!$F:$F,'HCLS Adjustment'!$B:$B,'SAC by SAC Totals'!$B852)</f>
        <v>1306548</v>
      </c>
      <c r="E852" s="17">
        <f>VLOOKUP(B852,'SVS Adjustment'!B:L,4,FALSE)</f>
        <v>0</v>
      </c>
      <c r="F852" s="17">
        <f>VLOOKUP(B852,'CAF BLS Adjustment'!B:S,9,FALSE)</f>
        <v>3286376</v>
      </c>
      <c r="G852" s="14">
        <f t="shared" si="26"/>
        <v>4592924</v>
      </c>
      <c r="H852" s="159"/>
      <c r="I852" s="121">
        <f>SUMIFS('HCLS Adjustment'!$M:$M,'HCLS Adjustment'!$B:$B,$B852)</f>
        <v>1060231.4722151605</v>
      </c>
      <c r="J852" s="17">
        <f>VLOOKUP(B852,'SVS Adjustment'!B:L,11,FALSE)</f>
        <v>0</v>
      </c>
      <c r="K852" s="17">
        <f>VLOOKUP($B852,'CAF BLS Adjustment'!$B:$S,18,FALSE)</f>
        <v>2864682.3097414267</v>
      </c>
      <c r="L852" s="39">
        <f t="shared" si="27"/>
        <v>3924913.781956587</v>
      </c>
    </row>
    <row r="853" spans="1:12" ht="15" customHeight="1">
      <c r="A853" s="51" t="s">
        <v>852</v>
      </c>
      <c r="B853" s="51">
        <v>431982</v>
      </c>
      <c r="C853" s="51" t="s">
        <v>864</v>
      </c>
      <c r="D853" s="121">
        <f>SUMIFS('HCLS Adjustment'!$F:$F,'HCLS Adjustment'!$B:$B,'SAC by SAC Totals'!$B853)</f>
        <v>0</v>
      </c>
      <c r="E853" s="17">
        <f>VLOOKUP(B853,'SVS Adjustment'!B:L,4,FALSE)</f>
        <v>0</v>
      </c>
      <c r="F853" s="17">
        <f>VLOOKUP(B853,'CAF BLS Adjustment'!B:S,9,FALSE)</f>
        <v>-116640</v>
      </c>
      <c r="G853" s="14">
        <f t="shared" si="26"/>
        <v>-116640</v>
      </c>
      <c r="H853" s="159"/>
      <c r="I853" s="121">
        <f>SUMIFS('HCLS Adjustment'!$M:$M,'HCLS Adjustment'!$B:$B,$B853)</f>
        <v>0</v>
      </c>
      <c r="J853" s="17">
        <f>VLOOKUP(B853,'SVS Adjustment'!B:L,11,FALSE)</f>
        <v>0</v>
      </c>
      <c r="K853" s="17">
        <f>VLOOKUP($B853,'CAF BLS Adjustment'!$B:$S,18,FALSE)</f>
        <v>-116640</v>
      </c>
      <c r="L853" s="39">
        <f t="shared" si="27"/>
        <v>-116640</v>
      </c>
    </row>
    <row r="854" spans="1:12" ht="15" customHeight="1">
      <c r="A854" s="51" t="s">
        <v>852</v>
      </c>
      <c r="B854" s="51">
        <v>431984</v>
      </c>
      <c r="C854" s="51" t="s">
        <v>865</v>
      </c>
      <c r="D854" s="121">
        <f>SUMIFS('HCLS Adjustment'!$F:$F,'HCLS Adjustment'!$B:$B,'SAC by SAC Totals'!$B854)</f>
        <v>0</v>
      </c>
      <c r="E854" s="17">
        <f>VLOOKUP(B854,'SVS Adjustment'!B:L,4,FALSE)</f>
        <v>0</v>
      </c>
      <c r="F854" s="17">
        <f>VLOOKUP(B854,'CAF BLS Adjustment'!B:S,9,FALSE)</f>
        <v>191076</v>
      </c>
      <c r="G854" s="14">
        <f t="shared" si="26"/>
        <v>191076</v>
      </c>
      <c r="H854" s="159"/>
      <c r="I854" s="121">
        <f>SUMIFS('HCLS Adjustment'!$M:$M,'HCLS Adjustment'!$B:$B,$B854)</f>
        <v>0</v>
      </c>
      <c r="J854" s="17">
        <f>VLOOKUP(B854,'SVS Adjustment'!B:L,11,FALSE)</f>
        <v>0</v>
      </c>
      <c r="K854" s="17">
        <f>VLOOKUP($B854,'CAF BLS Adjustment'!$B:$S,18,FALSE)</f>
        <v>175146.88588381425</v>
      </c>
      <c r="L854" s="39">
        <f t="shared" si="27"/>
        <v>175146.88588381425</v>
      </c>
    </row>
    <row r="855" spans="1:12" ht="15" customHeight="1">
      <c r="A855" s="51" t="s">
        <v>852</v>
      </c>
      <c r="B855" s="51">
        <v>431985</v>
      </c>
      <c r="C855" s="51" t="s">
        <v>866</v>
      </c>
      <c r="D855" s="121">
        <f>SUMIFS('HCLS Adjustment'!$F:$F,'HCLS Adjustment'!$B:$B,'SAC by SAC Totals'!$B855)</f>
        <v>0</v>
      </c>
      <c r="E855" s="17">
        <f>VLOOKUP(B855,'SVS Adjustment'!B:L,4,FALSE)</f>
        <v>0</v>
      </c>
      <c r="F855" s="17">
        <f>VLOOKUP(B855,'CAF BLS Adjustment'!B:S,9,FALSE)</f>
        <v>-210546</v>
      </c>
      <c r="G855" s="14">
        <f t="shared" si="26"/>
        <v>-210546</v>
      </c>
      <c r="H855" s="159"/>
      <c r="I855" s="121">
        <f>SUMIFS('HCLS Adjustment'!$M:$M,'HCLS Adjustment'!$B:$B,$B855)</f>
        <v>0</v>
      </c>
      <c r="J855" s="17">
        <f>VLOOKUP(B855,'SVS Adjustment'!B:L,11,FALSE)</f>
        <v>0</v>
      </c>
      <c r="K855" s="17">
        <f>VLOOKUP($B855,'CAF BLS Adjustment'!$B:$S,18,FALSE)</f>
        <v>-210546</v>
      </c>
      <c r="L855" s="39">
        <f t="shared" si="27"/>
        <v>-210546</v>
      </c>
    </row>
    <row r="856" spans="1:12" ht="15" customHeight="1">
      <c r="A856" s="51" t="s">
        <v>852</v>
      </c>
      <c r="B856" s="51">
        <v>431988</v>
      </c>
      <c r="C856" s="51" t="s">
        <v>867</v>
      </c>
      <c r="D856" s="121">
        <f>SUMIFS('HCLS Adjustment'!$F:$F,'HCLS Adjustment'!$B:$B,'SAC by SAC Totals'!$B856)</f>
        <v>0</v>
      </c>
      <c r="E856" s="17">
        <f>VLOOKUP(B856,'SVS Adjustment'!B:L,4,FALSE)</f>
        <v>0</v>
      </c>
      <c r="F856" s="17">
        <f>VLOOKUP(B856,'CAF BLS Adjustment'!B:S,9,FALSE)</f>
        <v>-92604</v>
      </c>
      <c r="G856" s="14">
        <f t="shared" si="26"/>
        <v>-92604</v>
      </c>
      <c r="H856" s="159"/>
      <c r="I856" s="121">
        <f>SUMIFS('HCLS Adjustment'!$M:$M,'HCLS Adjustment'!$B:$B,$B856)</f>
        <v>0</v>
      </c>
      <c r="J856" s="17">
        <f>VLOOKUP(B856,'SVS Adjustment'!B:L,11,FALSE)</f>
        <v>0</v>
      </c>
      <c r="K856" s="17">
        <f>VLOOKUP($B856,'CAF BLS Adjustment'!$B:$S,18,FALSE)</f>
        <v>-92604</v>
      </c>
      <c r="L856" s="39">
        <f t="shared" si="27"/>
        <v>-92604</v>
      </c>
    </row>
    <row r="857" spans="1:12" ht="15" customHeight="1">
      <c r="A857" s="51" t="s">
        <v>852</v>
      </c>
      <c r="B857" s="51">
        <v>431994</v>
      </c>
      <c r="C857" s="51" t="s">
        <v>868</v>
      </c>
      <c r="D857" s="121">
        <f>SUMIFS('HCLS Adjustment'!$F:$F,'HCLS Adjustment'!$B:$B,'SAC by SAC Totals'!$B857)</f>
        <v>1607148</v>
      </c>
      <c r="E857" s="17">
        <f>VLOOKUP(B857,'SVS Adjustment'!B:L,4,FALSE)</f>
        <v>0</v>
      </c>
      <c r="F857" s="17">
        <f>VLOOKUP(B857,'CAF BLS Adjustment'!B:S,9,FALSE)</f>
        <v>1597288</v>
      </c>
      <c r="G857" s="14">
        <f t="shared" si="26"/>
        <v>3204436</v>
      </c>
      <c r="H857" s="159"/>
      <c r="I857" s="121">
        <f>SUMIFS('HCLS Adjustment'!$M:$M,'HCLS Adjustment'!$B:$B,$B857)</f>
        <v>1386848.1613439531</v>
      </c>
      <c r="J857" s="17">
        <f>VLOOKUP(B857,'SVS Adjustment'!B:L,11,FALSE)</f>
        <v>0</v>
      </c>
      <c r="K857" s="17">
        <f>VLOOKUP($B857,'CAF BLS Adjustment'!$B:$S,18,FALSE)</f>
        <v>1395728.0352854773</v>
      </c>
      <c r="L857" s="39">
        <f t="shared" si="27"/>
        <v>2782576.1966294302</v>
      </c>
    </row>
    <row r="858" spans="1:12" ht="15" customHeight="1">
      <c r="A858" s="51" t="s">
        <v>852</v>
      </c>
      <c r="B858" s="51">
        <v>431995</v>
      </c>
      <c r="C858" s="51" t="s">
        <v>869</v>
      </c>
      <c r="D858" s="121">
        <f>SUMIFS('HCLS Adjustment'!$F:$F,'HCLS Adjustment'!$B:$B,'SAC by SAC Totals'!$B858)</f>
        <v>743280</v>
      </c>
      <c r="E858" s="17">
        <f>VLOOKUP(B858,'SVS Adjustment'!B:L,4,FALSE)</f>
        <v>0</v>
      </c>
      <c r="F858" s="17">
        <f>VLOOKUP(B858,'CAF BLS Adjustment'!B:S,9,FALSE)</f>
        <v>1018037</v>
      </c>
      <c r="G858" s="14">
        <f t="shared" si="26"/>
        <v>1761317</v>
      </c>
      <c r="H858" s="159"/>
      <c r="I858" s="121">
        <f>SUMIFS('HCLS Adjustment'!$M:$M,'HCLS Adjustment'!$B:$B,$B858)</f>
        <v>622867.16082992055</v>
      </c>
      <c r="J858" s="17">
        <f>VLOOKUP(B858,'SVS Adjustment'!B:L,11,FALSE)</f>
        <v>0</v>
      </c>
      <c r="K858" s="17">
        <f>VLOOKUP($B858,'CAF BLS Adjustment'!$B:$S,18,FALSE)</f>
        <v>876807.39485736366</v>
      </c>
      <c r="L858" s="39">
        <f t="shared" si="27"/>
        <v>1499674.5556872841</v>
      </c>
    </row>
    <row r="859" spans="1:12" ht="15" customHeight="1">
      <c r="A859" s="51" t="s">
        <v>852</v>
      </c>
      <c r="B859" s="51">
        <v>432006</v>
      </c>
      <c r="C859" s="51" t="s">
        <v>870</v>
      </c>
      <c r="D859" s="121">
        <f>SUMIFS('HCLS Adjustment'!$F:$F,'HCLS Adjustment'!$B:$B,'SAC by SAC Totals'!$B859)</f>
        <v>0</v>
      </c>
      <c r="E859" s="17">
        <f>VLOOKUP(B859,'SVS Adjustment'!B:L,4,FALSE)</f>
        <v>0</v>
      </c>
      <c r="F859" s="17">
        <f>VLOOKUP(B859,'CAF BLS Adjustment'!B:S,9,FALSE)</f>
        <v>-162900</v>
      </c>
      <c r="G859" s="14">
        <f t="shared" si="26"/>
        <v>-162900</v>
      </c>
      <c r="H859" s="159"/>
      <c r="I859" s="121">
        <f>SUMIFS('HCLS Adjustment'!$M:$M,'HCLS Adjustment'!$B:$B,$B859)</f>
        <v>0</v>
      </c>
      <c r="J859" s="17">
        <f>VLOOKUP(B859,'SVS Adjustment'!B:L,11,FALSE)</f>
        <v>0</v>
      </c>
      <c r="K859" s="17">
        <f>VLOOKUP($B859,'CAF BLS Adjustment'!$B:$S,18,FALSE)</f>
        <v>-162900</v>
      </c>
      <c r="L859" s="39">
        <f t="shared" si="27"/>
        <v>-162900</v>
      </c>
    </row>
    <row r="860" spans="1:12" ht="15" customHeight="1">
      <c r="A860" s="51" t="s">
        <v>852</v>
      </c>
      <c r="B860" s="51">
        <v>432008</v>
      </c>
      <c r="C860" s="51" t="s">
        <v>871</v>
      </c>
      <c r="D860" s="121">
        <f>SUMIFS('HCLS Adjustment'!$F:$F,'HCLS Adjustment'!$B:$B,'SAC by SAC Totals'!$B860)</f>
        <v>613680</v>
      </c>
      <c r="E860" s="17">
        <f>VLOOKUP(B860,'SVS Adjustment'!B:L,4,FALSE)</f>
        <v>0</v>
      </c>
      <c r="F860" s="17">
        <f>VLOOKUP(B860,'CAF BLS Adjustment'!B:S,9,FALSE)</f>
        <v>362184</v>
      </c>
      <c r="G860" s="14">
        <f t="shared" si="26"/>
        <v>975864</v>
      </c>
      <c r="H860" s="159"/>
      <c r="I860" s="121">
        <f>SUMIFS('HCLS Adjustment'!$M:$M,'HCLS Adjustment'!$B:$B,$B860)</f>
        <v>535721.80597244797</v>
      </c>
      <c r="J860" s="17">
        <f>VLOOKUP(B860,'SVS Adjustment'!B:L,11,FALSE)</f>
        <v>0</v>
      </c>
      <c r="K860" s="17">
        <f>VLOOKUP($B860,'CAF BLS Adjustment'!$B:$S,18,FALSE)</f>
        <v>315723.72973015055</v>
      </c>
      <c r="L860" s="39">
        <f t="shared" si="27"/>
        <v>851445.53570259851</v>
      </c>
    </row>
    <row r="861" spans="1:12" ht="15" customHeight="1">
      <c r="A861" s="51" t="s">
        <v>852</v>
      </c>
      <c r="B861" s="51">
        <v>432010</v>
      </c>
      <c r="C861" s="51" t="s">
        <v>872</v>
      </c>
      <c r="D861" s="121">
        <f>SUMIFS('HCLS Adjustment'!$F:$F,'HCLS Adjustment'!$B:$B,'SAC by SAC Totals'!$B861)</f>
        <v>0</v>
      </c>
      <c r="E861" s="17">
        <f>VLOOKUP(B861,'SVS Adjustment'!B:L,4,FALSE)</f>
        <v>0</v>
      </c>
      <c r="F861" s="17">
        <f>VLOOKUP(B861,'CAF BLS Adjustment'!B:S,9,FALSE)</f>
        <v>-36036</v>
      </c>
      <c r="G861" s="14">
        <f t="shared" si="26"/>
        <v>-36036</v>
      </c>
      <c r="H861" s="159"/>
      <c r="I861" s="121">
        <f>SUMIFS('HCLS Adjustment'!$M:$M,'HCLS Adjustment'!$B:$B,$B861)</f>
        <v>0</v>
      </c>
      <c r="J861" s="17">
        <f>VLOOKUP(B861,'SVS Adjustment'!B:L,11,FALSE)</f>
        <v>0</v>
      </c>
      <c r="K861" s="17">
        <f>VLOOKUP($B861,'CAF BLS Adjustment'!$B:$S,18,FALSE)</f>
        <v>-36036</v>
      </c>
      <c r="L861" s="39">
        <f t="shared" si="27"/>
        <v>-36036</v>
      </c>
    </row>
    <row r="862" spans="1:12" ht="15" customHeight="1">
      <c r="A862" s="51" t="s">
        <v>852</v>
      </c>
      <c r="B862" s="51">
        <v>432013</v>
      </c>
      <c r="C862" s="51" t="s">
        <v>873</v>
      </c>
      <c r="D862" s="121">
        <f>SUMIFS('HCLS Adjustment'!$F:$F,'HCLS Adjustment'!$B:$B,'SAC by SAC Totals'!$B862)</f>
        <v>1196808</v>
      </c>
      <c r="E862" s="17">
        <f>VLOOKUP(B862,'SVS Adjustment'!B:L,4,FALSE)</f>
        <v>0</v>
      </c>
      <c r="F862" s="17">
        <f>VLOOKUP(B862,'CAF BLS Adjustment'!B:S,9,FALSE)</f>
        <v>694018</v>
      </c>
      <c r="G862" s="14">
        <f t="shared" si="26"/>
        <v>1890826</v>
      </c>
      <c r="H862" s="159"/>
      <c r="I862" s="121">
        <f>SUMIFS('HCLS Adjustment'!$M:$M,'HCLS Adjustment'!$B:$B,$B862)</f>
        <v>1049136.0256638417</v>
      </c>
      <c r="J862" s="17">
        <f>VLOOKUP(B862,'SVS Adjustment'!B:L,11,FALSE)</f>
        <v>0</v>
      </c>
      <c r="K862" s="17">
        <f>VLOOKUP($B862,'CAF BLS Adjustment'!$B:$S,18,FALSE)</f>
        <v>611773.66599942103</v>
      </c>
      <c r="L862" s="39">
        <f t="shared" si="27"/>
        <v>1660909.6916632629</v>
      </c>
    </row>
    <row r="863" spans="1:12" ht="15" customHeight="1">
      <c r="A863" s="51" t="s">
        <v>852</v>
      </c>
      <c r="B863" s="51">
        <v>432014</v>
      </c>
      <c r="C863" s="51" t="s">
        <v>874</v>
      </c>
      <c r="D863" s="121">
        <f>SUMIFS('HCLS Adjustment'!$F:$F,'HCLS Adjustment'!$B:$B,'SAC by SAC Totals'!$B863)</f>
        <v>0</v>
      </c>
      <c r="E863" s="17">
        <f>VLOOKUP(B863,'SVS Adjustment'!B:L,4,FALSE)</f>
        <v>0</v>
      </c>
      <c r="F863" s="17">
        <f>VLOOKUP(B863,'CAF BLS Adjustment'!B:S,9,FALSE)</f>
        <v>-13110</v>
      </c>
      <c r="G863" s="14">
        <f t="shared" si="26"/>
        <v>-13110</v>
      </c>
      <c r="H863" s="159"/>
      <c r="I863" s="121">
        <f>SUMIFS('HCLS Adjustment'!$M:$M,'HCLS Adjustment'!$B:$B,$B863)</f>
        <v>0</v>
      </c>
      <c r="J863" s="17">
        <f>VLOOKUP(B863,'SVS Adjustment'!B:L,11,FALSE)</f>
        <v>0</v>
      </c>
      <c r="K863" s="17">
        <f>VLOOKUP($B863,'CAF BLS Adjustment'!$B:$S,18,FALSE)</f>
        <v>-13110</v>
      </c>
      <c r="L863" s="39">
        <f t="shared" si="27"/>
        <v>-13110</v>
      </c>
    </row>
    <row r="864" spans="1:12" ht="15" customHeight="1">
      <c r="A864" s="51" t="s">
        <v>852</v>
      </c>
      <c r="B864" s="51">
        <v>432016</v>
      </c>
      <c r="C864" s="51" t="s">
        <v>875</v>
      </c>
      <c r="D864" s="121">
        <f>SUMIFS('HCLS Adjustment'!$F:$F,'HCLS Adjustment'!$B:$B,'SAC by SAC Totals'!$B864)</f>
        <v>4675476</v>
      </c>
      <c r="E864" s="17">
        <f>VLOOKUP(B864,'SVS Adjustment'!B:L,4,FALSE)</f>
        <v>0</v>
      </c>
      <c r="F864" s="17">
        <f>VLOOKUP(B864,'CAF BLS Adjustment'!B:S,9,FALSE)</f>
        <v>7219349</v>
      </c>
      <c r="G864" s="14">
        <f t="shared" si="26"/>
        <v>11894825</v>
      </c>
      <c r="H864" s="159"/>
      <c r="I864" s="121">
        <f>SUMIFS('HCLS Adjustment'!$M:$M,'HCLS Adjustment'!$B:$B,$B864)</f>
        <v>4001095.3941067569</v>
      </c>
      <c r="J864" s="17">
        <f>VLOOKUP(B864,'SVS Adjustment'!B:L,11,FALSE)</f>
        <v>0</v>
      </c>
      <c r="K864" s="17">
        <f>VLOOKUP($B864,'CAF BLS Adjustment'!$B:$S,18,FALSE)</f>
        <v>6303907.3867416484</v>
      </c>
      <c r="L864" s="39">
        <f t="shared" si="27"/>
        <v>10305002.780848406</v>
      </c>
    </row>
    <row r="865" spans="1:12" ht="15" customHeight="1">
      <c r="A865" s="51" t="s">
        <v>852</v>
      </c>
      <c r="B865" s="51">
        <v>432017</v>
      </c>
      <c r="C865" s="51" t="s">
        <v>876</v>
      </c>
      <c r="D865" s="121">
        <f>SUMIFS('HCLS Adjustment'!$F:$F,'HCLS Adjustment'!$B:$B,'SAC by SAC Totals'!$B865)</f>
        <v>1970664</v>
      </c>
      <c r="E865" s="17">
        <f>VLOOKUP(B865,'SVS Adjustment'!B:L,4,FALSE)</f>
        <v>0</v>
      </c>
      <c r="F865" s="17">
        <f>VLOOKUP(B865,'CAF BLS Adjustment'!B:S,9,FALSE)</f>
        <v>2525919</v>
      </c>
      <c r="G865" s="14">
        <f t="shared" si="26"/>
        <v>4496583</v>
      </c>
      <c r="H865" s="159"/>
      <c r="I865" s="121">
        <f>SUMIFS('HCLS Adjustment'!$M:$M,'HCLS Adjustment'!$B:$B,$B865)</f>
        <v>1669849.2551230718</v>
      </c>
      <c r="J865" s="17">
        <f>VLOOKUP(B865,'SVS Adjustment'!B:L,11,FALSE)</f>
        <v>0</v>
      </c>
      <c r="K865" s="17">
        <f>VLOOKUP($B865,'CAF BLS Adjustment'!$B:$S,18,FALSE)</f>
        <v>2193357.5456457101</v>
      </c>
      <c r="L865" s="39">
        <f t="shared" si="27"/>
        <v>3863206.8007687819</v>
      </c>
    </row>
    <row r="866" spans="1:12" ht="15" customHeight="1">
      <c r="A866" s="51" t="s">
        <v>852</v>
      </c>
      <c r="B866" s="51">
        <v>432018</v>
      </c>
      <c r="C866" s="51" t="s">
        <v>877</v>
      </c>
      <c r="D866" s="121">
        <f>SUMIFS('HCLS Adjustment'!$F:$F,'HCLS Adjustment'!$B:$B,'SAC by SAC Totals'!$B866)</f>
        <v>0</v>
      </c>
      <c r="E866" s="17">
        <f>VLOOKUP(B866,'SVS Adjustment'!B:L,4,FALSE)</f>
        <v>0</v>
      </c>
      <c r="F866" s="17">
        <f>VLOOKUP(B866,'CAF BLS Adjustment'!B:S,9,FALSE)</f>
        <v>-291114</v>
      </c>
      <c r="G866" s="14">
        <f t="shared" si="26"/>
        <v>-291114</v>
      </c>
      <c r="H866" s="159"/>
      <c r="I866" s="121">
        <f>SUMIFS('HCLS Adjustment'!$M:$M,'HCLS Adjustment'!$B:$B,$B866)</f>
        <v>0</v>
      </c>
      <c r="J866" s="17">
        <f>VLOOKUP(B866,'SVS Adjustment'!B:L,11,FALSE)</f>
        <v>0</v>
      </c>
      <c r="K866" s="17">
        <f>VLOOKUP($B866,'CAF BLS Adjustment'!$B:$S,18,FALSE)</f>
        <v>-291114</v>
      </c>
      <c r="L866" s="39">
        <f t="shared" si="27"/>
        <v>-291114</v>
      </c>
    </row>
    <row r="867" spans="1:12" ht="15" customHeight="1">
      <c r="A867" s="51" t="s">
        <v>852</v>
      </c>
      <c r="B867" s="51">
        <v>432020</v>
      </c>
      <c r="C867" s="51" t="s">
        <v>878</v>
      </c>
      <c r="D867" s="121">
        <f>SUMIFS('HCLS Adjustment'!$F:$F,'HCLS Adjustment'!$B:$B,'SAC by SAC Totals'!$B867)</f>
        <v>0</v>
      </c>
      <c r="E867" s="17">
        <f>VLOOKUP(B867,'SVS Adjustment'!B:L,4,FALSE)</f>
        <v>0</v>
      </c>
      <c r="F867" s="17">
        <f>VLOOKUP(B867,'CAF BLS Adjustment'!B:S,9,FALSE)</f>
        <v>26022</v>
      </c>
      <c r="G867" s="14">
        <f t="shared" si="26"/>
        <v>26022</v>
      </c>
      <c r="H867" s="159"/>
      <c r="I867" s="121">
        <f>SUMIFS('HCLS Adjustment'!$M:$M,'HCLS Adjustment'!$B:$B,$B867)</f>
        <v>0</v>
      </c>
      <c r="J867" s="17">
        <f>VLOOKUP(B867,'SVS Adjustment'!B:L,11,FALSE)</f>
        <v>0</v>
      </c>
      <c r="K867" s="17">
        <f>VLOOKUP($B867,'CAF BLS Adjustment'!$B:$S,18,FALSE)</f>
        <v>23852.667339009688</v>
      </c>
      <c r="L867" s="39">
        <f t="shared" si="27"/>
        <v>23852.667339009688</v>
      </c>
    </row>
    <row r="868" spans="1:12" ht="15" customHeight="1">
      <c r="A868" s="51" t="s">
        <v>852</v>
      </c>
      <c r="B868" s="51">
        <v>432022</v>
      </c>
      <c r="C868" s="51" t="s">
        <v>879</v>
      </c>
      <c r="D868" s="121">
        <f>SUMIFS('HCLS Adjustment'!$F:$F,'HCLS Adjustment'!$B:$B,'SAC by SAC Totals'!$B868)</f>
        <v>0</v>
      </c>
      <c r="E868" s="17">
        <f>VLOOKUP(B868,'SVS Adjustment'!B:L,4,FALSE)</f>
        <v>0</v>
      </c>
      <c r="F868" s="17">
        <f>VLOOKUP(B868,'CAF BLS Adjustment'!B:S,9,FALSE)</f>
        <v>-36168</v>
      </c>
      <c r="G868" s="14">
        <f t="shared" si="26"/>
        <v>-36168</v>
      </c>
      <c r="H868" s="159"/>
      <c r="I868" s="121">
        <f>SUMIFS('HCLS Adjustment'!$M:$M,'HCLS Adjustment'!$B:$B,$B868)</f>
        <v>0</v>
      </c>
      <c r="J868" s="17">
        <f>VLOOKUP(B868,'SVS Adjustment'!B:L,11,FALSE)</f>
        <v>0</v>
      </c>
      <c r="K868" s="17">
        <f>VLOOKUP($B868,'CAF BLS Adjustment'!$B:$S,18,FALSE)</f>
        <v>-36168</v>
      </c>
      <c r="L868" s="39">
        <f t="shared" si="27"/>
        <v>-36168</v>
      </c>
    </row>
    <row r="869" spans="1:12" ht="15" customHeight="1">
      <c r="A869" s="51" t="s">
        <v>852</v>
      </c>
      <c r="B869" s="51">
        <v>432023</v>
      </c>
      <c r="C869" s="51" t="s">
        <v>880</v>
      </c>
      <c r="D869" s="121">
        <f>SUMIFS('HCLS Adjustment'!$F:$F,'HCLS Adjustment'!$B:$B,'SAC by SAC Totals'!$B869)</f>
        <v>864180</v>
      </c>
      <c r="E869" s="17">
        <f>VLOOKUP(B869,'SVS Adjustment'!B:L,4,FALSE)</f>
        <v>0</v>
      </c>
      <c r="F869" s="17">
        <f>VLOOKUP(B869,'CAF BLS Adjustment'!B:S,9,FALSE)</f>
        <v>633696</v>
      </c>
      <c r="G869" s="14">
        <f t="shared" si="26"/>
        <v>1497876</v>
      </c>
      <c r="H869" s="159"/>
      <c r="I869" s="121">
        <f>SUMIFS('HCLS Adjustment'!$M:$M,'HCLS Adjustment'!$B:$B,$B869)</f>
        <v>759880.87443777756</v>
      </c>
      <c r="J869" s="17">
        <f>VLOOKUP(B869,'SVS Adjustment'!B:L,11,FALSE)</f>
        <v>0</v>
      </c>
      <c r="K869" s="17">
        <f>VLOOKUP($B869,'CAF BLS Adjustment'!$B:$S,18,FALSE)</f>
        <v>566663.01544032327</v>
      </c>
      <c r="L869" s="39">
        <f t="shared" si="27"/>
        <v>1326543.8898781007</v>
      </c>
    </row>
    <row r="870" spans="1:12" ht="15" customHeight="1">
      <c r="A870" s="51" t="s">
        <v>852</v>
      </c>
      <c r="B870" s="51">
        <v>432025</v>
      </c>
      <c r="C870" s="51" t="s">
        <v>881</v>
      </c>
      <c r="D870" s="121">
        <f>SUMIFS('HCLS Adjustment'!$F:$F,'HCLS Adjustment'!$B:$B,'SAC by SAC Totals'!$B870)</f>
        <v>0</v>
      </c>
      <c r="E870" s="17">
        <f>VLOOKUP(B870,'SVS Adjustment'!B:L,4,FALSE)</f>
        <v>0</v>
      </c>
      <c r="F870" s="17">
        <f>VLOOKUP(B870,'CAF BLS Adjustment'!B:S,9,FALSE)</f>
        <v>15312</v>
      </c>
      <c r="G870" s="14">
        <f t="shared" si="26"/>
        <v>15312</v>
      </c>
      <c r="H870" s="159"/>
      <c r="I870" s="121">
        <f>SUMIFS('HCLS Adjustment'!$M:$M,'HCLS Adjustment'!$B:$B,$B870)</f>
        <v>0</v>
      </c>
      <c r="J870" s="17">
        <f>VLOOKUP(B870,'SVS Adjustment'!B:L,11,FALSE)</f>
        <v>0</v>
      </c>
      <c r="K870" s="17">
        <f>VLOOKUP($B870,'CAF BLS Adjustment'!$B:$S,18,FALSE)</f>
        <v>14035.510041307982</v>
      </c>
      <c r="L870" s="39">
        <f t="shared" si="27"/>
        <v>14035.510041307982</v>
      </c>
    </row>
    <row r="871" spans="1:12" ht="15" customHeight="1">
      <c r="A871" s="51" t="s">
        <v>852</v>
      </c>
      <c r="B871" s="51">
        <v>432029</v>
      </c>
      <c r="C871" s="51" t="s">
        <v>882</v>
      </c>
      <c r="D871" s="121">
        <f>SUMIFS('HCLS Adjustment'!$F:$F,'HCLS Adjustment'!$B:$B,'SAC by SAC Totals'!$B871)</f>
        <v>263580</v>
      </c>
      <c r="E871" s="17">
        <f>VLOOKUP(B871,'SVS Adjustment'!B:L,4,FALSE)</f>
        <v>0</v>
      </c>
      <c r="F871" s="17">
        <f>VLOOKUP(B871,'CAF BLS Adjustment'!B:S,9,FALSE)</f>
        <v>121998.09349346394</v>
      </c>
      <c r="G871" s="14">
        <f t="shared" si="26"/>
        <v>385578.09349346394</v>
      </c>
      <c r="H871" s="159"/>
      <c r="I871" s="121">
        <f>SUMIFS('HCLS Adjustment'!$M:$M,'HCLS Adjustment'!$B:$B,$B871)</f>
        <v>232515.23042541</v>
      </c>
      <c r="J871" s="17">
        <f>VLOOKUP(B871,'SVS Adjustment'!B:L,11,FALSE)</f>
        <v>0</v>
      </c>
      <c r="K871" s="17">
        <f>VLOOKUP($B871,'CAF BLS Adjustment'!$B:$S,18,FALSE)</f>
        <v>108620.16740546087</v>
      </c>
      <c r="L871" s="39">
        <f t="shared" si="27"/>
        <v>341135.39783087088</v>
      </c>
    </row>
    <row r="872" spans="1:12" ht="15" customHeight="1">
      <c r="A872" s="51" t="s">
        <v>852</v>
      </c>
      <c r="B872" s="51">
        <v>432030</v>
      </c>
      <c r="C872" s="51" t="s">
        <v>815</v>
      </c>
      <c r="D872" s="121">
        <f>SUMIFS('HCLS Adjustment'!$F:$F,'HCLS Adjustment'!$B:$B,'SAC by SAC Totals'!$B872)</f>
        <v>847044</v>
      </c>
      <c r="E872" s="17">
        <f>VLOOKUP(B872,'SVS Adjustment'!B:L,4,FALSE)</f>
        <v>0</v>
      </c>
      <c r="F872" s="17">
        <f>VLOOKUP(B872,'CAF BLS Adjustment'!B:S,9,FALSE)</f>
        <v>713168</v>
      </c>
      <c r="G872" s="14">
        <f t="shared" si="26"/>
        <v>1560212</v>
      </c>
      <c r="H872" s="159"/>
      <c r="I872" s="121">
        <f>SUMIFS('HCLS Adjustment'!$M:$M,'HCLS Adjustment'!$B:$B,$B872)</f>
        <v>728390.26142246963</v>
      </c>
      <c r="J872" s="17">
        <f>VLOOKUP(B872,'SVS Adjustment'!B:L,11,FALSE)</f>
        <v>0</v>
      </c>
      <c r="K872" s="17">
        <f>VLOOKUP($B872,'CAF BLS Adjustment'!$B:$S,18,FALSE)</f>
        <v>617668.15903849457</v>
      </c>
      <c r="L872" s="39">
        <f t="shared" si="27"/>
        <v>1346058.4204609641</v>
      </c>
    </row>
    <row r="873" spans="1:12" ht="15" customHeight="1">
      <c r="A873" s="51" t="s">
        <v>852</v>
      </c>
      <c r="B873" s="51">
        <v>432032</v>
      </c>
      <c r="C873" s="51" t="s">
        <v>883</v>
      </c>
      <c r="D873" s="121">
        <f>SUMIFS('HCLS Adjustment'!$F:$F,'HCLS Adjustment'!$B:$B,'SAC by SAC Totals'!$B873)</f>
        <v>0</v>
      </c>
      <c r="E873" s="17">
        <f>VLOOKUP(B873,'SVS Adjustment'!B:L,4,FALSE)</f>
        <v>0</v>
      </c>
      <c r="F873" s="17">
        <f>VLOOKUP(B873,'CAF BLS Adjustment'!B:S,9,FALSE)</f>
        <v>66</v>
      </c>
      <c r="G873" s="14">
        <f t="shared" si="26"/>
        <v>66</v>
      </c>
      <c r="H873" s="159"/>
      <c r="I873" s="121">
        <f>SUMIFS('HCLS Adjustment'!$M:$M,'HCLS Adjustment'!$B:$B,$B873)</f>
        <v>0</v>
      </c>
      <c r="J873" s="17">
        <f>VLOOKUP(B873,'SVS Adjustment'!B:L,11,FALSE)</f>
        <v>0</v>
      </c>
      <c r="K873" s="17">
        <f>VLOOKUP($B873,'CAF BLS Adjustment'!$B:$S,18,FALSE)</f>
        <v>60.497888109086126</v>
      </c>
      <c r="L873" s="39">
        <f t="shared" si="27"/>
        <v>60.497888109086126</v>
      </c>
    </row>
    <row r="874" spans="1:12" ht="15" customHeight="1">
      <c r="A874" s="51" t="s">
        <v>852</v>
      </c>
      <c r="B874" s="51">
        <v>432034</v>
      </c>
      <c r="C874" s="51" t="s">
        <v>884</v>
      </c>
      <c r="D874" s="121">
        <f>SUMIFS('HCLS Adjustment'!$F:$F,'HCLS Adjustment'!$B:$B,'SAC by SAC Totals'!$B874)</f>
        <v>195168</v>
      </c>
      <c r="E874" s="17">
        <f>VLOOKUP(B874,'SVS Adjustment'!B:L,4,FALSE)</f>
        <v>0</v>
      </c>
      <c r="F874" s="17">
        <f>VLOOKUP(B874,'CAF BLS Adjustment'!B:S,9,FALSE)</f>
        <v>214015</v>
      </c>
      <c r="G874" s="14">
        <f t="shared" si="26"/>
        <v>409183</v>
      </c>
      <c r="H874" s="159"/>
      <c r="I874" s="121">
        <f>SUMIFS('HCLS Adjustment'!$M:$M,'HCLS Adjustment'!$B:$B,$B874)</f>
        <v>166916.15953841506</v>
      </c>
      <c r="J874" s="17">
        <f>VLOOKUP(B874,'SVS Adjustment'!B:L,11,FALSE)</f>
        <v>0</v>
      </c>
      <c r="K874" s="17">
        <f>VLOOKUP($B874,'CAF BLS Adjustment'!$B:$S,18,FALSE)</f>
        <v>185990.98263712457</v>
      </c>
      <c r="L874" s="39">
        <f t="shared" si="27"/>
        <v>352907.14217553963</v>
      </c>
    </row>
    <row r="875" spans="1:12" ht="15" customHeight="1">
      <c r="A875" s="51" t="s">
        <v>852</v>
      </c>
      <c r="B875" s="51">
        <v>432141</v>
      </c>
      <c r="C875" s="51" t="s">
        <v>885</v>
      </c>
      <c r="D875" s="121">
        <f>SUMIFS('HCLS Adjustment'!$F:$F,'HCLS Adjustment'!$B:$B,'SAC by SAC Totals'!$B875)</f>
        <v>562044</v>
      </c>
      <c r="E875" s="17">
        <f>VLOOKUP(B875,'SVS Adjustment'!B:L,4,FALSE)</f>
        <v>0</v>
      </c>
      <c r="F875" s="17">
        <f>VLOOKUP(B875,'CAF BLS Adjustment'!B:S,9,FALSE)</f>
        <v>967837</v>
      </c>
      <c r="G875" s="14">
        <f t="shared" si="26"/>
        <v>1529881</v>
      </c>
      <c r="H875" s="159"/>
      <c r="I875" s="121">
        <f>SUMIFS('HCLS Adjustment'!$M:$M,'HCLS Adjustment'!$B:$B,$B875)</f>
        <v>492330.45135406905</v>
      </c>
      <c r="J875" s="17">
        <f>VLOOKUP(B875,'SVS Adjustment'!B:L,11,FALSE)</f>
        <v>0</v>
      </c>
      <c r="K875" s="17">
        <f>VLOOKUP($B875,'CAF BLS Adjustment'!$B:$S,18,FALSE)</f>
        <v>870148.02902386547</v>
      </c>
      <c r="L875" s="39">
        <f t="shared" si="27"/>
        <v>1362478.4803779344</v>
      </c>
    </row>
    <row r="876" spans="1:12" ht="15" customHeight="1">
      <c r="A876" s="51" t="s">
        <v>886</v>
      </c>
      <c r="B876" s="51">
        <v>440425</v>
      </c>
      <c r="C876" s="51" t="s">
        <v>887</v>
      </c>
      <c r="D876" s="121">
        <f>SUMIFS('HCLS Adjustment'!$F:$F,'HCLS Adjustment'!$B:$B,'SAC by SAC Totals'!$B876)</f>
        <v>93876</v>
      </c>
      <c r="E876" s="17">
        <f>VLOOKUP(B876,'SVS Adjustment'!B:L,4,FALSE)</f>
        <v>0</v>
      </c>
      <c r="F876" s="17">
        <f>VLOOKUP(B876,'CAF BLS Adjustment'!B:S,9,FALSE)</f>
        <v>123094</v>
      </c>
      <c r="G876" s="14">
        <f t="shared" si="26"/>
        <v>216970</v>
      </c>
      <c r="H876" s="159"/>
      <c r="I876" s="121">
        <f>SUMIFS('HCLS Adjustment'!$M:$M,'HCLS Adjustment'!$B:$B,$B876)</f>
        <v>75510.532448684986</v>
      </c>
      <c r="J876" s="17">
        <f>VLOOKUP(B876,'SVS Adjustment'!B:L,11,FALSE)</f>
        <v>0</v>
      </c>
      <c r="K876" s="17">
        <f>VLOOKUP($B876,'CAF BLS Adjustment'!$B:$S,18,FALSE)</f>
        <v>101605.92690376329</v>
      </c>
      <c r="L876" s="39">
        <f t="shared" si="27"/>
        <v>177116.45935244829</v>
      </c>
    </row>
    <row r="877" spans="1:12" ht="15" customHeight="1">
      <c r="A877" s="51" t="s">
        <v>886</v>
      </c>
      <c r="B877" s="51">
        <v>442038</v>
      </c>
      <c r="C877" s="51" t="s">
        <v>888</v>
      </c>
      <c r="D877" s="121">
        <f>SUMIFS('HCLS Adjustment'!$F:$F,'HCLS Adjustment'!$B:$B,'SAC by SAC Totals'!$B877)</f>
        <v>881916</v>
      </c>
      <c r="E877" s="17">
        <f>VLOOKUP(B877,'SVS Adjustment'!B:L,4,FALSE)</f>
        <v>0</v>
      </c>
      <c r="F877" s="17">
        <f>VLOOKUP(B877,'CAF BLS Adjustment'!B:S,9,FALSE)</f>
        <v>776487</v>
      </c>
      <c r="G877" s="14">
        <f t="shared" si="26"/>
        <v>1658403</v>
      </c>
      <c r="H877" s="159"/>
      <c r="I877" s="121">
        <f>SUMIFS('HCLS Adjustment'!$M:$M,'HCLS Adjustment'!$B:$B,$B877)</f>
        <v>773020.18387464201</v>
      </c>
      <c r="J877" s="17">
        <f>VLOOKUP(B877,'SVS Adjustment'!B:L,11,FALSE)</f>
        <v>0</v>
      </c>
      <c r="K877" s="17">
        <f>VLOOKUP($B877,'CAF BLS Adjustment'!$B:$S,18,FALSE)</f>
        <v>693528.07493253937</v>
      </c>
      <c r="L877" s="39">
        <f t="shared" si="27"/>
        <v>1466548.2588071814</v>
      </c>
    </row>
    <row r="878" spans="1:12" ht="15" customHeight="1">
      <c r="A878" s="51" t="s">
        <v>886</v>
      </c>
      <c r="B878" s="51">
        <v>442039</v>
      </c>
      <c r="C878" s="51" t="s">
        <v>889</v>
      </c>
      <c r="D878" s="121">
        <f>SUMIFS('HCLS Adjustment'!$F:$F,'HCLS Adjustment'!$B:$B,'SAC by SAC Totals'!$B878)</f>
        <v>7379844</v>
      </c>
      <c r="E878" s="17">
        <f>VLOOKUP(B878,'SVS Adjustment'!B:L,4,FALSE)</f>
        <v>0</v>
      </c>
      <c r="F878" s="17">
        <f>VLOOKUP(B878,'CAF BLS Adjustment'!B:S,9,FALSE)</f>
        <v>3359017</v>
      </c>
      <c r="G878" s="14">
        <f t="shared" si="26"/>
        <v>10738861</v>
      </c>
      <c r="H878" s="159"/>
      <c r="I878" s="121">
        <f>SUMIFS('HCLS Adjustment'!$M:$M,'HCLS Adjustment'!$B:$B,$B878)</f>
        <v>6491342.360877349</v>
      </c>
      <c r="J878" s="17">
        <f>VLOOKUP(B878,'SVS Adjustment'!B:L,11,FALSE)</f>
        <v>0</v>
      </c>
      <c r="K878" s="17">
        <f>VLOOKUP($B878,'CAF BLS Adjustment'!$B:$S,18,FALSE)</f>
        <v>2965862.9042891832</v>
      </c>
      <c r="L878" s="39">
        <f t="shared" si="27"/>
        <v>9457205.2651665322</v>
      </c>
    </row>
    <row r="879" spans="1:12" ht="15" customHeight="1">
      <c r="A879" s="51" t="s">
        <v>886</v>
      </c>
      <c r="B879" s="51">
        <v>442040</v>
      </c>
      <c r="C879" s="51" t="s">
        <v>890</v>
      </c>
      <c r="D879" s="121">
        <f>SUMIFS('HCLS Adjustment'!$F:$F,'HCLS Adjustment'!$B:$B,'SAC by SAC Totals'!$B879)</f>
        <v>1880388</v>
      </c>
      <c r="E879" s="17">
        <f>VLOOKUP(B879,'SVS Adjustment'!B:L,4,FALSE)</f>
        <v>0</v>
      </c>
      <c r="F879" s="17">
        <f>VLOOKUP(B879,'CAF BLS Adjustment'!B:S,9,FALSE)</f>
        <v>3416772</v>
      </c>
      <c r="G879" s="14">
        <f t="shared" si="26"/>
        <v>5297160</v>
      </c>
      <c r="H879" s="159"/>
      <c r="I879" s="121">
        <f>SUMIFS('HCLS Adjustment'!$M:$M,'HCLS Adjustment'!$B:$B,$B879)</f>
        <v>1620672.4123447537</v>
      </c>
      <c r="J879" s="17">
        <f>VLOOKUP(B879,'SVS Adjustment'!B:L,11,FALSE)</f>
        <v>0</v>
      </c>
      <c r="K879" s="17">
        <f>VLOOKUP($B879,'CAF BLS Adjustment'!$B:$S,18,FALSE)</f>
        <v>3045786.9922016417</v>
      </c>
      <c r="L879" s="39">
        <f t="shared" si="27"/>
        <v>4666459.4045463949</v>
      </c>
    </row>
    <row r="880" spans="1:12" ht="15" customHeight="1">
      <c r="A880" s="51" t="s">
        <v>886</v>
      </c>
      <c r="B880" s="51">
        <v>442041</v>
      </c>
      <c r="C880" s="51" t="s">
        <v>891</v>
      </c>
      <c r="D880" s="121">
        <f>SUMIFS('HCLS Adjustment'!$F:$F,'HCLS Adjustment'!$B:$B,'SAC by SAC Totals'!$B880)</f>
        <v>0</v>
      </c>
      <c r="E880" s="17">
        <f>VLOOKUP(B880,'SVS Adjustment'!B:L,4,FALSE)</f>
        <v>0</v>
      </c>
      <c r="F880" s="17">
        <f>VLOOKUP(B880,'CAF BLS Adjustment'!B:S,9,FALSE)</f>
        <v>121668</v>
      </c>
      <c r="G880" s="14">
        <f t="shared" si="26"/>
        <v>121668</v>
      </c>
      <c r="H880" s="159"/>
      <c r="I880" s="121">
        <f>SUMIFS('HCLS Adjustment'!$M:$M,'HCLS Adjustment'!$B:$B,$B880)</f>
        <v>0</v>
      </c>
      <c r="J880" s="17">
        <f>VLOOKUP(B880,'SVS Adjustment'!B:L,11,FALSE)</f>
        <v>0</v>
      </c>
      <c r="K880" s="17">
        <f>VLOOKUP($B880,'CAF BLS Adjustment'!$B:$S,18,FALSE)</f>
        <v>111525.10682509532</v>
      </c>
      <c r="L880" s="39">
        <f t="shared" si="27"/>
        <v>111525.10682509532</v>
      </c>
    </row>
    <row r="881" spans="1:12" ht="15" customHeight="1">
      <c r="A881" s="51" t="s">
        <v>886</v>
      </c>
      <c r="B881" s="51">
        <v>442043</v>
      </c>
      <c r="C881" s="51" t="s">
        <v>892</v>
      </c>
      <c r="D881" s="121">
        <f>SUMIFS('HCLS Adjustment'!$F:$F,'HCLS Adjustment'!$B:$B,'SAC by SAC Totals'!$B881)</f>
        <v>0</v>
      </c>
      <c r="E881" s="17">
        <f>VLOOKUP(B881,'SVS Adjustment'!B:L,4,FALSE)</f>
        <v>0</v>
      </c>
      <c r="F881" s="17">
        <f>VLOOKUP(B881,'CAF BLS Adjustment'!B:S,9,FALSE)</f>
        <v>-2850</v>
      </c>
      <c r="G881" s="14">
        <f t="shared" si="26"/>
        <v>-2850</v>
      </c>
      <c r="H881" s="159"/>
      <c r="I881" s="121">
        <f>SUMIFS('HCLS Adjustment'!$M:$M,'HCLS Adjustment'!$B:$B,$B881)</f>
        <v>0</v>
      </c>
      <c r="J881" s="17">
        <f>VLOOKUP(B881,'SVS Adjustment'!B:L,11,FALSE)</f>
        <v>0</v>
      </c>
      <c r="K881" s="17">
        <f>VLOOKUP($B881,'CAF BLS Adjustment'!$B:$S,18,FALSE)</f>
        <v>-2850</v>
      </c>
      <c r="L881" s="39">
        <f t="shared" si="27"/>
        <v>-2850</v>
      </c>
    </row>
    <row r="882" spans="1:12" ht="15" customHeight="1">
      <c r="A882" s="51" t="s">
        <v>886</v>
      </c>
      <c r="B882" s="51">
        <v>442046</v>
      </c>
      <c r="C882" s="51" t="s">
        <v>893</v>
      </c>
      <c r="D882" s="121">
        <f>SUMIFS('HCLS Adjustment'!$F:$F,'HCLS Adjustment'!$B:$B,'SAC by SAC Totals'!$B882)</f>
        <v>1883436</v>
      </c>
      <c r="E882" s="17">
        <f>VLOOKUP(B882,'SVS Adjustment'!B:L,4,FALSE)</f>
        <v>0</v>
      </c>
      <c r="F882" s="17">
        <f>VLOOKUP(B882,'CAF BLS Adjustment'!B:S,9,FALSE)</f>
        <v>1914950</v>
      </c>
      <c r="G882" s="14">
        <f t="shared" si="26"/>
        <v>3798386</v>
      </c>
      <c r="H882" s="159"/>
      <c r="I882" s="121">
        <f>SUMIFS('HCLS Adjustment'!$M:$M,'HCLS Adjustment'!$B:$B,$B882)</f>
        <v>1617138.2965461188</v>
      </c>
      <c r="J882" s="17">
        <f>VLOOKUP(B882,'SVS Adjustment'!B:L,11,FALSE)</f>
        <v>0</v>
      </c>
      <c r="K882" s="17">
        <f>VLOOKUP($B882,'CAF BLS Adjustment'!$B:$S,18,FALSE)</f>
        <v>1667408.3852884194</v>
      </c>
      <c r="L882" s="39">
        <f t="shared" si="27"/>
        <v>3284546.6818345385</v>
      </c>
    </row>
    <row r="883" spans="1:12" ht="15" customHeight="1">
      <c r="A883" s="51" t="s">
        <v>886</v>
      </c>
      <c r="B883" s="51">
        <v>442052</v>
      </c>
      <c r="C883" s="51" t="s">
        <v>894</v>
      </c>
      <c r="D883" s="121">
        <f>SUMIFS('HCLS Adjustment'!$F:$F,'HCLS Adjustment'!$B:$B,'SAC by SAC Totals'!$B883)</f>
        <v>0</v>
      </c>
      <c r="E883" s="17">
        <f>VLOOKUP(B883,'SVS Adjustment'!B:L,4,FALSE)</f>
        <v>0</v>
      </c>
      <c r="F883" s="17">
        <f>VLOOKUP(B883,'CAF BLS Adjustment'!B:S,9,FALSE)</f>
        <v>142458</v>
      </c>
      <c r="G883" s="14">
        <f t="shared" si="26"/>
        <v>142458</v>
      </c>
      <c r="H883" s="159"/>
      <c r="I883" s="121">
        <f>SUMIFS('HCLS Adjustment'!$M:$M,'HCLS Adjustment'!$B:$B,$B883)</f>
        <v>0</v>
      </c>
      <c r="J883" s="17">
        <f>VLOOKUP(B883,'SVS Adjustment'!B:L,11,FALSE)</f>
        <v>0</v>
      </c>
      <c r="K883" s="17">
        <f>VLOOKUP($B883,'CAF BLS Adjustment'!$B:$S,18,FALSE)</f>
        <v>130581.94157945745</v>
      </c>
      <c r="L883" s="39">
        <f t="shared" si="27"/>
        <v>130581.94157945745</v>
      </c>
    </row>
    <row r="884" spans="1:12" ht="15" customHeight="1">
      <c r="A884" s="51" t="s">
        <v>886</v>
      </c>
      <c r="B884" s="51">
        <v>442057</v>
      </c>
      <c r="C884" s="51" t="s">
        <v>895</v>
      </c>
      <c r="D884" s="121">
        <f>SUMIFS('HCLS Adjustment'!$F:$F,'HCLS Adjustment'!$B:$B,'SAC by SAC Totals'!$B884)</f>
        <v>2953440</v>
      </c>
      <c r="E884" s="17">
        <f>VLOOKUP(B884,'SVS Adjustment'!B:L,4,FALSE)</f>
        <v>0</v>
      </c>
      <c r="F884" s="17">
        <f>VLOOKUP(B884,'CAF BLS Adjustment'!B:S,9,FALSE)</f>
        <v>1818181</v>
      </c>
      <c r="G884" s="14">
        <f t="shared" si="26"/>
        <v>4771621</v>
      </c>
      <c r="H884" s="159"/>
      <c r="I884" s="121">
        <f>SUMIFS('HCLS Adjustment'!$M:$M,'HCLS Adjustment'!$B:$B,$B884)</f>
        <v>2603166.854623701</v>
      </c>
      <c r="J884" s="17">
        <f>VLOOKUP(B884,'SVS Adjustment'!B:L,11,FALSE)</f>
        <v>0</v>
      </c>
      <c r="K884" s="17">
        <f>VLOOKUP($B884,'CAF BLS Adjustment'!$B:$S,18,FALSE)</f>
        <v>1625215.5261829987</v>
      </c>
      <c r="L884" s="39">
        <f t="shared" si="27"/>
        <v>4228382.3808066994</v>
      </c>
    </row>
    <row r="885" spans="1:12" ht="15" customHeight="1">
      <c r="A885" s="51" t="s">
        <v>886</v>
      </c>
      <c r="B885" s="51">
        <v>442059</v>
      </c>
      <c r="C885" s="51" t="s">
        <v>896</v>
      </c>
      <c r="D885" s="121">
        <f>SUMIFS('HCLS Adjustment'!$F:$F,'HCLS Adjustment'!$B:$B,'SAC by SAC Totals'!$B885)</f>
        <v>0</v>
      </c>
      <c r="E885" s="17">
        <f>VLOOKUP(B885,'SVS Adjustment'!B:L,4,FALSE)</f>
        <v>0</v>
      </c>
      <c r="F885" s="17">
        <f>VLOOKUP(B885,'CAF BLS Adjustment'!B:S,9,FALSE)</f>
        <v>42168</v>
      </c>
      <c r="G885" s="14">
        <f t="shared" si="26"/>
        <v>42168</v>
      </c>
      <c r="H885" s="159"/>
      <c r="I885" s="121">
        <f>SUMIFS('HCLS Adjustment'!$M:$M,'HCLS Adjustment'!$B:$B,$B885)</f>
        <v>0</v>
      </c>
      <c r="J885" s="17">
        <f>VLOOKUP(B885,'SVS Adjustment'!B:L,11,FALSE)</f>
        <v>0</v>
      </c>
      <c r="K885" s="17">
        <f>VLOOKUP($B885,'CAF BLS Adjustment'!$B:$S,18,FALSE)</f>
        <v>38652.650693696123</v>
      </c>
      <c r="L885" s="39">
        <f t="shared" si="27"/>
        <v>38652.650693696123</v>
      </c>
    </row>
    <row r="886" spans="1:12" ht="15" customHeight="1">
      <c r="A886" s="51" t="s">
        <v>886</v>
      </c>
      <c r="B886" s="51">
        <v>442060</v>
      </c>
      <c r="C886" s="51" t="s">
        <v>897</v>
      </c>
      <c r="D886" s="121">
        <f>SUMIFS('HCLS Adjustment'!$F:$F,'HCLS Adjustment'!$B:$B,'SAC by SAC Totals'!$B886)</f>
        <v>0</v>
      </c>
      <c r="E886" s="17">
        <f>VLOOKUP(B886,'SVS Adjustment'!B:L,4,FALSE)</f>
        <v>0</v>
      </c>
      <c r="F886" s="17">
        <f>VLOOKUP(B886,'CAF BLS Adjustment'!B:S,9,FALSE)</f>
        <v>29598</v>
      </c>
      <c r="G886" s="14">
        <f t="shared" si="26"/>
        <v>29598</v>
      </c>
      <c r="H886" s="159"/>
      <c r="I886" s="121">
        <f>SUMIFS('HCLS Adjustment'!$M:$M,'HCLS Adjustment'!$B:$B,$B886)</f>
        <v>0</v>
      </c>
      <c r="J886" s="17">
        <f>VLOOKUP(B886,'SVS Adjustment'!B:L,11,FALSE)</f>
        <v>0</v>
      </c>
      <c r="K886" s="17">
        <f>VLOOKUP($B886,'CAF BLS Adjustment'!$B:$S,18,FALSE)</f>
        <v>27130.552912920171</v>
      </c>
      <c r="L886" s="39">
        <f t="shared" si="27"/>
        <v>27130.552912920171</v>
      </c>
    </row>
    <row r="887" spans="1:12" ht="15" customHeight="1">
      <c r="A887" s="51" t="s">
        <v>886</v>
      </c>
      <c r="B887" s="51">
        <v>442061</v>
      </c>
      <c r="C887" s="51" t="s">
        <v>898</v>
      </c>
      <c r="D887" s="121">
        <f>SUMIFS('HCLS Adjustment'!$F:$F,'HCLS Adjustment'!$B:$B,'SAC by SAC Totals'!$B887)</f>
        <v>1468020</v>
      </c>
      <c r="E887" s="17">
        <f>VLOOKUP(B887,'SVS Adjustment'!B:L,4,FALSE)</f>
        <v>0</v>
      </c>
      <c r="F887" s="17">
        <f>VLOOKUP(B887,'CAF BLS Adjustment'!B:S,9,FALSE)</f>
        <v>1364936</v>
      </c>
      <c r="G887" s="14">
        <f t="shared" si="26"/>
        <v>2832956</v>
      </c>
      <c r="H887" s="159"/>
      <c r="I887" s="121">
        <f>SUMIFS('HCLS Adjustment'!$M:$M,'HCLS Adjustment'!$B:$B,$B887)</f>
        <v>1285274.1335275562</v>
      </c>
      <c r="J887" s="17">
        <f>VLOOKUP(B887,'SVS Adjustment'!B:L,11,FALSE)</f>
        <v>0</v>
      </c>
      <c r="K887" s="17">
        <f>VLOOKUP($B887,'CAF BLS Adjustment'!$B:$S,18,FALSE)</f>
        <v>1217596.037086051</v>
      </c>
      <c r="L887" s="39">
        <f t="shared" si="27"/>
        <v>2502870.1706136074</v>
      </c>
    </row>
    <row r="888" spans="1:12" ht="15" customHeight="1">
      <c r="A888" s="51" t="s">
        <v>886</v>
      </c>
      <c r="B888" s="51">
        <v>442065</v>
      </c>
      <c r="C888" s="51" t="s">
        <v>899</v>
      </c>
      <c r="D888" s="121">
        <f>SUMIFS('HCLS Adjustment'!$F:$F,'HCLS Adjustment'!$B:$B,'SAC by SAC Totals'!$B888)</f>
        <v>32364</v>
      </c>
      <c r="E888" s="17">
        <f>VLOOKUP(B888,'SVS Adjustment'!B:L,4,FALSE)</f>
        <v>0</v>
      </c>
      <c r="F888" s="17">
        <f>VLOOKUP(B888,'CAF BLS Adjustment'!B:S,9,FALSE)</f>
        <v>194275</v>
      </c>
      <c r="G888" s="14">
        <f t="shared" si="26"/>
        <v>226639</v>
      </c>
      <c r="H888" s="159"/>
      <c r="I888" s="121">
        <f>SUMIFS('HCLS Adjustment'!$M:$M,'HCLS Adjustment'!$B:$B,$B888)</f>
        <v>16281.669928758838</v>
      </c>
      <c r="J888" s="17">
        <f>VLOOKUP(B888,'SVS Adjustment'!B:L,11,FALSE)</f>
        <v>0</v>
      </c>
      <c r="K888" s="17">
        <f>VLOOKUP($B888,'CAF BLS Adjustment'!$B:$S,18,FALSE)</f>
        <v>159903.28435043062</v>
      </c>
      <c r="L888" s="39">
        <f t="shared" si="27"/>
        <v>176184.95427918946</v>
      </c>
    </row>
    <row r="889" spans="1:12" ht="15" customHeight="1">
      <c r="A889" s="51" t="s">
        <v>886</v>
      </c>
      <c r="B889" s="51">
        <v>442066</v>
      </c>
      <c r="C889" s="51" t="s">
        <v>900</v>
      </c>
      <c r="D889" s="121">
        <f>SUMIFS('HCLS Adjustment'!$F:$F,'HCLS Adjustment'!$B:$B,'SAC by SAC Totals'!$B889)</f>
        <v>1303752</v>
      </c>
      <c r="E889" s="17">
        <f>VLOOKUP(B889,'SVS Adjustment'!B:L,4,FALSE)</f>
        <v>0</v>
      </c>
      <c r="F889" s="17">
        <f>VLOOKUP(B889,'CAF BLS Adjustment'!B:S,9,FALSE)</f>
        <v>666773.49149910233</v>
      </c>
      <c r="G889" s="14">
        <f t="shared" si="26"/>
        <v>1970525.4914991022</v>
      </c>
      <c r="H889" s="159"/>
      <c r="I889" s="121">
        <f>SUMIFS('HCLS Adjustment'!$M:$M,'HCLS Adjustment'!$B:$B,$B889)</f>
        <v>1148821.7859109971</v>
      </c>
      <c r="J889" s="17">
        <f>VLOOKUP(B889,'SVS Adjustment'!B:L,11,FALSE)</f>
        <v>0</v>
      </c>
      <c r="K889" s="17">
        <f>VLOOKUP($B889,'CAF BLS Adjustment'!$B:$S,18,FALSE)</f>
        <v>595379.23360967846</v>
      </c>
      <c r="L889" s="39">
        <f t="shared" si="27"/>
        <v>1744201.0195206755</v>
      </c>
    </row>
    <row r="890" spans="1:12" ht="15" customHeight="1">
      <c r="A890" s="51" t="s">
        <v>886</v>
      </c>
      <c r="B890" s="51">
        <v>442068</v>
      </c>
      <c r="C890" s="51" t="s">
        <v>901</v>
      </c>
      <c r="D890" s="121">
        <f>SUMIFS('HCLS Adjustment'!$F:$F,'HCLS Adjustment'!$B:$B,'SAC by SAC Totals'!$B890)</f>
        <v>5948136</v>
      </c>
      <c r="E890" s="17">
        <f>VLOOKUP(B890,'SVS Adjustment'!B:L,4,FALSE)</f>
        <v>0</v>
      </c>
      <c r="F890" s="17">
        <f>VLOOKUP(B890,'CAF BLS Adjustment'!B:S,9,FALSE)</f>
        <v>6251196</v>
      </c>
      <c r="G890" s="14">
        <f t="shared" si="26"/>
        <v>12199332</v>
      </c>
      <c r="H890" s="159"/>
      <c r="I890" s="121">
        <f>SUMIFS('HCLS Adjustment'!$M:$M,'HCLS Adjustment'!$B:$B,$B890)</f>
        <v>4996112.3949242309</v>
      </c>
      <c r="J890" s="17">
        <f>VLOOKUP(B890,'SVS Adjustment'!B:L,11,FALSE)</f>
        <v>0</v>
      </c>
      <c r="K890" s="17">
        <f>VLOOKUP($B890,'CAF BLS Adjustment'!$B:$S,18,FALSE)</f>
        <v>5291473.5407414883</v>
      </c>
      <c r="L890" s="39">
        <f t="shared" si="27"/>
        <v>10287585.935665719</v>
      </c>
    </row>
    <row r="891" spans="1:12" ht="15" customHeight="1">
      <c r="A891" s="51" t="s">
        <v>886</v>
      </c>
      <c r="B891" s="51">
        <v>442069</v>
      </c>
      <c r="C891" s="51" t="s">
        <v>902</v>
      </c>
      <c r="D891" s="121">
        <f>SUMIFS('HCLS Adjustment'!$F:$F,'HCLS Adjustment'!$B:$B,'SAC by SAC Totals'!$B891)</f>
        <v>104616</v>
      </c>
      <c r="E891" s="17">
        <f>VLOOKUP(B891,'SVS Adjustment'!B:L,4,FALSE)</f>
        <v>0</v>
      </c>
      <c r="F891" s="17">
        <f>VLOOKUP(B891,'CAF BLS Adjustment'!B:S,9,FALSE)</f>
        <v>170678</v>
      </c>
      <c r="G891" s="14">
        <f t="shared" si="26"/>
        <v>275294</v>
      </c>
      <c r="H891" s="159"/>
      <c r="I891" s="121">
        <f>SUMIFS('HCLS Adjustment'!$M:$M,'HCLS Adjustment'!$B:$B,$B891)</f>
        <v>81026.622420915694</v>
      </c>
      <c r="J891" s="17">
        <f>VLOOKUP(B891,'SVS Adjustment'!B:L,11,FALSE)</f>
        <v>0</v>
      </c>
      <c r="K891" s="17">
        <f>VLOOKUP($B891,'CAF BLS Adjustment'!$B:$S,18,FALSE)</f>
        <v>138655.30305346832</v>
      </c>
      <c r="L891" s="39">
        <f t="shared" si="27"/>
        <v>219681.92547438401</v>
      </c>
    </row>
    <row r="892" spans="1:12" ht="15" customHeight="1">
      <c r="A892" s="51" t="s">
        <v>886</v>
      </c>
      <c r="B892" s="51">
        <v>442070</v>
      </c>
      <c r="C892" s="51" t="s">
        <v>903</v>
      </c>
      <c r="D892" s="121">
        <f>SUMIFS('HCLS Adjustment'!$F:$F,'HCLS Adjustment'!$B:$B,'SAC by SAC Totals'!$B892)</f>
        <v>0</v>
      </c>
      <c r="E892" s="17">
        <f>VLOOKUP(B892,'SVS Adjustment'!B:L,4,FALSE)</f>
        <v>0</v>
      </c>
      <c r="F892" s="17">
        <f>VLOOKUP(B892,'CAF BLS Adjustment'!B:S,9,FALSE)</f>
        <v>337428</v>
      </c>
      <c r="G892" s="14">
        <f t="shared" si="26"/>
        <v>337428</v>
      </c>
      <c r="H892" s="159"/>
      <c r="I892" s="121">
        <f>SUMIFS('HCLS Adjustment'!$M:$M,'HCLS Adjustment'!$B:$B,$B892)</f>
        <v>0</v>
      </c>
      <c r="J892" s="17">
        <f>VLOOKUP(B892,'SVS Adjustment'!B:L,11,FALSE)</f>
        <v>0</v>
      </c>
      <c r="K892" s="17">
        <f>VLOOKUP($B892,'CAF BLS Adjustment'!$B:$S,18,FALSE)</f>
        <v>309298.20286170777</v>
      </c>
      <c r="L892" s="39">
        <f t="shared" si="27"/>
        <v>309298.20286170777</v>
      </c>
    </row>
    <row r="893" spans="1:12" ht="15" customHeight="1">
      <c r="A893" s="51" t="s">
        <v>886</v>
      </c>
      <c r="B893" s="51">
        <v>442071</v>
      </c>
      <c r="C893" s="51" t="s">
        <v>904</v>
      </c>
      <c r="D893" s="121">
        <f>SUMIFS('HCLS Adjustment'!$F:$F,'HCLS Adjustment'!$B:$B,'SAC by SAC Totals'!$B893)</f>
        <v>0</v>
      </c>
      <c r="E893" s="17">
        <f>VLOOKUP(B893,'SVS Adjustment'!B:L,4,FALSE)</f>
        <v>0</v>
      </c>
      <c r="F893" s="17">
        <f>VLOOKUP(B893,'CAF BLS Adjustment'!B:S,9,FALSE)</f>
        <v>69174</v>
      </c>
      <c r="G893" s="14">
        <f t="shared" si="26"/>
        <v>69174</v>
      </c>
      <c r="H893" s="159"/>
      <c r="I893" s="121">
        <f>SUMIFS('HCLS Adjustment'!$M:$M,'HCLS Adjustment'!$B:$B,$B893)</f>
        <v>0</v>
      </c>
      <c r="J893" s="17">
        <f>VLOOKUP(B893,'SVS Adjustment'!B:L,11,FALSE)</f>
        <v>0</v>
      </c>
      <c r="K893" s="17">
        <f>VLOOKUP($B893,'CAF BLS Adjustment'!$B:$S,18,FALSE)</f>
        <v>63407.28654633218</v>
      </c>
      <c r="L893" s="39">
        <f t="shared" si="27"/>
        <v>63407.28654633218</v>
      </c>
    </row>
    <row r="894" spans="1:12" ht="15" customHeight="1">
      <c r="A894" s="51" t="s">
        <v>886</v>
      </c>
      <c r="B894" s="51">
        <v>442073</v>
      </c>
      <c r="C894" s="51" t="s">
        <v>905</v>
      </c>
      <c r="D894" s="121">
        <f>SUMIFS('HCLS Adjustment'!$F:$F,'HCLS Adjustment'!$B:$B,'SAC by SAC Totals'!$B894)</f>
        <v>149976</v>
      </c>
      <c r="E894" s="17">
        <f>VLOOKUP(B894,'SVS Adjustment'!B:L,4,FALSE)</f>
        <v>0</v>
      </c>
      <c r="F894" s="17">
        <f>VLOOKUP(B894,'CAF BLS Adjustment'!B:S,9,FALSE)</f>
        <v>92440.952037190145</v>
      </c>
      <c r="G894" s="14">
        <f t="shared" si="26"/>
        <v>242416.95203719015</v>
      </c>
      <c r="H894" s="159"/>
      <c r="I894" s="121">
        <f>SUMIFS('HCLS Adjustment'!$M:$M,'HCLS Adjustment'!$B:$B,$B894)</f>
        <v>132218.63631545784</v>
      </c>
      <c r="J894" s="17">
        <f>VLOOKUP(B894,'SVS Adjustment'!B:L,11,FALSE)</f>
        <v>0</v>
      </c>
      <c r="K894" s="17">
        <f>VLOOKUP($B894,'CAF BLS Adjustment'!$B:$S,18,FALSE)</f>
        <v>82952.628876675051</v>
      </c>
      <c r="L894" s="39">
        <f t="shared" si="27"/>
        <v>215171.26519213291</v>
      </c>
    </row>
    <row r="895" spans="1:12" ht="15" customHeight="1">
      <c r="A895" s="51" t="s">
        <v>886</v>
      </c>
      <c r="B895" s="51">
        <v>442076</v>
      </c>
      <c r="C895" s="51" t="s">
        <v>906</v>
      </c>
      <c r="D895" s="121">
        <f>SUMIFS('HCLS Adjustment'!$F:$F,'HCLS Adjustment'!$B:$B,'SAC by SAC Totals'!$B895)</f>
        <v>1356084</v>
      </c>
      <c r="E895" s="17">
        <f>VLOOKUP(B895,'SVS Adjustment'!B:L,4,FALSE)</f>
        <v>0</v>
      </c>
      <c r="F895" s="17">
        <f>VLOOKUP(B895,'CAF BLS Adjustment'!B:S,9,FALSE)</f>
        <v>1163657</v>
      </c>
      <c r="G895" s="14">
        <f t="shared" si="26"/>
        <v>2519741</v>
      </c>
      <c r="H895" s="159"/>
      <c r="I895" s="121">
        <f>SUMIFS('HCLS Adjustment'!$M:$M,'HCLS Adjustment'!$B:$B,$B895)</f>
        <v>1170977.1351776042</v>
      </c>
      <c r="J895" s="17">
        <f>VLOOKUP(B895,'SVS Adjustment'!B:L,11,FALSE)</f>
        <v>0</v>
      </c>
      <c r="K895" s="17">
        <f>VLOOKUP($B895,'CAF BLS Adjustment'!$B:$S,18,FALSE)</f>
        <v>1013240.6851699958</v>
      </c>
      <c r="L895" s="39">
        <f t="shared" si="27"/>
        <v>2184217.8203475997</v>
      </c>
    </row>
    <row r="896" spans="1:12" ht="15" customHeight="1">
      <c r="A896" s="51" t="s">
        <v>886</v>
      </c>
      <c r="B896" s="51">
        <v>442083</v>
      </c>
      <c r="C896" s="51" t="s">
        <v>907</v>
      </c>
      <c r="D896" s="121">
        <f>SUMIFS('HCLS Adjustment'!$F:$F,'HCLS Adjustment'!$B:$B,'SAC by SAC Totals'!$B896)</f>
        <v>2316864</v>
      </c>
      <c r="E896" s="17">
        <f>VLOOKUP(B896,'SVS Adjustment'!B:L,4,FALSE)</f>
        <v>0</v>
      </c>
      <c r="F896" s="17">
        <f>VLOOKUP(B896,'CAF BLS Adjustment'!B:S,9,FALSE)</f>
        <v>9638496</v>
      </c>
      <c r="G896" s="14">
        <f t="shared" si="26"/>
        <v>11955360</v>
      </c>
      <c r="H896" s="159"/>
      <c r="I896" s="121">
        <f>SUMIFS('HCLS Adjustment'!$M:$M,'HCLS Adjustment'!$B:$B,$B896)</f>
        <v>1527241.0407242815</v>
      </c>
      <c r="J896" s="17">
        <f>VLOOKUP(B896,'SVS Adjustment'!B:L,11,FALSE)</f>
        <v>0</v>
      </c>
      <c r="K896" s="17">
        <f>VLOOKUP($B896,'CAF BLS Adjustment'!$B:$S,18,FALSE)</f>
        <v>7899912.7205613796</v>
      </c>
      <c r="L896" s="39">
        <f t="shared" si="27"/>
        <v>9427153.7612856608</v>
      </c>
    </row>
    <row r="897" spans="1:12" ht="15" customHeight="1">
      <c r="A897" s="51" t="s">
        <v>886</v>
      </c>
      <c r="B897" s="51">
        <v>442086</v>
      </c>
      <c r="C897" s="51" t="s">
        <v>908</v>
      </c>
      <c r="D897" s="121">
        <f>SUMIFS('HCLS Adjustment'!$F:$F,'HCLS Adjustment'!$B:$B,'SAC by SAC Totals'!$B897)</f>
        <v>4698576</v>
      </c>
      <c r="E897" s="17">
        <f>VLOOKUP(B897,'SVS Adjustment'!B:L,4,FALSE)</f>
        <v>0</v>
      </c>
      <c r="F897" s="17">
        <f>VLOOKUP(B897,'CAF BLS Adjustment'!B:S,9,FALSE)</f>
        <v>4243690</v>
      </c>
      <c r="G897" s="14">
        <f t="shared" si="26"/>
        <v>8942266</v>
      </c>
      <c r="H897" s="159"/>
      <c r="I897" s="121">
        <f>SUMIFS('HCLS Adjustment'!$M:$M,'HCLS Adjustment'!$B:$B,$B897)</f>
        <v>3970596.9461350939</v>
      </c>
      <c r="J897" s="17">
        <f>VLOOKUP(B897,'SVS Adjustment'!B:L,11,FALSE)</f>
        <v>0</v>
      </c>
      <c r="K897" s="17">
        <f>VLOOKUP($B897,'CAF BLS Adjustment'!$B:$S,18,FALSE)</f>
        <v>3570714.7639979539</v>
      </c>
      <c r="L897" s="39">
        <f t="shared" si="27"/>
        <v>7541311.7101330478</v>
      </c>
    </row>
    <row r="898" spans="1:12" ht="15" customHeight="1">
      <c r="A898" s="51" t="s">
        <v>886</v>
      </c>
      <c r="B898" s="51">
        <v>442090</v>
      </c>
      <c r="C898" s="51" t="s">
        <v>909</v>
      </c>
      <c r="D898" s="121">
        <f>SUMIFS('HCLS Adjustment'!$F:$F,'HCLS Adjustment'!$B:$B,'SAC by SAC Totals'!$B898)</f>
        <v>2088120</v>
      </c>
      <c r="E898" s="17">
        <f>VLOOKUP(B898,'SVS Adjustment'!B:L,4,FALSE)</f>
        <v>0</v>
      </c>
      <c r="F898" s="17">
        <f>VLOOKUP(B898,'CAF BLS Adjustment'!B:S,9,FALSE)</f>
        <v>1551270</v>
      </c>
      <c r="G898" s="14">
        <f t="shared" si="26"/>
        <v>3639390</v>
      </c>
      <c r="H898" s="159"/>
      <c r="I898" s="121">
        <f>SUMIFS('HCLS Adjustment'!$M:$M,'HCLS Adjustment'!$B:$B,$B898)</f>
        <v>1830715.6949008261</v>
      </c>
      <c r="J898" s="17">
        <f>VLOOKUP(B898,'SVS Adjustment'!B:L,11,FALSE)</f>
        <v>0</v>
      </c>
      <c r="K898" s="17">
        <f>VLOOKUP($B898,'CAF BLS Adjustment'!$B:$S,18,FALSE)</f>
        <v>1379410.1093130582</v>
      </c>
      <c r="L898" s="39">
        <f t="shared" si="27"/>
        <v>3210125.8042138843</v>
      </c>
    </row>
    <row r="899" spans="1:12" ht="15" customHeight="1">
      <c r="A899" s="51" t="s">
        <v>886</v>
      </c>
      <c r="B899" s="51">
        <v>442091</v>
      </c>
      <c r="C899" s="51" t="s">
        <v>910</v>
      </c>
      <c r="D899" s="121">
        <f>SUMIFS('HCLS Adjustment'!$F:$F,'HCLS Adjustment'!$B:$B,'SAC by SAC Totals'!$B899)</f>
        <v>2361468</v>
      </c>
      <c r="E899" s="17">
        <f>VLOOKUP(B899,'SVS Adjustment'!B:L,4,FALSE)</f>
        <v>0</v>
      </c>
      <c r="F899" s="17">
        <f>VLOOKUP(B899,'CAF BLS Adjustment'!B:S,9,FALSE)</f>
        <v>4489908</v>
      </c>
      <c r="G899" s="14">
        <f t="shared" ref="G899:G962" si="28">SUM(D899:F899)</f>
        <v>6851376</v>
      </c>
      <c r="H899" s="159"/>
      <c r="I899" s="121">
        <f>SUMIFS('HCLS Adjustment'!$M:$M,'HCLS Adjustment'!$B:$B,$B899)</f>
        <v>1945724.1295339847</v>
      </c>
      <c r="J899" s="17">
        <f>VLOOKUP(B899,'SVS Adjustment'!B:L,11,FALSE)</f>
        <v>0</v>
      </c>
      <c r="K899" s="17">
        <f>VLOOKUP($B899,'CAF BLS Adjustment'!$B:$S,18,FALSE)</f>
        <v>3883671.4799532681</v>
      </c>
      <c r="L899" s="39">
        <f t="shared" ref="L899:L962" si="29">SUM(I899:K899)</f>
        <v>5829395.6094872523</v>
      </c>
    </row>
    <row r="900" spans="1:12" ht="15" customHeight="1">
      <c r="A900" s="51" t="s">
        <v>886</v>
      </c>
      <c r="B900" s="51">
        <v>442093</v>
      </c>
      <c r="C900" s="51" t="s">
        <v>911</v>
      </c>
      <c r="D900" s="121">
        <f>SUMIFS('HCLS Adjustment'!$F:$F,'HCLS Adjustment'!$B:$B,'SAC by SAC Totals'!$B900)</f>
        <v>0</v>
      </c>
      <c r="E900" s="17">
        <f>VLOOKUP(B900,'SVS Adjustment'!B:L,4,FALSE)</f>
        <v>0</v>
      </c>
      <c r="F900" s="17">
        <f>VLOOKUP(B900,'CAF BLS Adjustment'!B:S,9,FALSE)</f>
        <v>101580</v>
      </c>
      <c r="G900" s="14">
        <f t="shared" si="28"/>
        <v>101580</v>
      </c>
      <c r="H900" s="159"/>
      <c r="I900" s="121">
        <f>SUMIFS('HCLS Adjustment'!$M:$M,'HCLS Adjustment'!$B:$B,$B900)</f>
        <v>0</v>
      </c>
      <c r="J900" s="17">
        <f>VLOOKUP(B900,'SVS Adjustment'!B:L,11,FALSE)</f>
        <v>0</v>
      </c>
      <c r="K900" s="17">
        <f>VLOOKUP($B900,'CAF BLS Adjustment'!$B:$S,18,FALSE)</f>
        <v>93111.749607893464</v>
      </c>
      <c r="L900" s="39">
        <f t="shared" si="29"/>
        <v>93111.749607893464</v>
      </c>
    </row>
    <row r="901" spans="1:12" ht="15" customHeight="1">
      <c r="A901" s="51" t="s">
        <v>886</v>
      </c>
      <c r="B901" s="51">
        <v>442103</v>
      </c>
      <c r="C901" s="51" t="s">
        <v>912</v>
      </c>
      <c r="D901" s="121">
        <f>SUMIFS('HCLS Adjustment'!$F:$F,'HCLS Adjustment'!$B:$B,'SAC by SAC Totals'!$B901)</f>
        <v>606924</v>
      </c>
      <c r="E901" s="17">
        <f>VLOOKUP(B901,'SVS Adjustment'!B:L,4,FALSE)</f>
        <v>0</v>
      </c>
      <c r="F901" s="17">
        <f>VLOOKUP(B901,'CAF BLS Adjustment'!B:S,9,FALSE)</f>
        <v>496850</v>
      </c>
      <c r="G901" s="14">
        <f t="shared" si="28"/>
        <v>1103774</v>
      </c>
      <c r="H901" s="159"/>
      <c r="I901" s="121">
        <f>SUMIFS('HCLS Adjustment'!$M:$M,'HCLS Adjustment'!$B:$B,$B901)</f>
        <v>528484.08495984739</v>
      </c>
      <c r="J901" s="17">
        <f>VLOOKUP(B901,'SVS Adjustment'!B:L,11,FALSE)</f>
        <v>0</v>
      </c>
      <c r="K901" s="17">
        <f>VLOOKUP($B901,'CAF BLS Adjustment'!$B:$S,18,FALSE)</f>
        <v>437788.60487712099</v>
      </c>
      <c r="L901" s="39">
        <f t="shared" si="29"/>
        <v>966272.68983696843</v>
      </c>
    </row>
    <row r="902" spans="1:12" ht="15" customHeight="1">
      <c r="A902" s="51" t="s">
        <v>886</v>
      </c>
      <c r="B902" s="51">
        <v>442104</v>
      </c>
      <c r="C902" s="51" t="s">
        <v>913</v>
      </c>
      <c r="D902" s="121">
        <f>SUMIFS('HCLS Adjustment'!$F:$F,'HCLS Adjustment'!$B:$B,'SAC by SAC Totals'!$B902)</f>
        <v>883632</v>
      </c>
      <c r="E902" s="17">
        <f>VLOOKUP(B902,'SVS Adjustment'!B:L,4,FALSE)</f>
        <v>0</v>
      </c>
      <c r="F902" s="17">
        <f>VLOOKUP(B902,'CAF BLS Adjustment'!B:S,9,FALSE)</f>
        <v>447668.5934323871</v>
      </c>
      <c r="G902" s="14">
        <f t="shared" si="28"/>
        <v>1331300.5934323871</v>
      </c>
      <c r="H902" s="159"/>
      <c r="I902" s="121">
        <f>SUMIFS('HCLS Adjustment'!$M:$M,'HCLS Adjustment'!$B:$B,$B902)</f>
        <v>779699.59901414311</v>
      </c>
      <c r="J902" s="17">
        <f>VLOOKUP(B902,'SVS Adjustment'!B:L,11,FALSE)</f>
        <v>0</v>
      </c>
      <c r="K902" s="17">
        <f>VLOOKUP($B902,'CAF BLS Adjustment'!$B:$S,18,FALSE)</f>
        <v>399224.07755862444</v>
      </c>
      <c r="L902" s="39">
        <f t="shared" si="29"/>
        <v>1178923.6765727676</v>
      </c>
    </row>
    <row r="903" spans="1:12" ht="15" customHeight="1">
      <c r="A903" s="51" t="s">
        <v>886</v>
      </c>
      <c r="B903" s="51">
        <v>442105</v>
      </c>
      <c r="C903" s="51" t="s">
        <v>914</v>
      </c>
      <c r="D903" s="121">
        <f>SUMIFS('HCLS Adjustment'!$F:$F,'HCLS Adjustment'!$B:$B,'SAC by SAC Totals'!$B903)</f>
        <v>1110084</v>
      </c>
      <c r="E903" s="17">
        <f>VLOOKUP(B903,'SVS Adjustment'!B:L,4,FALSE)</f>
        <v>0</v>
      </c>
      <c r="F903" s="17">
        <f>VLOOKUP(B903,'CAF BLS Adjustment'!B:S,9,FALSE)</f>
        <v>674253</v>
      </c>
      <c r="G903" s="14">
        <f t="shared" si="28"/>
        <v>1784337</v>
      </c>
      <c r="H903" s="159"/>
      <c r="I903" s="121">
        <f>SUMIFS('HCLS Adjustment'!$M:$M,'HCLS Adjustment'!$B:$B,$B903)</f>
        <v>968064.5965430151</v>
      </c>
      <c r="J903" s="17">
        <f>VLOOKUP(B903,'SVS Adjustment'!B:L,11,FALSE)</f>
        <v>0</v>
      </c>
      <c r="K903" s="17">
        <f>VLOOKUP($B903,'CAF BLS Adjustment'!$B:$S,18,FALSE)</f>
        <v>587877.76427998045</v>
      </c>
      <c r="L903" s="39">
        <f t="shared" si="29"/>
        <v>1555942.3608229957</v>
      </c>
    </row>
    <row r="904" spans="1:12" ht="15" customHeight="1">
      <c r="A904" s="51" t="s">
        <v>886</v>
      </c>
      <c r="B904" s="51">
        <v>442107</v>
      </c>
      <c r="C904" s="51" t="s">
        <v>915</v>
      </c>
      <c r="D904" s="121">
        <f>SUMIFS('HCLS Adjustment'!$F:$F,'HCLS Adjustment'!$B:$B,'SAC by SAC Totals'!$B904)</f>
        <v>0</v>
      </c>
      <c r="E904" s="17">
        <f>VLOOKUP(B904,'SVS Adjustment'!B:L,4,FALSE)</f>
        <v>0</v>
      </c>
      <c r="F904" s="17">
        <f>VLOOKUP(B904,'CAF BLS Adjustment'!B:S,9,FALSE)</f>
        <v>744566</v>
      </c>
      <c r="G904" s="14">
        <f t="shared" si="28"/>
        <v>744566</v>
      </c>
      <c r="H904" s="159"/>
      <c r="I904" s="121">
        <f>SUMIFS('HCLS Adjustment'!$M:$M,'HCLS Adjustment'!$B:$B,$B904)</f>
        <v>0</v>
      </c>
      <c r="J904" s="17">
        <f>VLOOKUP(B904,'SVS Adjustment'!B:L,11,FALSE)</f>
        <v>0</v>
      </c>
      <c r="K904" s="17">
        <f>VLOOKUP($B904,'CAF BLS Adjustment'!$B:$S,18,FALSE)</f>
        <v>550223.21756848448</v>
      </c>
      <c r="L904" s="39">
        <f t="shared" si="29"/>
        <v>550223.21756848448</v>
      </c>
    </row>
    <row r="905" spans="1:12" ht="15" customHeight="1">
      <c r="A905" s="51" t="s">
        <v>886</v>
      </c>
      <c r="B905" s="51">
        <v>442112</v>
      </c>
      <c r="C905" s="51" t="s">
        <v>916</v>
      </c>
      <c r="D905" s="121">
        <f>SUMIFS('HCLS Adjustment'!$F:$F,'HCLS Adjustment'!$B:$B,'SAC by SAC Totals'!$B905)</f>
        <v>0</v>
      </c>
      <c r="E905" s="17">
        <f>VLOOKUP(B905,'SVS Adjustment'!B:L,4,FALSE)</f>
        <v>0</v>
      </c>
      <c r="F905" s="17">
        <f>VLOOKUP(B905,'CAF BLS Adjustment'!B:S,9,FALSE)</f>
        <v>-17214</v>
      </c>
      <c r="G905" s="14">
        <f t="shared" si="28"/>
        <v>-17214</v>
      </c>
      <c r="H905" s="159"/>
      <c r="I905" s="121">
        <f>SUMIFS('HCLS Adjustment'!$M:$M,'HCLS Adjustment'!$B:$B,$B905)</f>
        <v>0</v>
      </c>
      <c r="J905" s="17">
        <f>VLOOKUP(B905,'SVS Adjustment'!B:L,11,FALSE)</f>
        <v>0</v>
      </c>
      <c r="K905" s="17">
        <f>VLOOKUP($B905,'CAF BLS Adjustment'!$B:$S,18,FALSE)</f>
        <v>-17214</v>
      </c>
      <c r="L905" s="39">
        <f t="shared" si="29"/>
        <v>-17214</v>
      </c>
    </row>
    <row r="906" spans="1:12" ht="15" customHeight="1">
      <c r="A906" s="51" t="s">
        <v>886</v>
      </c>
      <c r="B906" s="51">
        <v>442116</v>
      </c>
      <c r="C906" s="51" t="s">
        <v>917</v>
      </c>
      <c r="D906" s="121">
        <f>SUMIFS('HCLS Adjustment'!$F:$F,'HCLS Adjustment'!$B:$B,'SAC by SAC Totals'!$B906)</f>
        <v>1288320</v>
      </c>
      <c r="E906" s="17">
        <f>VLOOKUP(B906,'SVS Adjustment'!B:L,4,FALSE)</f>
        <v>0</v>
      </c>
      <c r="F906" s="17">
        <f>VLOOKUP(B906,'CAF BLS Adjustment'!B:S,9,FALSE)</f>
        <v>1301386</v>
      </c>
      <c r="G906" s="14">
        <f t="shared" si="28"/>
        <v>2589706</v>
      </c>
      <c r="H906" s="159"/>
      <c r="I906" s="121">
        <f>SUMIFS('HCLS Adjustment'!$M:$M,'HCLS Adjustment'!$B:$B,$B906)</f>
        <v>1090005.4100921198</v>
      </c>
      <c r="J906" s="17">
        <f>VLOOKUP(B906,'SVS Adjustment'!B:L,11,FALSE)</f>
        <v>0</v>
      </c>
      <c r="K906" s="17">
        <f>VLOOKUP($B906,'CAF BLS Adjustment'!$B:$S,18,FALSE)</f>
        <v>1109805.6234949371</v>
      </c>
      <c r="L906" s="39">
        <f t="shared" si="29"/>
        <v>2199811.0335870571</v>
      </c>
    </row>
    <row r="907" spans="1:12" ht="15" customHeight="1">
      <c r="A907" s="51" t="s">
        <v>886</v>
      </c>
      <c r="B907" s="51">
        <v>442130</v>
      </c>
      <c r="C907" s="51" t="s">
        <v>918</v>
      </c>
      <c r="D907" s="121">
        <f>SUMIFS('HCLS Adjustment'!$F:$F,'HCLS Adjustment'!$B:$B,'SAC by SAC Totals'!$B907)</f>
        <v>2078784</v>
      </c>
      <c r="E907" s="17">
        <f>VLOOKUP(B907,'SVS Adjustment'!B:L,4,FALSE)</f>
        <v>0</v>
      </c>
      <c r="F907" s="17">
        <f>VLOOKUP(B907,'CAF BLS Adjustment'!B:S,9,FALSE)</f>
        <v>2778839</v>
      </c>
      <c r="G907" s="14">
        <f t="shared" si="28"/>
        <v>4857623</v>
      </c>
      <c r="H907" s="159"/>
      <c r="I907" s="121">
        <f>SUMIFS('HCLS Adjustment'!$M:$M,'HCLS Adjustment'!$B:$B,$B907)</f>
        <v>1686884.1313276049</v>
      </c>
      <c r="J907" s="17">
        <f>VLOOKUP(B907,'SVS Adjustment'!B:L,11,FALSE)</f>
        <v>0</v>
      </c>
      <c r="K907" s="17">
        <f>VLOOKUP($B907,'CAF BLS Adjustment'!$B:$S,18,FALSE)</f>
        <v>2303332.6891596867</v>
      </c>
      <c r="L907" s="39">
        <f t="shared" si="29"/>
        <v>3990216.8204872916</v>
      </c>
    </row>
    <row r="908" spans="1:12" ht="15" customHeight="1">
      <c r="A908" s="51" t="s">
        <v>886</v>
      </c>
      <c r="B908" s="51">
        <v>442131</v>
      </c>
      <c r="C908" s="51" t="s">
        <v>919</v>
      </c>
      <c r="D908" s="121">
        <f>SUMIFS('HCLS Adjustment'!$F:$F,'HCLS Adjustment'!$B:$B,'SAC by SAC Totals'!$B908)</f>
        <v>0</v>
      </c>
      <c r="E908" s="17">
        <f>VLOOKUP(B908,'SVS Adjustment'!B:L,4,FALSE)</f>
        <v>0</v>
      </c>
      <c r="F908" s="17">
        <f>VLOOKUP(B908,'CAF BLS Adjustment'!B:S,9,FALSE)</f>
        <v>89874</v>
      </c>
      <c r="G908" s="14">
        <f t="shared" si="28"/>
        <v>89874</v>
      </c>
      <c r="H908" s="159"/>
      <c r="I908" s="121">
        <f>SUMIFS('HCLS Adjustment'!$M:$M,'HCLS Adjustment'!$B:$B,$B908)</f>
        <v>0</v>
      </c>
      <c r="J908" s="17">
        <f>VLOOKUP(B908,'SVS Adjustment'!B:L,11,FALSE)</f>
        <v>0</v>
      </c>
      <c r="K908" s="17">
        <f>VLOOKUP($B908,'CAF BLS Adjustment'!$B:$S,18,FALSE)</f>
        <v>82381.624180545565</v>
      </c>
      <c r="L908" s="39">
        <f t="shared" si="29"/>
        <v>82381.624180545565</v>
      </c>
    </row>
    <row r="909" spans="1:12" ht="15" customHeight="1">
      <c r="A909" s="51" t="s">
        <v>886</v>
      </c>
      <c r="B909" s="51">
        <v>442134</v>
      </c>
      <c r="C909" s="51" t="s">
        <v>920</v>
      </c>
      <c r="D909" s="121">
        <f>SUMIFS('HCLS Adjustment'!$F:$F,'HCLS Adjustment'!$B:$B,'SAC by SAC Totals'!$B909)</f>
        <v>0</v>
      </c>
      <c r="E909" s="17">
        <f>VLOOKUP(B909,'SVS Adjustment'!B:L,4,FALSE)</f>
        <v>0</v>
      </c>
      <c r="F909" s="17">
        <f>VLOOKUP(B909,'CAF BLS Adjustment'!B:S,9,FALSE)</f>
        <v>-126504</v>
      </c>
      <c r="G909" s="14">
        <f t="shared" si="28"/>
        <v>-126504</v>
      </c>
      <c r="H909" s="159"/>
      <c r="I909" s="121">
        <f>SUMIFS('HCLS Adjustment'!$M:$M,'HCLS Adjustment'!$B:$B,$B909)</f>
        <v>0</v>
      </c>
      <c r="J909" s="17">
        <f>VLOOKUP(B909,'SVS Adjustment'!B:L,11,FALSE)</f>
        <v>0</v>
      </c>
      <c r="K909" s="17">
        <f>VLOOKUP($B909,'CAF BLS Adjustment'!$B:$S,18,FALSE)</f>
        <v>-126504</v>
      </c>
      <c r="L909" s="39">
        <f t="shared" si="29"/>
        <v>-126504</v>
      </c>
    </row>
    <row r="910" spans="1:12" ht="15" customHeight="1">
      <c r="A910" s="51" t="s">
        <v>886</v>
      </c>
      <c r="B910" s="51">
        <v>442135</v>
      </c>
      <c r="C910" s="51" t="s">
        <v>921</v>
      </c>
      <c r="D910" s="121">
        <f>SUMIFS('HCLS Adjustment'!$F:$F,'HCLS Adjustment'!$B:$B,'SAC by SAC Totals'!$B910)</f>
        <v>2053752</v>
      </c>
      <c r="E910" s="17">
        <f>VLOOKUP(B910,'SVS Adjustment'!B:L,4,FALSE)</f>
        <v>0</v>
      </c>
      <c r="F910" s="17">
        <f>VLOOKUP(B910,'CAF BLS Adjustment'!B:S,9,FALSE)</f>
        <v>1846767</v>
      </c>
      <c r="G910" s="14">
        <f t="shared" si="28"/>
        <v>3900519</v>
      </c>
      <c r="H910" s="159"/>
      <c r="I910" s="121">
        <f>SUMIFS('HCLS Adjustment'!$M:$M,'HCLS Adjustment'!$B:$B,$B910)</f>
        <v>1764215.158606845</v>
      </c>
      <c r="J910" s="17">
        <f>VLOOKUP(B910,'SVS Adjustment'!B:L,11,FALSE)</f>
        <v>0</v>
      </c>
      <c r="K910" s="17">
        <f>VLOOKUP($B910,'CAF BLS Adjustment'!$B:$S,18,FALSE)</f>
        <v>1598698.1062973971</v>
      </c>
      <c r="L910" s="39">
        <f t="shared" si="29"/>
        <v>3362913.264904242</v>
      </c>
    </row>
    <row r="911" spans="1:12" ht="15" customHeight="1">
      <c r="A911" s="51" t="s">
        <v>886</v>
      </c>
      <c r="B911" s="51">
        <v>442141</v>
      </c>
      <c r="C911" s="51" t="s">
        <v>885</v>
      </c>
      <c r="D911" s="121">
        <f>SUMIFS('HCLS Adjustment'!$F:$F,'HCLS Adjustment'!$B:$B,'SAC by SAC Totals'!$B911)</f>
        <v>1467552</v>
      </c>
      <c r="E911" s="17">
        <f>VLOOKUP(B911,'SVS Adjustment'!B:L,4,FALSE)</f>
        <v>0</v>
      </c>
      <c r="F911" s="17">
        <f>VLOOKUP(B911,'CAF BLS Adjustment'!B:S,9,FALSE)</f>
        <v>2036010</v>
      </c>
      <c r="G911" s="14">
        <f t="shared" si="28"/>
        <v>3503562</v>
      </c>
      <c r="H911" s="159"/>
      <c r="I911" s="121">
        <f>SUMIFS('HCLS Adjustment'!$M:$M,'HCLS Adjustment'!$B:$B,$B911)</f>
        <v>1281509.2637915618</v>
      </c>
      <c r="J911" s="17">
        <f>VLOOKUP(B911,'SVS Adjustment'!B:L,11,FALSE)</f>
        <v>0</v>
      </c>
      <c r="K911" s="17">
        <f>VLOOKUP($B911,'CAF BLS Adjustment'!$B:$S,18,FALSE)</f>
        <v>1830689.2133132282</v>
      </c>
      <c r="L911" s="39">
        <f t="shared" si="29"/>
        <v>3112198.47710479</v>
      </c>
    </row>
    <row r="912" spans="1:12" ht="15" customHeight="1">
      <c r="A912" s="51" t="s">
        <v>886</v>
      </c>
      <c r="B912" s="51">
        <v>442143</v>
      </c>
      <c r="C912" s="51" t="s">
        <v>922</v>
      </c>
      <c r="D912" s="121">
        <f>SUMIFS('HCLS Adjustment'!$F:$F,'HCLS Adjustment'!$B:$B,'SAC by SAC Totals'!$B912)</f>
        <v>1823052</v>
      </c>
      <c r="E912" s="17">
        <f>VLOOKUP(B912,'SVS Adjustment'!B:L,4,FALSE)</f>
        <v>0</v>
      </c>
      <c r="F912" s="17">
        <f>VLOOKUP(B912,'CAF BLS Adjustment'!B:S,9,FALSE)</f>
        <v>1778523</v>
      </c>
      <c r="G912" s="14">
        <f t="shared" si="28"/>
        <v>3601575</v>
      </c>
      <c r="H912" s="159"/>
      <c r="I912" s="121">
        <f>SUMIFS('HCLS Adjustment'!$M:$M,'HCLS Adjustment'!$B:$B,$B912)</f>
        <v>1558639.6339670701</v>
      </c>
      <c r="J912" s="17">
        <f>VLOOKUP(B912,'SVS Adjustment'!B:L,11,FALSE)</f>
        <v>0</v>
      </c>
      <c r="K912" s="17">
        <f>VLOOKUP($B912,'CAF BLS Adjustment'!$B:$S,18,FALSE)</f>
        <v>1535735.9865564711</v>
      </c>
      <c r="L912" s="39">
        <f t="shared" si="29"/>
        <v>3094375.6205235412</v>
      </c>
    </row>
    <row r="913" spans="1:12" ht="15" customHeight="1">
      <c r="A913" s="51" t="s">
        <v>886</v>
      </c>
      <c r="B913" s="51">
        <v>442150</v>
      </c>
      <c r="C913" s="51" t="s">
        <v>923</v>
      </c>
      <c r="D913" s="121">
        <f>SUMIFS('HCLS Adjustment'!$F:$F,'HCLS Adjustment'!$B:$B,'SAC by SAC Totals'!$B913)</f>
        <v>0</v>
      </c>
      <c r="E913" s="17">
        <f>VLOOKUP(B913,'SVS Adjustment'!B:L,4,FALSE)</f>
        <v>0</v>
      </c>
      <c r="F913" s="17">
        <f>VLOOKUP(B913,'CAF BLS Adjustment'!B:S,9,FALSE)</f>
        <v>121563</v>
      </c>
      <c r="G913" s="14">
        <f t="shared" si="28"/>
        <v>121563</v>
      </c>
      <c r="H913" s="159"/>
      <c r="I913" s="121">
        <f>SUMIFS('HCLS Adjustment'!$M:$M,'HCLS Adjustment'!$B:$B,$B913)</f>
        <v>0</v>
      </c>
      <c r="J913" s="17">
        <f>VLOOKUP(B913,'SVS Adjustment'!B:L,11,FALSE)</f>
        <v>0</v>
      </c>
      <c r="K913" s="17">
        <f>VLOOKUP($B913,'CAF BLS Adjustment'!$B:$S,18,FALSE)</f>
        <v>94423.941726460194</v>
      </c>
      <c r="L913" s="39">
        <f t="shared" si="29"/>
        <v>94423.941726460194</v>
      </c>
    </row>
    <row r="914" spans="1:12" ht="15" customHeight="1">
      <c r="A914" s="51" t="s">
        <v>886</v>
      </c>
      <c r="B914" s="51">
        <v>442151</v>
      </c>
      <c r="C914" s="51" t="s">
        <v>924</v>
      </c>
      <c r="D914" s="121">
        <f>SUMIFS('HCLS Adjustment'!$F:$F,'HCLS Adjustment'!$B:$B,'SAC by SAC Totals'!$B914)</f>
        <v>0</v>
      </c>
      <c r="E914" s="17">
        <f>VLOOKUP(B914,'SVS Adjustment'!B:L,4,FALSE)</f>
        <v>0</v>
      </c>
      <c r="F914" s="17">
        <f>VLOOKUP(B914,'CAF BLS Adjustment'!B:S,9,FALSE)</f>
        <v>167730</v>
      </c>
      <c r="G914" s="14">
        <f t="shared" si="28"/>
        <v>167730</v>
      </c>
      <c r="H914" s="159"/>
      <c r="I914" s="121">
        <f>SUMIFS('HCLS Adjustment'!$M:$M,'HCLS Adjustment'!$B:$B,$B914)</f>
        <v>0</v>
      </c>
      <c r="J914" s="17">
        <f>VLOOKUP(B914,'SVS Adjustment'!B:L,11,FALSE)</f>
        <v>0</v>
      </c>
      <c r="K914" s="17">
        <f>VLOOKUP($B914,'CAF BLS Adjustment'!$B:$S,18,FALSE)</f>
        <v>153747.13291722751</v>
      </c>
      <c r="L914" s="39">
        <f t="shared" si="29"/>
        <v>153747.13291722751</v>
      </c>
    </row>
    <row r="915" spans="1:12" ht="15" customHeight="1">
      <c r="A915" s="51" t="s">
        <v>886</v>
      </c>
      <c r="B915" s="51">
        <v>442159</v>
      </c>
      <c r="C915" s="51" t="s">
        <v>925</v>
      </c>
      <c r="D915" s="121">
        <f>SUMIFS('HCLS Adjustment'!$F:$F,'HCLS Adjustment'!$B:$B,'SAC by SAC Totals'!$B915)</f>
        <v>7800180</v>
      </c>
      <c r="E915" s="17">
        <f>VLOOKUP(B915,'SVS Adjustment'!B:L,4,FALSE)</f>
        <v>0</v>
      </c>
      <c r="F915" s="17">
        <f>VLOOKUP(B915,'CAF BLS Adjustment'!B:S,9,FALSE)</f>
        <v>5100159</v>
      </c>
      <c r="G915" s="14">
        <f t="shared" si="28"/>
        <v>12900339</v>
      </c>
      <c r="H915" s="159"/>
      <c r="I915" s="121">
        <f>SUMIFS('HCLS Adjustment'!$M:$M,'HCLS Adjustment'!$B:$B,$B915)</f>
        <v>6862030.4906293033</v>
      </c>
      <c r="J915" s="17">
        <f>VLOOKUP(B915,'SVS Adjustment'!B:L,11,FALSE)</f>
        <v>0</v>
      </c>
      <c r="K915" s="17">
        <f>VLOOKUP($B915,'CAF BLS Adjustment'!$B:$S,18,FALSE)</f>
        <v>4553860.6940222438</v>
      </c>
      <c r="L915" s="39">
        <f t="shared" si="29"/>
        <v>11415891.184651546</v>
      </c>
    </row>
    <row r="916" spans="1:12" ht="15" customHeight="1">
      <c r="A916" s="51" t="s">
        <v>886</v>
      </c>
      <c r="B916" s="51">
        <v>442166</v>
      </c>
      <c r="C916" s="51" t="s">
        <v>926</v>
      </c>
      <c r="D916" s="121">
        <f>SUMIFS('HCLS Adjustment'!$F:$F,'HCLS Adjustment'!$B:$B,'SAC by SAC Totals'!$B916)</f>
        <v>0</v>
      </c>
      <c r="E916" s="17">
        <f>VLOOKUP(B916,'SVS Adjustment'!B:L,4,FALSE)</f>
        <v>0</v>
      </c>
      <c r="F916" s="17">
        <f>VLOOKUP(B916,'CAF BLS Adjustment'!B:S,9,FALSE)</f>
        <v>-47790</v>
      </c>
      <c r="G916" s="14">
        <f t="shared" si="28"/>
        <v>-47790</v>
      </c>
      <c r="H916" s="159"/>
      <c r="I916" s="121">
        <f>SUMIFS('HCLS Adjustment'!$M:$M,'HCLS Adjustment'!$B:$B,$B916)</f>
        <v>0</v>
      </c>
      <c r="J916" s="17">
        <f>VLOOKUP(B916,'SVS Adjustment'!B:L,11,FALSE)</f>
        <v>0</v>
      </c>
      <c r="K916" s="17">
        <f>VLOOKUP($B916,'CAF BLS Adjustment'!$B:$S,18,FALSE)</f>
        <v>-47790</v>
      </c>
      <c r="L916" s="39">
        <f t="shared" si="29"/>
        <v>-47790</v>
      </c>
    </row>
    <row r="917" spans="1:12" ht="15" customHeight="1">
      <c r="A917" s="51" t="s">
        <v>886</v>
      </c>
      <c r="B917" s="51">
        <v>442168</v>
      </c>
      <c r="C917" s="51" t="s">
        <v>927</v>
      </c>
      <c r="D917" s="121">
        <f>SUMIFS('HCLS Adjustment'!$F:$F,'HCLS Adjustment'!$B:$B,'SAC by SAC Totals'!$B917)</f>
        <v>0</v>
      </c>
      <c r="E917" s="17">
        <f>VLOOKUP(B917,'SVS Adjustment'!B:L,4,FALSE)</f>
        <v>0</v>
      </c>
      <c r="F917" s="17">
        <f>VLOOKUP(B917,'CAF BLS Adjustment'!B:S,9,FALSE)</f>
        <v>50244</v>
      </c>
      <c r="G917" s="14">
        <f t="shared" si="28"/>
        <v>50244</v>
      </c>
      <c r="H917" s="159"/>
      <c r="I917" s="121">
        <f>SUMIFS('HCLS Adjustment'!$M:$M,'HCLS Adjustment'!$B:$B,$B917)</f>
        <v>0</v>
      </c>
      <c r="J917" s="17">
        <f>VLOOKUP(B917,'SVS Adjustment'!B:L,11,FALSE)</f>
        <v>0</v>
      </c>
      <c r="K917" s="17">
        <f>VLOOKUP($B917,'CAF BLS Adjustment'!$B:$S,18,FALSE)</f>
        <v>46055.392275044294</v>
      </c>
      <c r="L917" s="39">
        <f t="shared" si="29"/>
        <v>46055.392275044294</v>
      </c>
    </row>
    <row r="918" spans="1:12" ht="15" customHeight="1">
      <c r="A918" s="51" t="s">
        <v>886</v>
      </c>
      <c r="B918" s="51">
        <v>442170</v>
      </c>
      <c r="C918" s="51" t="s">
        <v>928</v>
      </c>
      <c r="D918" s="121">
        <f>SUMIFS('HCLS Adjustment'!$F:$F,'HCLS Adjustment'!$B:$B,'SAC by SAC Totals'!$B918)</f>
        <v>1992516</v>
      </c>
      <c r="E918" s="17">
        <f>VLOOKUP(B918,'SVS Adjustment'!B:L,4,FALSE)</f>
        <v>0</v>
      </c>
      <c r="F918" s="17">
        <f>VLOOKUP(B918,'CAF BLS Adjustment'!B:S,9,FALSE)</f>
        <v>1170629</v>
      </c>
      <c r="G918" s="14">
        <f t="shared" si="28"/>
        <v>3163145</v>
      </c>
      <c r="H918" s="159"/>
      <c r="I918" s="121">
        <f>SUMIFS('HCLS Adjustment'!$M:$M,'HCLS Adjustment'!$B:$B,$B918)</f>
        <v>1754421.1698341158</v>
      </c>
      <c r="J918" s="17">
        <f>VLOOKUP(B918,'SVS Adjustment'!B:L,11,FALSE)</f>
        <v>0</v>
      </c>
      <c r="K918" s="17">
        <f>VLOOKUP($B918,'CAF BLS Adjustment'!$B:$S,18,FALSE)</f>
        <v>1045800.7078489242</v>
      </c>
      <c r="L918" s="39">
        <f t="shared" si="29"/>
        <v>2800221.8776830398</v>
      </c>
    </row>
    <row r="919" spans="1:12" ht="15" customHeight="1">
      <c r="A919" s="51" t="s">
        <v>886</v>
      </c>
      <c r="B919" s="51">
        <v>442262</v>
      </c>
      <c r="C919" s="51" t="s">
        <v>929</v>
      </c>
      <c r="D919" s="121">
        <f>SUMIFS('HCLS Adjustment'!$F:$F,'HCLS Adjustment'!$B:$B,'SAC by SAC Totals'!$B919)</f>
        <v>0</v>
      </c>
      <c r="E919" s="17">
        <f>VLOOKUP(B919,'SVS Adjustment'!B:L,4,FALSE)</f>
        <v>0</v>
      </c>
      <c r="F919" s="17">
        <f>VLOOKUP(B919,'CAF BLS Adjustment'!B:S,9,FALSE)</f>
        <v>38082</v>
      </c>
      <c r="G919" s="14">
        <f t="shared" si="28"/>
        <v>38082</v>
      </c>
      <c r="H919" s="159"/>
      <c r="I919" s="121">
        <f>SUMIFS('HCLS Adjustment'!$M:$M,'HCLS Adjustment'!$B:$B,$B919)</f>
        <v>0</v>
      </c>
      <c r="J919" s="17">
        <f>VLOOKUP(B919,'SVS Adjustment'!B:L,11,FALSE)</f>
        <v>0</v>
      </c>
      <c r="K919" s="17">
        <f>VLOOKUP($B919,'CAF BLS Adjustment'!$B:$S,18,FALSE)</f>
        <v>34907.2814389427</v>
      </c>
      <c r="L919" s="39">
        <f t="shared" si="29"/>
        <v>34907.2814389427</v>
      </c>
    </row>
    <row r="920" spans="1:12" ht="15" customHeight="1">
      <c r="A920" s="51" t="s">
        <v>930</v>
      </c>
      <c r="B920" s="51">
        <v>450815</v>
      </c>
      <c r="C920" s="51" t="s">
        <v>931</v>
      </c>
      <c r="D920" s="121">
        <f>SUMIFS('HCLS Adjustment'!$F:$F,'HCLS Adjustment'!$B:$B,'SAC by SAC Totals'!$B920)</f>
        <v>0</v>
      </c>
      <c r="E920" s="17">
        <f>VLOOKUP(B920,'SVS Adjustment'!B:L,4,FALSE)</f>
        <v>0</v>
      </c>
      <c r="F920" s="17">
        <f>VLOOKUP(B920,'CAF BLS Adjustment'!B:S,9,FALSE)</f>
        <v>7242</v>
      </c>
      <c r="G920" s="14">
        <f t="shared" si="28"/>
        <v>7242</v>
      </c>
      <c r="H920" s="159"/>
      <c r="I920" s="121">
        <f>SUMIFS('HCLS Adjustment'!$M:$M,'HCLS Adjustment'!$B:$B,$B920)</f>
        <v>0</v>
      </c>
      <c r="J920" s="17">
        <f>VLOOKUP(B920,'SVS Adjustment'!B:L,11,FALSE)</f>
        <v>0</v>
      </c>
      <c r="K920" s="17">
        <f>VLOOKUP($B920,'CAF BLS Adjustment'!$B:$S,18,FALSE)</f>
        <v>6638.2682679697236</v>
      </c>
      <c r="L920" s="39">
        <f t="shared" si="29"/>
        <v>6638.2682679697236</v>
      </c>
    </row>
    <row r="921" spans="1:12" ht="15" customHeight="1">
      <c r="A921" s="51" t="s">
        <v>930</v>
      </c>
      <c r="B921" s="51">
        <v>452169</v>
      </c>
      <c r="C921" s="51" t="s">
        <v>932</v>
      </c>
      <c r="D921" s="121">
        <f>SUMIFS('HCLS Adjustment'!$F:$F,'HCLS Adjustment'!$B:$B,'SAC by SAC Totals'!$B921)</f>
        <v>1766832</v>
      </c>
      <c r="E921" s="17">
        <f>VLOOKUP(B921,'SVS Adjustment'!B:L,4,FALSE)</f>
        <v>0</v>
      </c>
      <c r="F921" s="17">
        <f>VLOOKUP(B921,'CAF BLS Adjustment'!B:S,9,FALSE)</f>
        <v>1851605</v>
      </c>
      <c r="G921" s="14">
        <f t="shared" si="28"/>
        <v>3618437</v>
      </c>
      <c r="H921" s="159"/>
      <c r="I921" s="121">
        <f>SUMIFS('HCLS Adjustment'!$M:$M,'HCLS Adjustment'!$B:$B,$B921)</f>
        <v>1532368.1574787346</v>
      </c>
      <c r="J921" s="17">
        <f>VLOOKUP(B921,'SVS Adjustment'!B:L,11,FALSE)</f>
        <v>0</v>
      </c>
      <c r="K921" s="17">
        <f>VLOOKUP($B921,'CAF BLS Adjustment'!$B:$S,18,FALSE)</f>
        <v>1635844.342036983</v>
      </c>
      <c r="L921" s="39">
        <f t="shared" si="29"/>
        <v>3168212.4995157178</v>
      </c>
    </row>
    <row r="922" spans="1:12" ht="15" customHeight="1">
      <c r="A922" s="51" t="s">
        <v>930</v>
      </c>
      <c r="B922" s="51">
        <v>452171</v>
      </c>
      <c r="C922" s="51" t="s">
        <v>933</v>
      </c>
      <c r="D922" s="121">
        <f>SUMIFS('HCLS Adjustment'!$F:$F,'HCLS Adjustment'!$B:$B,'SAC by SAC Totals'!$B922)</f>
        <v>0</v>
      </c>
      <c r="E922" s="17">
        <f>VLOOKUP(B922,'SVS Adjustment'!B:L,4,FALSE)</f>
        <v>0</v>
      </c>
      <c r="F922" s="17">
        <f>VLOOKUP(B922,'CAF BLS Adjustment'!B:S,9,FALSE)</f>
        <v>-46866</v>
      </c>
      <c r="G922" s="14">
        <f t="shared" si="28"/>
        <v>-46866</v>
      </c>
      <c r="H922" s="159"/>
      <c r="I922" s="121">
        <f>SUMIFS('HCLS Adjustment'!$M:$M,'HCLS Adjustment'!$B:$B,$B922)</f>
        <v>0</v>
      </c>
      <c r="J922" s="17">
        <f>VLOOKUP(B922,'SVS Adjustment'!B:L,11,FALSE)</f>
        <v>0</v>
      </c>
      <c r="K922" s="17">
        <f>VLOOKUP($B922,'CAF BLS Adjustment'!$B:$S,18,FALSE)</f>
        <v>-46866</v>
      </c>
      <c r="L922" s="39">
        <f t="shared" si="29"/>
        <v>-46866</v>
      </c>
    </row>
    <row r="923" spans="1:12" ht="15" customHeight="1">
      <c r="A923" s="51" t="s">
        <v>930</v>
      </c>
      <c r="B923" s="51">
        <v>452173</v>
      </c>
      <c r="C923" s="51" t="s">
        <v>934</v>
      </c>
      <c r="D923" s="121">
        <f>SUMIFS('HCLS Adjustment'!$F:$F,'HCLS Adjustment'!$B:$B,'SAC by SAC Totals'!$B923)</f>
        <v>1643064</v>
      </c>
      <c r="E923" s="17">
        <f>VLOOKUP(B923,'SVS Adjustment'!B:L,4,FALSE)</f>
        <v>0</v>
      </c>
      <c r="F923" s="17">
        <f>VLOOKUP(B923,'CAF BLS Adjustment'!B:S,9,FALSE)</f>
        <v>1328081</v>
      </c>
      <c r="G923" s="14">
        <f t="shared" si="28"/>
        <v>2971145</v>
      </c>
      <c r="H923" s="159"/>
      <c r="I923" s="121">
        <f>SUMIFS('HCLS Adjustment'!$M:$M,'HCLS Adjustment'!$B:$B,$B923)</f>
        <v>1402860.4196529631</v>
      </c>
      <c r="J923" s="17">
        <f>VLOOKUP(B923,'SVS Adjustment'!B:L,11,FALSE)</f>
        <v>0</v>
      </c>
      <c r="K923" s="17">
        <f>VLOOKUP($B923,'CAF BLS Adjustment'!$B:$S,18,FALSE)</f>
        <v>1129285.7188731234</v>
      </c>
      <c r="L923" s="39">
        <f t="shared" si="29"/>
        <v>2532146.1385260867</v>
      </c>
    </row>
    <row r="924" spans="1:12" ht="15" customHeight="1">
      <c r="A924" s="51" t="s">
        <v>930</v>
      </c>
      <c r="B924" s="51">
        <v>452174</v>
      </c>
      <c r="C924" s="51" t="s">
        <v>935</v>
      </c>
      <c r="D924" s="121">
        <f>SUMIFS('HCLS Adjustment'!$F:$F,'HCLS Adjustment'!$B:$B,'SAC by SAC Totals'!$B924)</f>
        <v>0</v>
      </c>
      <c r="E924" s="17">
        <f>VLOOKUP(B924,'SVS Adjustment'!B:L,4,FALSE)</f>
        <v>0</v>
      </c>
      <c r="F924" s="17">
        <f>VLOOKUP(B924,'CAF BLS Adjustment'!B:S,9,FALSE)</f>
        <v>-4026</v>
      </c>
      <c r="G924" s="14">
        <f t="shared" si="28"/>
        <v>-4026</v>
      </c>
      <c r="H924" s="159"/>
      <c r="I924" s="121">
        <f>SUMIFS('HCLS Adjustment'!$M:$M,'HCLS Adjustment'!$B:$B,$B924)</f>
        <v>0</v>
      </c>
      <c r="J924" s="17">
        <f>VLOOKUP(B924,'SVS Adjustment'!B:L,11,FALSE)</f>
        <v>0</v>
      </c>
      <c r="K924" s="17">
        <f>VLOOKUP($B924,'CAF BLS Adjustment'!$B:$S,18,FALSE)</f>
        <v>-4026</v>
      </c>
      <c r="L924" s="39">
        <f t="shared" si="29"/>
        <v>-4026</v>
      </c>
    </row>
    <row r="925" spans="1:12" ht="15" customHeight="1">
      <c r="A925" s="51" t="s">
        <v>930</v>
      </c>
      <c r="B925" s="51">
        <v>452176</v>
      </c>
      <c r="C925" s="51" t="s">
        <v>936</v>
      </c>
      <c r="D925" s="121">
        <f>SUMIFS('HCLS Adjustment'!$F:$F,'HCLS Adjustment'!$B:$B,'SAC by SAC Totals'!$B925)</f>
        <v>2715372</v>
      </c>
      <c r="E925" s="17">
        <f>VLOOKUP(B925,'SVS Adjustment'!B:L,4,FALSE)</f>
        <v>0</v>
      </c>
      <c r="F925" s="17">
        <f>VLOOKUP(B925,'CAF BLS Adjustment'!B:S,9,FALSE)</f>
        <v>2304312</v>
      </c>
      <c r="G925" s="14">
        <f t="shared" si="28"/>
        <v>5019684</v>
      </c>
      <c r="H925" s="159"/>
      <c r="I925" s="121">
        <f>SUMIFS('HCLS Adjustment'!$M:$M,'HCLS Adjustment'!$B:$B,$B925)</f>
        <v>2334078.0389530342</v>
      </c>
      <c r="J925" s="17">
        <f>VLOOKUP(B925,'SVS Adjustment'!B:L,11,FALSE)</f>
        <v>0</v>
      </c>
      <c r="K925" s="17">
        <f>VLOOKUP($B925,'CAF BLS Adjustment'!$B:$S,18,FALSE)</f>
        <v>1990555.82074529</v>
      </c>
      <c r="L925" s="39">
        <f t="shared" si="29"/>
        <v>4324633.8596983245</v>
      </c>
    </row>
    <row r="926" spans="1:12" ht="15" customHeight="1">
      <c r="A926" s="51" t="s">
        <v>930</v>
      </c>
      <c r="B926" s="51">
        <v>452179</v>
      </c>
      <c r="C926" s="51" t="s">
        <v>937</v>
      </c>
      <c r="D926" s="121">
        <f>SUMIFS('HCLS Adjustment'!$F:$F,'HCLS Adjustment'!$B:$B,'SAC by SAC Totals'!$B926)</f>
        <v>4270680</v>
      </c>
      <c r="E926" s="17">
        <f>VLOOKUP(B926,'SVS Adjustment'!B:L,4,FALSE)</f>
        <v>0</v>
      </c>
      <c r="F926" s="17">
        <f>VLOOKUP(B926,'CAF BLS Adjustment'!B:S,9,FALSE)</f>
        <v>2914735</v>
      </c>
      <c r="G926" s="14">
        <f t="shared" si="28"/>
        <v>7185415</v>
      </c>
      <c r="H926" s="159"/>
      <c r="I926" s="121">
        <f>SUMIFS('HCLS Adjustment'!$M:$M,'HCLS Adjustment'!$B:$B,$B926)</f>
        <v>3739830.8553826897</v>
      </c>
      <c r="J926" s="17">
        <f>VLOOKUP(B926,'SVS Adjustment'!B:L,11,FALSE)</f>
        <v>0</v>
      </c>
      <c r="K926" s="17">
        <f>VLOOKUP($B926,'CAF BLS Adjustment'!$B:$S,18,FALSE)</f>
        <v>2576387.232980072</v>
      </c>
      <c r="L926" s="39">
        <f t="shared" si="29"/>
        <v>6316218.0883627618</v>
      </c>
    </row>
    <row r="927" spans="1:12" ht="15" customHeight="1">
      <c r="A927" s="51" t="s">
        <v>930</v>
      </c>
      <c r="B927" s="51">
        <v>452191</v>
      </c>
      <c r="C927" s="51" t="s">
        <v>938</v>
      </c>
      <c r="D927" s="121">
        <f>SUMIFS('HCLS Adjustment'!$F:$F,'HCLS Adjustment'!$B:$B,'SAC by SAC Totals'!$B927)</f>
        <v>0</v>
      </c>
      <c r="E927" s="17">
        <f>VLOOKUP(B927,'SVS Adjustment'!B:L,4,FALSE)</f>
        <v>0</v>
      </c>
      <c r="F927" s="17">
        <f>VLOOKUP(B927,'CAF BLS Adjustment'!B:S,9,FALSE)</f>
        <v>61380</v>
      </c>
      <c r="G927" s="14">
        <f t="shared" si="28"/>
        <v>61380</v>
      </c>
      <c r="H927" s="159"/>
      <c r="I927" s="121">
        <f>SUMIFS('HCLS Adjustment'!$M:$M,'HCLS Adjustment'!$B:$B,$B927)</f>
        <v>0</v>
      </c>
      <c r="J927" s="17">
        <f>VLOOKUP(B927,'SVS Adjustment'!B:L,11,FALSE)</f>
        <v>0</v>
      </c>
      <c r="K927" s="17">
        <f>VLOOKUP($B927,'CAF BLS Adjustment'!$B:$S,18,FALSE)</f>
        <v>56263.0359414501</v>
      </c>
      <c r="L927" s="39">
        <f t="shared" si="29"/>
        <v>56263.0359414501</v>
      </c>
    </row>
    <row r="928" spans="1:12" ht="15" customHeight="1">
      <c r="A928" s="51" t="s">
        <v>930</v>
      </c>
      <c r="B928" s="51">
        <v>452200</v>
      </c>
      <c r="C928" s="51" t="s">
        <v>939</v>
      </c>
      <c r="D928" s="121">
        <f>SUMIFS('HCLS Adjustment'!$F:$F,'HCLS Adjustment'!$B:$B,'SAC by SAC Totals'!$B928)</f>
        <v>1149828</v>
      </c>
      <c r="E928" s="17">
        <f>VLOOKUP(B928,'SVS Adjustment'!B:L,4,FALSE)</f>
        <v>0</v>
      </c>
      <c r="F928" s="17">
        <f>VLOOKUP(B928,'CAF BLS Adjustment'!B:S,9,FALSE)</f>
        <v>892040</v>
      </c>
      <c r="G928" s="14">
        <f t="shared" si="28"/>
        <v>2041868</v>
      </c>
      <c r="H928" s="159"/>
      <c r="I928" s="121">
        <f>SUMIFS('HCLS Adjustment'!$M:$M,'HCLS Adjustment'!$B:$B,$B928)</f>
        <v>1010321.7913253559</v>
      </c>
      <c r="J928" s="17">
        <f>VLOOKUP(B928,'SVS Adjustment'!B:L,11,FALSE)</f>
        <v>0</v>
      </c>
      <c r="K928" s="17">
        <f>VLOOKUP($B928,'CAF BLS Adjustment'!$B:$S,18,FALSE)</f>
        <v>797411.44358020695</v>
      </c>
      <c r="L928" s="39">
        <f t="shared" si="29"/>
        <v>1807733.2349055628</v>
      </c>
    </row>
    <row r="929" spans="1:12" ht="15" customHeight="1">
      <c r="A929" s="51" t="s">
        <v>930</v>
      </c>
      <c r="B929" s="51">
        <v>452226</v>
      </c>
      <c r="C929" s="51" t="s">
        <v>940</v>
      </c>
      <c r="D929" s="121">
        <f>SUMIFS('HCLS Adjustment'!$F:$F,'HCLS Adjustment'!$B:$B,'SAC by SAC Totals'!$B929)</f>
        <v>1660956</v>
      </c>
      <c r="E929" s="17">
        <f>VLOOKUP(B929,'SVS Adjustment'!B:L,4,FALSE)</f>
        <v>0</v>
      </c>
      <c r="F929" s="17">
        <f>VLOOKUP(B929,'CAF BLS Adjustment'!B:S,9,FALSE)</f>
        <v>1118796</v>
      </c>
      <c r="G929" s="14">
        <f t="shared" si="28"/>
        <v>2779752</v>
      </c>
      <c r="H929" s="159"/>
      <c r="I929" s="121">
        <f>SUMIFS('HCLS Adjustment'!$M:$M,'HCLS Adjustment'!$B:$B,$B929)</f>
        <v>1456863.4142707763</v>
      </c>
      <c r="J929" s="17">
        <f>VLOOKUP(B929,'SVS Adjustment'!B:L,11,FALSE)</f>
        <v>0</v>
      </c>
      <c r="K929" s="17">
        <f>VLOOKUP($B929,'CAF BLS Adjustment'!$B:$S,18,FALSE)</f>
        <v>992993.83841621957</v>
      </c>
      <c r="L929" s="39">
        <f t="shared" si="29"/>
        <v>2449857.252686996</v>
      </c>
    </row>
    <row r="930" spans="1:12" ht="15" customHeight="1">
      <c r="A930" s="51" t="s">
        <v>930</v>
      </c>
      <c r="B930" s="51">
        <v>453334</v>
      </c>
      <c r="C930" s="51" t="s">
        <v>941</v>
      </c>
      <c r="D930" s="121">
        <f>SUMIFS('HCLS Adjustment'!$F:$F,'HCLS Adjustment'!$B:$B,'SAC by SAC Totals'!$B930)</f>
        <v>2093220</v>
      </c>
      <c r="E930" s="17">
        <f>VLOOKUP(B930,'SVS Adjustment'!B:L,4,FALSE)</f>
        <v>0</v>
      </c>
      <c r="F930" s="17">
        <f>VLOOKUP(B930,'CAF BLS Adjustment'!B:S,9,FALSE)</f>
        <v>2171541</v>
      </c>
      <c r="G930" s="14">
        <f t="shared" si="28"/>
        <v>4264761</v>
      </c>
      <c r="H930" s="159"/>
      <c r="I930" s="121">
        <f>SUMIFS('HCLS Adjustment'!$M:$M,'HCLS Adjustment'!$B:$B,$B930)</f>
        <v>1807994.8730063487</v>
      </c>
      <c r="J930" s="17">
        <f>VLOOKUP(B930,'SVS Adjustment'!B:L,11,FALSE)</f>
        <v>0</v>
      </c>
      <c r="K930" s="17">
        <f>VLOOKUP($B930,'CAF BLS Adjustment'!$B:$S,18,FALSE)</f>
        <v>1908361.7525025329</v>
      </c>
      <c r="L930" s="39">
        <f t="shared" si="29"/>
        <v>3716356.6255088816</v>
      </c>
    </row>
    <row r="931" spans="1:12" ht="15" customHeight="1">
      <c r="A931" s="51" t="s">
        <v>930</v>
      </c>
      <c r="B931" s="51">
        <v>457991</v>
      </c>
      <c r="C931" s="51" t="s">
        <v>942</v>
      </c>
      <c r="D931" s="121">
        <f>SUMIFS('HCLS Adjustment'!$F:$F,'HCLS Adjustment'!$B:$B,'SAC by SAC Totals'!$B931)</f>
        <v>691176</v>
      </c>
      <c r="E931" s="17">
        <f>VLOOKUP(B931,'SVS Adjustment'!B:L,4,FALSE)</f>
        <v>0</v>
      </c>
      <c r="F931" s="17">
        <f>VLOOKUP(B931,'CAF BLS Adjustment'!B:S,9,FALSE)</f>
        <v>880056</v>
      </c>
      <c r="G931" s="14">
        <f t="shared" si="28"/>
        <v>1571232</v>
      </c>
      <c r="H931" s="159"/>
      <c r="I931" s="121">
        <f>SUMIFS('HCLS Adjustment'!$M:$M,'HCLS Adjustment'!$B:$B,$B931)</f>
        <v>598064.88733821467</v>
      </c>
      <c r="J931" s="17">
        <f>VLOOKUP(B931,'SVS Adjustment'!B:L,11,FALSE)</f>
        <v>0</v>
      </c>
      <c r="K931" s="17">
        <f>VLOOKUP($B931,'CAF BLS Adjustment'!$B:$S,18,FALSE)</f>
        <v>720086.94655525952</v>
      </c>
      <c r="L931" s="39">
        <f t="shared" si="29"/>
        <v>1318151.8338934742</v>
      </c>
    </row>
    <row r="932" spans="1:12" ht="15" customHeight="1">
      <c r="A932" s="51" t="s">
        <v>943</v>
      </c>
      <c r="B932" s="51">
        <v>462178</v>
      </c>
      <c r="C932" s="51" t="s">
        <v>944</v>
      </c>
      <c r="D932" s="121">
        <f>SUMIFS('HCLS Adjustment'!$F:$F,'HCLS Adjustment'!$B:$B,'SAC by SAC Totals'!$B932)</f>
        <v>174780</v>
      </c>
      <c r="E932" s="17">
        <f>VLOOKUP(B932,'SVS Adjustment'!B:L,4,FALSE)</f>
        <v>0</v>
      </c>
      <c r="F932" s="17">
        <f>VLOOKUP(B932,'CAF BLS Adjustment'!B:S,9,FALSE)</f>
        <v>125571</v>
      </c>
      <c r="G932" s="14">
        <f t="shared" si="28"/>
        <v>300351</v>
      </c>
      <c r="H932" s="159"/>
      <c r="I932" s="121">
        <f>SUMIFS('HCLS Adjustment'!$M:$M,'HCLS Adjustment'!$B:$B,$B932)</f>
        <v>153938.09247320396</v>
      </c>
      <c r="J932" s="17">
        <f>VLOOKUP(B932,'SVS Adjustment'!B:L,11,FALSE)</f>
        <v>0</v>
      </c>
      <c r="K932" s="17">
        <f>VLOOKUP($B932,'CAF BLS Adjustment'!$B:$S,18,FALSE)</f>
        <v>112557.08545972868</v>
      </c>
      <c r="L932" s="39">
        <f t="shared" si="29"/>
        <v>266495.17793293262</v>
      </c>
    </row>
    <row r="933" spans="1:12" ht="15" customHeight="1">
      <c r="A933" s="51" t="s">
        <v>943</v>
      </c>
      <c r="B933" s="51">
        <v>462181</v>
      </c>
      <c r="C933" s="51" t="s">
        <v>945</v>
      </c>
      <c r="D933" s="121">
        <f>SUMIFS('HCLS Adjustment'!$F:$F,'HCLS Adjustment'!$B:$B,'SAC by SAC Totals'!$B933)</f>
        <v>0</v>
      </c>
      <c r="E933" s="17">
        <f>VLOOKUP(B933,'SVS Adjustment'!B:L,4,FALSE)</f>
        <v>0</v>
      </c>
      <c r="F933" s="17">
        <f>VLOOKUP(B933,'CAF BLS Adjustment'!B:S,9,FALSE)</f>
        <v>28614</v>
      </c>
      <c r="G933" s="14">
        <f t="shared" si="28"/>
        <v>28614</v>
      </c>
      <c r="H933" s="159"/>
      <c r="I933" s="121">
        <f>SUMIFS('HCLS Adjustment'!$M:$M,'HCLS Adjustment'!$B:$B,$B933)</f>
        <v>0</v>
      </c>
      <c r="J933" s="17">
        <f>VLOOKUP(B933,'SVS Adjustment'!B:L,11,FALSE)</f>
        <v>0</v>
      </c>
      <c r="K933" s="17">
        <f>VLOOKUP($B933,'CAF BLS Adjustment'!$B:$S,18,FALSE)</f>
        <v>26228.584399293795</v>
      </c>
      <c r="L933" s="39">
        <f t="shared" si="29"/>
        <v>26228.584399293795</v>
      </c>
    </row>
    <row r="934" spans="1:12" ht="15" customHeight="1">
      <c r="A934" s="51" t="s">
        <v>943</v>
      </c>
      <c r="B934" s="51">
        <v>462182</v>
      </c>
      <c r="C934" s="51" t="s">
        <v>946</v>
      </c>
      <c r="D934" s="121">
        <f>SUMIFS('HCLS Adjustment'!$F:$F,'HCLS Adjustment'!$B:$B,'SAC by SAC Totals'!$B934)</f>
        <v>731928</v>
      </c>
      <c r="E934" s="17">
        <f>VLOOKUP(B934,'SVS Adjustment'!B:L,4,FALSE)</f>
        <v>0</v>
      </c>
      <c r="F934" s="17">
        <f>VLOOKUP(B934,'CAF BLS Adjustment'!B:S,9,FALSE)</f>
        <v>731970</v>
      </c>
      <c r="G934" s="14">
        <f t="shared" si="28"/>
        <v>1463898</v>
      </c>
      <c r="H934" s="159"/>
      <c r="I934" s="121">
        <f>SUMIFS('HCLS Adjustment'!$M:$M,'HCLS Adjustment'!$B:$B,$B934)</f>
        <v>640911.0396346394</v>
      </c>
      <c r="J934" s="17">
        <f>VLOOKUP(B934,'SVS Adjustment'!B:L,11,FALSE)</f>
        <v>0</v>
      </c>
      <c r="K934" s="17">
        <f>VLOOKUP($B934,'CAF BLS Adjustment'!$B:$S,18,FALSE)</f>
        <v>654606.02779506578</v>
      </c>
      <c r="L934" s="39">
        <f t="shared" si="29"/>
        <v>1295517.0674297051</v>
      </c>
    </row>
    <row r="935" spans="1:12" ht="15" customHeight="1">
      <c r="A935" s="51" t="s">
        <v>943</v>
      </c>
      <c r="B935" s="51">
        <v>462184</v>
      </c>
      <c r="C935" s="51" t="s">
        <v>947</v>
      </c>
      <c r="D935" s="121">
        <f>SUMIFS('HCLS Adjustment'!$F:$F,'HCLS Adjustment'!$B:$B,'SAC by SAC Totals'!$B935)</f>
        <v>0</v>
      </c>
      <c r="E935" s="17">
        <f>VLOOKUP(B935,'SVS Adjustment'!B:L,4,FALSE)</f>
        <v>0</v>
      </c>
      <c r="F935" s="17">
        <f>VLOOKUP(B935,'CAF BLS Adjustment'!B:S,9,FALSE)</f>
        <v>22164</v>
      </c>
      <c r="G935" s="14">
        <f t="shared" si="28"/>
        <v>22164</v>
      </c>
      <c r="H935" s="159"/>
      <c r="I935" s="121">
        <f>SUMIFS('HCLS Adjustment'!$M:$M,'HCLS Adjustment'!$B:$B,$B935)</f>
        <v>0</v>
      </c>
      <c r="J935" s="17">
        <f>VLOOKUP(B935,'SVS Adjustment'!B:L,11,FALSE)</f>
        <v>0</v>
      </c>
      <c r="K935" s="17">
        <f>VLOOKUP($B935,'CAF BLS Adjustment'!$B:$S,18,FALSE)</f>
        <v>20316.290788633105</v>
      </c>
      <c r="L935" s="39">
        <f t="shared" si="29"/>
        <v>20316.290788633105</v>
      </c>
    </row>
    <row r="936" spans="1:12" ht="15" customHeight="1">
      <c r="A936" s="51" t="s">
        <v>943</v>
      </c>
      <c r="B936" s="51">
        <v>462186</v>
      </c>
      <c r="C936" s="51" t="s">
        <v>948</v>
      </c>
      <c r="D936" s="121">
        <f>SUMIFS('HCLS Adjustment'!$F:$F,'HCLS Adjustment'!$B:$B,'SAC by SAC Totals'!$B936)</f>
        <v>1362888</v>
      </c>
      <c r="E936" s="17">
        <f>VLOOKUP(B936,'SVS Adjustment'!B:L,4,FALSE)</f>
        <v>0</v>
      </c>
      <c r="F936" s="17">
        <f>VLOOKUP(B936,'CAF BLS Adjustment'!B:S,9,FALSE)</f>
        <v>1693162</v>
      </c>
      <c r="G936" s="14">
        <f t="shared" si="28"/>
        <v>3056050</v>
      </c>
      <c r="H936" s="159"/>
      <c r="I936" s="121">
        <f>SUMIFS('HCLS Adjustment'!$M:$M,'HCLS Adjustment'!$B:$B,$B936)</f>
        <v>1152281.0222731298</v>
      </c>
      <c r="J936" s="17">
        <f>VLOOKUP(B936,'SVS Adjustment'!B:L,11,FALSE)</f>
        <v>0</v>
      </c>
      <c r="K936" s="17">
        <f>VLOOKUP($B936,'CAF BLS Adjustment'!$B:$S,18,FALSE)</f>
        <v>1461385.9737420524</v>
      </c>
      <c r="L936" s="39">
        <f t="shared" si="29"/>
        <v>2613666.9960151822</v>
      </c>
    </row>
    <row r="937" spans="1:12" ht="15" customHeight="1">
      <c r="A937" s="51" t="s">
        <v>943</v>
      </c>
      <c r="B937" s="51">
        <v>462188</v>
      </c>
      <c r="C937" s="51" t="s">
        <v>949</v>
      </c>
      <c r="D937" s="121">
        <f>SUMIFS('HCLS Adjustment'!$F:$F,'HCLS Adjustment'!$B:$B,'SAC by SAC Totals'!$B937)</f>
        <v>320568</v>
      </c>
      <c r="E937" s="17">
        <f>VLOOKUP(B937,'SVS Adjustment'!B:L,4,FALSE)</f>
        <v>0</v>
      </c>
      <c r="F937" s="17">
        <f>VLOOKUP(B937,'CAF BLS Adjustment'!B:S,9,FALSE)</f>
        <v>307918</v>
      </c>
      <c r="G937" s="14">
        <f t="shared" si="28"/>
        <v>628486</v>
      </c>
      <c r="H937" s="159"/>
      <c r="I937" s="121">
        <f>SUMIFS('HCLS Adjustment'!$M:$M,'HCLS Adjustment'!$B:$B,$B937)</f>
        <v>278528.41181428783</v>
      </c>
      <c r="J937" s="17">
        <f>VLOOKUP(B937,'SVS Adjustment'!B:L,11,FALSE)</f>
        <v>0</v>
      </c>
      <c r="K937" s="17">
        <f>VLOOKUP($B937,'CAF BLS Adjustment'!$B:$S,18,FALSE)</f>
        <v>272040.27143157116</v>
      </c>
      <c r="L937" s="39">
        <f t="shared" si="29"/>
        <v>550568.68324585899</v>
      </c>
    </row>
    <row r="938" spans="1:12" ht="15" customHeight="1">
      <c r="A938" s="51" t="s">
        <v>943</v>
      </c>
      <c r="B938" s="51">
        <v>462190</v>
      </c>
      <c r="C938" s="51" t="s">
        <v>950</v>
      </c>
      <c r="D938" s="121">
        <f>SUMIFS('HCLS Adjustment'!$F:$F,'HCLS Adjustment'!$B:$B,'SAC by SAC Totals'!$B938)</f>
        <v>0</v>
      </c>
      <c r="E938" s="17">
        <f>VLOOKUP(B938,'SVS Adjustment'!B:L,4,FALSE)</f>
        <v>0</v>
      </c>
      <c r="F938" s="17">
        <f>VLOOKUP(B938,'CAF BLS Adjustment'!B:S,9,FALSE)</f>
        <v>53646</v>
      </c>
      <c r="G938" s="14">
        <f t="shared" si="28"/>
        <v>53646</v>
      </c>
      <c r="H938" s="159"/>
      <c r="I938" s="121">
        <f>SUMIFS('HCLS Adjustment'!$M:$M,'HCLS Adjustment'!$B:$B,$B938)</f>
        <v>0</v>
      </c>
      <c r="J938" s="17">
        <f>VLOOKUP(B938,'SVS Adjustment'!B:L,11,FALSE)</f>
        <v>0</v>
      </c>
      <c r="K938" s="17">
        <f>VLOOKUP($B938,'CAF BLS Adjustment'!$B:$S,18,FALSE)</f>
        <v>49173.783416667189</v>
      </c>
      <c r="L938" s="39">
        <f t="shared" si="29"/>
        <v>49173.783416667189</v>
      </c>
    </row>
    <row r="939" spans="1:12" ht="15" customHeight="1">
      <c r="A939" s="51" t="s">
        <v>943</v>
      </c>
      <c r="B939" s="51">
        <v>462193</v>
      </c>
      <c r="C939" s="51" t="s">
        <v>951</v>
      </c>
      <c r="D939" s="121">
        <f>SUMIFS('HCLS Adjustment'!$F:$F,'HCLS Adjustment'!$B:$B,'SAC by SAC Totals'!$B939)</f>
        <v>0</v>
      </c>
      <c r="E939" s="17">
        <f>VLOOKUP(B939,'SVS Adjustment'!B:L,4,FALSE)</f>
        <v>0</v>
      </c>
      <c r="F939" s="17">
        <f>VLOOKUP(B939,'CAF BLS Adjustment'!B:S,9,FALSE)</f>
        <v>114546</v>
      </c>
      <c r="G939" s="14">
        <f t="shared" si="28"/>
        <v>114546</v>
      </c>
      <c r="H939" s="159"/>
      <c r="I939" s="121">
        <f>SUMIFS('HCLS Adjustment'!$M:$M,'HCLS Adjustment'!$B:$B,$B939)</f>
        <v>0</v>
      </c>
      <c r="J939" s="17">
        <f>VLOOKUP(B939,'SVS Adjustment'!B:L,11,FALSE)</f>
        <v>0</v>
      </c>
      <c r="K939" s="17">
        <f>VLOOKUP($B939,'CAF BLS Adjustment'!$B:$S,18,FALSE)</f>
        <v>104996.83471732393</v>
      </c>
      <c r="L939" s="39">
        <f t="shared" si="29"/>
        <v>104996.83471732393</v>
      </c>
    </row>
    <row r="940" spans="1:12" ht="15" customHeight="1">
      <c r="A940" s="51" t="s">
        <v>943</v>
      </c>
      <c r="B940" s="51">
        <v>462194</v>
      </c>
      <c r="C940" s="51" t="s">
        <v>952</v>
      </c>
      <c r="D940" s="121">
        <f>SUMIFS('HCLS Adjustment'!$F:$F,'HCLS Adjustment'!$B:$B,'SAC by SAC Totals'!$B940)</f>
        <v>797844</v>
      </c>
      <c r="E940" s="17">
        <f>VLOOKUP(B940,'SVS Adjustment'!B:L,4,FALSE)</f>
        <v>0</v>
      </c>
      <c r="F940" s="17">
        <f>VLOOKUP(B940,'CAF BLS Adjustment'!B:S,9,FALSE)</f>
        <v>464453</v>
      </c>
      <c r="G940" s="14">
        <f t="shared" si="28"/>
        <v>1262297</v>
      </c>
      <c r="H940" s="159"/>
      <c r="I940" s="121">
        <f>SUMIFS('HCLS Adjustment'!$M:$M,'HCLS Adjustment'!$B:$B,$B940)</f>
        <v>700148.7827893194</v>
      </c>
      <c r="J940" s="17">
        <f>VLOOKUP(B940,'SVS Adjustment'!B:L,11,FALSE)</f>
        <v>0</v>
      </c>
      <c r="K940" s="17">
        <f>VLOOKUP($B940,'CAF BLS Adjustment'!$B:$S,18,FALSE)</f>
        <v>410638.03800339223</v>
      </c>
      <c r="L940" s="39">
        <f t="shared" si="29"/>
        <v>1110786.8207927116</v>
      </c>
    </row>
    <row r="941" spans="1:12" ht="15" customHeight="1">
      <c r="A941" s="51" t="s">
        <v>943</v>
      </c>
      <c r="B941" s="51">
        <v>462195</v>
      </c>
      <c r="C941" s="51" t="s">
        <v>953</v>
      </c>
      <c r="D941" s="121">
        <f>SUMIFS('HCLS Adjustment'!$F:$F,'HCLS Adjustment'!$B:$B,'SAC by SAC Totals'!$B941)</f>
        <v>230628</v>
      </c>
      <c r="E941" s="17">
        <f>VLOOKUP(B941,'SVS Adjustment'!B:L,4,FALSE)</f>
        <v>0</v>
      </c>
      <c r="F941" s="17">
        <f>VLOOKUP(B941,'CAF BLS Adjustment'!B:S,9,FALSE)</f>
        <v>194432.23290730876</v>
      </c>
      <c r="G941" s="14">
        <f t="shared" si="28"/>
        <v>425060.23290730873</v>
      </c>
      <c r="H941" s="159"/>
      <c r="I941" s="121">
        <f>SUMIFS('HCLS Adjustment'!$M:$M,'HCLS Adjustment'!$B:$B,$B941)</f>
        <v>203124.90020606745</v>
      </c>
      <c r="J941" s="17">
        <f>VLOOKUP(B941,'SVS Adjustment'!B:L,11,FALSE)</f>
        <v>0</v>
      </c>
      <c r="K941" s="17">
        <f>VLOOKUP($B941,'CAF BLS Adjustment'!$B:$S,18,FALSE)</f>
        <v>174379.39914312359</v>
      </c>
      <c r="L941" s="39">
        <f t="shared" si="29"/>
        <v>377504.29934919102</v>
      </c>
    </row>
    <row r="942" spans="1:12" ht="15" customHeight="1">
      <c r="A942" s="51" t="s">
        <v>943</v>
      </c>
      <c r="B942" s="51">
        <v>462196</v>
      </c>
      <c r="C942" s="51" t="s">
        <v>954</v>
      </c>
      <c r="D942" s="121">
        <f>SUMIFS('HCLS Adjustment'!$F:$F,'HCLS Adjustment'!$B:$B,'SAC by SAC Totals'!$B942)</f>
        <v>42684</v>
      </c>
      <c r="E942" s="17">
        <f>VLOOKUP(B942,'SVS Adjustment'!B:L,4,FALSE)</f>
        <v>0</v>
      </c>
      <c r="F942" s="17">
        <f>VLOOKUP(B942,'CAF BLS Adjustment'!B:S,9,FALSE)</f>
        <v>42553</v>
      </c>
      <c r="G942" s="14">
        <f t="shared" si="28"/>
        <v>85237</v>
      </c>
      <c r="H942" s="159"/>
      <c r="I942" s="121">
        <f>SUMIFS('HCLS Adjustment'!$M:$M,'HCLS Adjustment'!$B:$B,$B942)</f>
        <v>34283.124811340829</v>
      </c>
      <c r="J942" s="17">
        <f>VLOOKUP(B942,'SVS Adjustment'!B:L,11,FALSE)</f>
        <v>0</v>
      </c>
      <c r="K942" s="17">
        <f>VLOOKUP($B942,'CAF BLS Adjustment'!$B:$S,18,FALSE)</f>
        <v>33583.328047507632</v>
      </c>
      <c r="L942" s="39">
        <f t="shared" si="29"/>
        <v>67866.452858848468</v>
      </c>
    </row>
    <row r="943" spans="1:12" ht="15" customHeight="1">
      <c r="A943" s="51" t="s">
        <v>943</v>
      </c>
      <c r="B943" s="51">
        <v>462197</v>
      </c>
      <c r="C943" s="51" t="s">
        <v>955</v>
      </c>
      <c r="D943" s="121">
        <f>SUMIFS('HCLS Adjustment'!$F:$F,'HCLS Adjustment'!$B:$B,'SAC by SAC Totals'!$B943)</f>
        <v>965628</v>
      </c>
      <c r="E943" s="17">
        <f>VLOOKUP(B943,'SVS Adjustment'!B:L,4,FALSE)</f>
        <v>0</v>
      </c>
      <c r="F943" s="17">
        <f>VLOOKUP(B943,'CAF BLS Adjustment'!B:S,9,FALSE)</f>
        <v>882928</v>
      </c>
      <c r="G943" s="14">
        <f t="shared" si="28"/>
        <v>1848556</v>
      </c>
      <c r="H943" s="159"/>
      <c r="I943" s="121">
        <f>SUMIFS('HCLS Adjustment'!$M:$M,'HCLS Adjustment'!$B:$B,$B943)</f>
        <v>834720.10557510576</v>
      </c>
      <c r="J943" s="17">
        <f>VLOOKUP(B943,'SVS Adjustment'!B:L,11,FALSE)</f>
        <v>0</v>
      </c>
      <c r="K943" s="17">
        <f>VLOOKUP($B943,'CAF BLS Adjustment'!$B:$S,18,FALSE)</f>
        <v>771570.47719361284</v>
      </c>
      <c r="L943" s="39">
        <f t="shared" si="29"/>
        <v>1606290.5827687187</v>
      </c>
    </row>
    <row r="944" spans="1:12" ht="15" customHeight="1">
      <c r="A944" s="51" t="s">
        <v>943</v>
      </c>
      <c r="B944" s="51">
        <v>462198</v>
      </c>
      <c r="C944" s="51" t="s">
        <v>956</v>
      </c>
      <c r="D944" s="121">
        <f>SUMIFS('HCLS Adjustment'!$F:$F,'HCLS Adjustment'!$B:$B,'SAC by SAC Totals'!$B944)</f>
        <v>0</v>
      </c>
      <c r="E944" s="17">
        <f>VLOOKUP(B944,'SVS Adjustment'!B:L,4,FALSE)</f>
        <v>0</v>
      </c>
      <c r="F944" s="17">
        <f>VLOOKUP(B944,'CAF BLS Adjustment'!B:S,9,FALSE)</f>
        <v>1362</v>
      </c>
      <c r="G944" s="14">
        <f t="shared" si="28"/>
        <v>1362</v>
      </c>
      <c r="H944" s="159"/>
      <c r="I944" s="121">
        <f>SUMIFS('HCLS Adjustment'!$M:$M,'HCLS Adjustment'!$B:$B,$B944)</f>
        <v>0</v>
      </c>
      <c r="J944" s="17">
        <f>VLOOKUP(B944,'SVS Adjustment'!B:L,11,FALSE)</f>
        <v>0</v>
      </c>
      <c r="K944" s="17">
        <f>VLOOKUP($B944,'CAF BLS Adjustment'!$B:$S,18,FALSE)</f>
        <v>1248.456418251141</v>
      </c>
      <c r="L944" s="39">
        <f t="shared" si="29"/>
        <v>1248.456418251141</v>
      </c>
    </row>
    <row r="945" spans="1:12" ht="15" customHeight="1">
      <c r="A945" s="51" t="s">
        <v>943</v>
      </c>
      <c r="B945" s="51">
        <v>462199</v>
      </c>
      <c r="C945" s="51" t="s">
        <v>957</v>
      </c>
      <c r="D945" s="121">
        <f>SUMIFS('HCLS Adjustment'!$F:$F,'HCLS Adjustment'!$B:$B,'SAC by SAC Totals'!$B945)</f>
        <v>1758156</v>
      </c>
      <c r="E945" s="17">
        <f>VLOOKUP(B945,'SVS Adjustment'!B:L,4,FALSE)</f>
        <v>0</v>
      </c>
      <c r="F945" s="17">
        <f>VLOOKUP(B945,'CAF BLS Adjustment'!B:S,9,FALSE)</f>
        <v>1046533</v>
      </c>
      <c r="G945" s="14">
        <f t="shared" si="28"/>
        <v>2804689</v>
      </c>
      <c r="H945" s="159"/>
      <c r="I945" s="121">
        <f>SUMIFS('HCLS Adjustment'!$M:$M,'HCLS Adjustment'!$B:$B,$B945)</f>
        <v>1548057.3824573513</v>
      </c>
      <c r="J945" s="17">
        <f>VLOOKUP(B945,'SVS Adjustment'!B:L,11,FALSE)</f>
        <v>0</v>
      </c>
      <c r="K945" s="17">
        <f>VLOOKUP($B945,'CAF BLS Adjustment'!$B:$S,18,FALSE)</f>
        <v>932890.0753861689</v>
      </c>
      <c r="L945" s="39">
        <f t="shared" si="29"/>
        <v>2480947.4578435202</v>
      </c>
    </row>
    <row r="946" spans="1:12" ht="15" customHeight="1">
      <c r="A946" s="51" t="s">
        <v>943</v>
      </c>
      <c r="B946" s="51">
        <v>462201</v>
      </c>
      <c r="C946" s="51" t="s">
        <v>958</v>
      </c>
      <c r="D946" s="121">
        <f>SUMIFS('HCLS Adjustment'!$F:$F,'HCLS Adjustment'!$B:$B,'SAC by SAC Totals'!$B946)</f>
        <v>0</v>
      </c>
      <c r="E946" s="17">
        <f>VLOOKUP(B946,'SVS Adjustment'!B:L,4,FALSE)</f>
        <v>0</v>
      </c>
      <c r="F946" s="17">
        <f>VLOOKUP(B946,'CAF BLS Adjustment'!B:S,9,FALSE)</f>
        <v>17376</v>
      </c>
      <c r="G946" s="14">
        <f t="shared" si="28"/>
        <v>17376</v>
      </c>
      <c r="H946" s="159"/>
      <c r="I946" s="121">
        <f>SUMIFS('HCLS Adjustment'!$M:$M,'HCLS Adjustment'!$B:$B,$B946)</f>
        <v>0</v>
      </c>
      <c r="J946" s="17">
        <f>VLOOKUP(B946,'SVS Adjustment'!B:L,11,FALSE)</f>
        <v>0</v>
      </c>
      <c r="K946" s="17">
        <f>VLOOKUP($B946,'CAF BLS Adjustment'!$B:$S,18,FALSE)</f>
        <v>15927.443996719403</v>
      </c>
      <c r="L946" s="39">
        <f t="shared" si="29"/>
        <v>15927.443996719403</v>
      </c>
    </row>
    <row r="947" spans="1:12" ht="15" customHeight="1">
      <c r="A947" s="51" t="s">
        <v>943</v>
      </c>
      <c r="B947" s="51">
        <v>462202</v>
      </c>
      <c r="C947" s="51" t="s">
        <v>959</v>
      </c>
      <c r="D947" s="121">
        <f>SUMIFS('HCLS Adjustment'!$F:$F,'HCLS Adjustment'!$B:$B,'SAC by SAC Totals'!$B947)</f>
        <v>241680</v>
      </c>
      <c r="E947" s="17">
        <f>VLOOKUP(B947,'SVS Adjustment'!B:L,4,FALSE)</f>
        <v>0</v>
      </c>
      <c r="F947" s="17">
        <f>VLOOKUP(B947,'CAF BLS Adjustment'!B:S,9,FALSE)</f>
        <v>243756</v>
      </c>
      <c r="G947" s="14">
        <f t="shared" si="28"/>
        <v>485436</v>
      </c>
      <c r="H947" s="159"/>
      <c r="I947" s="121">
        <f>SUMIFS('HCLS Adjustment'!$M:$M,'HCLS Adjustment'!$B:$B,$B947)</f>
        <v>212387.06651697346</v>
      </c>
      <c r="J947" s="17">
        <f>VLOOKUP(B947,'SVS Adjustment'!B:L,11,FALSE)</f>
        <v>0</v>
      </c>
      <c r="K947" s="17">
        <f>VLOOKUP($B947,'CAF BLS Adjustment'!$B:$S,18,FALSE)</f>
        <v>219387.62231433485</v>
      </c>
      <c r="L947" s="39">
        <f t="shared" si="29"/>
        <v>431774.68883130827</v>
      </c>
    </row>
    <row r="948" spans="1:12" ht="15" customHeight="1">
      <c r="A948" s="51" t="s">
        <v>943</v>
      </c>
      <c r="B948" s="51">
        <v>462203</v>
      </c>
      <c r="C948" s="51" t="s">
        <v>960</v>
      </c>
      <c r="D948" s="121">
        <f>SUMIFS('HCLS Adjustment'!$F:$F,'HCLS Adjustment'!$B:$B,'SAC by SAC Totals'!$B948)</f>
        <v>911868</v>
      </c>
      <c r="E948" s="17">
        <f>VLOOKUP(B948,'SVS Adjustment'!B:L,4,FALSE)</f>
        <v>0</v>
      </c>
      <c r="F948" s="17">
        <f>VLOOKUP(B948,'CAF BLS Adjustment'!B:S,9,FALSE)</f>
        <v>716987</v>
      </c>
      <c r="G948" s="14">
        <f t="shared" si="28"/>
        <v>1628855</v>
      </c>
      <c r="H948" s="159"/>
      <c r="I948" s="121">
        <f>SUMIFS('HCLS Adjustment'!$M:$M,'HCLS Adjustment'!$B:$B,$B948)</f>
        <v>780731.8911646629</v>
      </c>
      <c r="J948" s="17">
        <f>VLOOKUP(B948,'SVS Adjustment'!B:L,11,FALSE)</f>
        <v>0</v>
      </c>
      <c r="K948" s="17">
        <f>VLOOKUP($B948,'CAF BLS Adjustment'!$B:$S,18,FALSE)</f>
        <v>610629.81042692182</v>
      </c>
      <c r="L948" s="39">
        <f t="shared" si="29"/>
        <v>1391361.7015915848</v>
      </c>
    </row>
    <row r="949" spans="1:12" ht="15" customHeight="1">
      <c r="A949" s="51" t="s">
        <v>943</v>
      </c>
      <c r="B949" s="51">
        <v>462206</v>
      </c>
      <c r="C949" s="51" t="s">
        <v>961</v>
      </c>
      <c r="D949" s="121">
        <f>SUMIFS('HCLS Adjustment'!$F:$F,'HCLS Adjustment'!$B:$B,'SAC by SAC Totals'!$B949)</f>
        <v>11844</v>
      </c>
      <c r="E949" s="17">
        <f>VLOOKUP(B949,'SVS Adjustment'!B:L,4,FALSE)</f>
        <v>0</v>
      </c>
      <c r="F949" s="17">
        <f>VLOOKUP(B949,'CAF BLS Adjustment'!B:S,9,FALSE)</f>
        <v>32409</v>
      </c>
      <c r="G949" s="14">
        <f t="shared" si="28"/>
        <v>44253</v>
      </c>
      <c r="H949" s="159"/>
      <c r="I949" s="121">
        <f>SUMIFS('HCLS Adjustment'!$M:$M,'HCLS Adjustment'!$B:$B,$B949)</f>
        <v>9521.3441512344762</v>
      </c>
      <c r="J949" s="17">
        <f>VLOOKUP(B949,'SVS Adjustment'!B:L,11,FALSE)</f>
        <v>0</v>
      </c>
      <c r="K949" s="17">
        <f>VLOOKUP($B949,'CAF BLS Adjustment'!$B:$S,18,FALSE)</f>
        <v>28256.194474350217</v>
      </c>
      <c r="L949" s="39">
        <f t="shared" si="29"/>
        <v>37777.538625584697</v>
      </c>
    </row>
    <row r="950" spans="1:12" ht="15" customHeight="1">
      <c r="A950" s="51" t="s">
        <v>943</v>
      </c>
      <c r="B950" s="51">
        <v>462207</v>
      </c>
      <c r="C950" s="51" t="s">
        <v>962</v>
      </c>
      <c r="D950" s="121">
        <f>SUMIFS('HCLS Adjustment'!$F:$F,'HCLS Adjustment'!$B:$B,'SAC by SAC Totals'!$B950)</f>
        <v>0</v>
      </c>
      <c r="E950" s="17">
        <f>VLOOKUP(B950,'SVS Adjustment'!B:L,4,FALSE)</f>
        <v>0</v>
      </c>
      <c r="F950" s="17">
        <f>VLOOKUP(B950,'CAF BLS Adjustment'!B:S,9,FALSE)</f>
        <v>7332</v>
      </c>
      <c r="G950" s="14">
        <f t="shared" si="28"/>
        <v>7332</v>
      </c>
      <c r="H950" s="159"/>
      <c r="I950" s="121">
        <f>SUMIFS('HCLS Adjustment'!$M:$M,'HCLS Adjustment'!$B:$B,$B950)</f>
        <v>0</v>
      </c>
      <c r="J950" s="17">
        <f>VLOOKUP(B950,'SVS Adjustment'!B:L,11,FALSE)</f>
        <v>0</v>
      </c>
      <c r="K950" s="17">
        <f>VLOOKUP($B950,'CAF BLS Adjustment'!$B:$S,18,FALSE)</f>
        <v>6720.7653881184769</v>
      </c>
      <c r="L950" s="39">
        <f t="shared" si="29"/>
        <v>6720.7653881184769</v>
      </c>
    </row>
    <row r="951" spans="1:12" ht="15" customHeight="1">
      <c r="A951" s="51" t="s">
        <v>943</v>
      </c>
      <c r="B951" s="51">
        <v>462209</v>
      </c>
      <c r="C951" s="51" t="s">
        <v>963</v>
      </c>
      <c r="D951" s="121">
        <f>SUMIFS('HCLS Adjustment'!$F:$F,'HCLS Adjustment'!$B:$B,'SAC by SAC Totals'!$B951)</f>
        <v>1507464</v>
      </c>
      <c r="E951" s="17">
        <f>VLOOKUP(B951,'SVS Adjustment'!B:L,4,FALSE)</f>
        <v>0</v>
      </c>
      <c r="F951" s="17">
        <f>VLOOKUP(B951,'CAF BLS Adjustment'!B:S,9,FALSE)</f>
        <v>881298</v>
      </c>
      <c r="G951" s="14">
        <f t="shared" si="28"/>
        <v>2388762</v>
      </c>
      <c r="H951" s="159"/>
      <c r="I951" s="121">
        <f>SUMIFS('HCLS Adjustment'!$M:$M,'HCLS Adjustment'!$B:$B,$B951)</f>
        <v>1316584.9905361035</v>
      </c>
      <c r="J951" s="17">
        <f>VLOOKUP(B951,'SVS Adjustment'!B:L,11,FALSE)</f>
        <v>0</v>
      </c>
      <c r="K951" s="17">
        <f>VLOOKUP($B951,'CAF BLS Adjustment'!$B:$S,18,FALSE)</f>
        <v>769261.75581199047</v>
      </c>
      <c r="L951" s="39">
        <f t="shared" si="29"/>
        <v>2085846.746348094</v>
      </c>
    </row>
    <row r="952" spans="1:12" ht="15" customHeight="1">
      <c r="A952" s="51" t="s">
        <v>943</v>
      </c>
      <c r="B952" s="51">
        <v>462210</v>
      </c>
      <c r="C952" s="51" t="s">
        <v>964</v>
      </c>
      <c r="D952" s="121">
        <f>SUMIFS('HCLS Adjustment'!$F:$F,'HCLS Adjustment'!$B:$B,'SAC by SAC Totals'!$B952)</f>
        <v>12828</v>
      </c>
      <c r="E952" s="17">
        <f>VLOOKUP(B952,'SVS Adjustment'!B:L,4,FALSE)</f>
        <v>0</v>
      </c>
      <c r="F952" s="17">
        <f>VLOOKUP(B952,'CAF BLS Adjustment'!B:S,9,FALSE)</f>
        <v>51222</v>
      </c>
      <c r="G952" s="14">
        <f t="shared" si="28"/>
        <v>64050</v>
      </c>
      <c r="H952" s="159"/>
      <c r="I952" s="121">
        <f>SUMIFS('HCLS Adjustment'!$M:$M,'HCLS Adjustment'!$B:$B,$B952)</f>
        <v>10294.947950080306</v>
      </c>
      <c r="J952" s="17">
        <f>VLOOKUP(B952,'SVS Adjustment'!B:L,11,FALSE)</f>
        <v>0</v>
      </c>
      <c r="K952" s="17">
        <f>VLOOKUP($B952,'CAF BLS Adjustment'!$B:$S,18,FALSE)</f>
        <v>45348.103700895663</v>
      </c>
      <c r="L952" s="39">
        <f t="shared" si="29"/>
        <v>55643.051650975969</v>
      </c>
    </row>
    <row r="953" spans="1:12" ht="15" customHeight="1">
      <c r="A953" s="51" t="s">
        <v>965</v>
      </c>
      <c r="B953" s="51">
        <v>472213</v>
      </c>
      <c r="C953" s="51" t="s">
        <v>966</v>
      </c>
      <c r="D953" s="121">
        <f>SUMIFS('HCLS Adjustment'!$F:$F,'HCLS Adjustment'!$B:$B,'SAC by SAC Totals'!$B953)</f>
        <v>2175180</v>
      </c>
      <c r="E953" s="17">
        <f>VLOOKUP(B953,'SVS Adjustment'!B:L,4,FALSE)</f>
        <v>0</v>
      </c>
      <c r="F953" s="17">
        <f>VLOOKUP(B953,'CAF BLS Adjustment'!B:S,9,FALSE)</f>
        <v>3420216</v>
      </c>
      <c r="G953" s="14">
        <f t="shared" si="28"/>
        <v>5595396</v>
      </c>
      <c r="H953" s="159"/>
      <c r="I953" s="121">
        <f>SUMIFS('HCLS Adjustment'!$M:$M,'HCLS Adjustment'!$B:$B,$B953)</f>
        <v>1876649.7789262172</v>
      </c>
      <c r="J953" s="17">
        <f>VLOOKUP(B953,'SVS Adjustment'!B:L,11,FALSE)</f>
        <v>0</v>
      </c>
      <c r="K953" s="17">
        <f>VLOOKUP($B953,'CAF BLS Adjustment'!$B:$S,18,FALSE)</f>
        <v>3047009.1906777127</v>
      </c>
      <c r="L953" s="39">
        <f t="shared" si="29"/>
        <v>4923658.9696039297</v>
      </c>
    </row>
    <row r="954" spans="1:12" ht="15" customHeight="1">
      <c r="A954" s="51" t="s">
        <v>965</v>
      </c>
      <c r="B954" s="51">
        <v>472215</v>
      </c>
      <c r="C954" s="51" t="s">
        <v>967</v>
      </c>
      <c r="D954" s="121">
        <f>SUMIFS('HCLS Adjustment'!$F:$F,'HCLS Adjustment'!$B:$B,'SAC by SAC Totals'!$B954)</f>
        <v>0</v>
      </c>
      <c r="E954" s="17">
        <f>VLOOKUP(B954,'SVS Adjustment'!B:L,4,FALSE)</f>
        <v>0</v>
      </c>
      <c r="F954" s="17">
        <f>VLOOKUP(B954,'CAF BLS Adjustment'!B:S,9,FALSE)</f>
        <v>98280</v>
      </c>
      <c r="G954" s="14">
        <f t="shared" si="28"/>
        <v>98280</v>
      </c>
      <c r="H954" s="159"/>
      <c r="I954" s="121">
        <f>SUMIFS('HCLS Adjustment'!$M:$M,'HCLS Adjustment'!$B:$B,$B954)</f>
        <v>0</v>
      </c>
      <c r="J954" s="17">
        <f>VLOOKUP(B954,'SVS Adjustment'!B:L,11,FALSE)</f>
        <v>0</v>
      </c>
      <c r="K954" s="17">
        <f>VLOOKUP($B954,'CAF BLS Adjustment'!$B:$S,18,FALSE)</f>
        <v>90086.855202439168</v>
      </c>
      <c r="L954" s="39">
        <f t="shared" si="29"/>
        <v>90086.855202439168</v>
      </c>
    </row>
    <row r="955" spans="1:12" ht="15" customHeight="1">
      <c r="A955" s="51" t="s">
        <v>965</v>
      </c>
      <c r="B955" s="51">
        <v>472218</v>
      </c>
      <c r="C955" s="51" t="s">
        <v>968</v>
      </c>
      <c r="D955" s="121">
        <f>SUMIFS('HCLS Adjustment'!$F:$F,'HCLS Adjustment'!$B:$B,'SAC by SAC Totals'!$B955)</f>
        <v>898608</v>
      </c>
      <c r="E955" s="17">
        <f>VLOOKUP(B955,'SVS Adjustment'!B:L,4,FALSE)</f>
        <v>0</v>
      </c>
      <c r="F955" s="17">
        <f>VLOOKUP(B955,'CAF BLS Adjustment'!B:S,9,FALSE)</f>
        <v>1152337</v>
      </c>
      <c r="G955" s="14">
        <f t="shared" si="28"/>
        <v>2050945</v>
      </c>
      <c r="H955" s="159"/>
      <c r="I955" s="121">
        <f>SUMIFS('HCLS Adjustment'!$M:$M,'HCLS Adjustment'!$B:$B,$B955)</f>
        <v>767511.08470127138</v>
      </c>
      <c r="J955" s="17">
        <f>VLOOKUP(B955,'SVS Adjustment'!B:L,11,FALSE)</f>
        <v>0</v>
      </c>
      <c r="K955" s="17">
        <f>VLOOKUP($B955,'CAF BLS Adjustment'!$B:$S,18,FALSE)</f>
        <v>1007013.7844802019</v>
      </c>
      <c r="L955" s="39">
        <f t="shared" si="29"/>
        <v>1774524.8691814733</v>
      </c>
    </row>
    <row r="956" spans="1:12" ht="15" customHeight="1">
      <c r="A956" s="51" t="s">
        <v>965</v>
      </c>
      <c r="B956" s="51">
        <v>472220</v>
      </c>
      <c r="C956" s="51" t="s">
        <v>969</v>
      </c>
      <c r="D956" s="121">
        <f>SUMIFS('HCLS Adjustment'!$F:$F,'HCLS Adjustment'!$B:$B,'SAC by SAC Totals'!$B956)</f>
        <v>1029996</v>
      </c>
      <c r="E956" s="17">
        <f>VLOOKUP(B956,'SVS Adjustment'!B:L,4,FALSE)</f>
        <v>0</v>
      </c>
      <c r="F956" s="17">
        <f>VLOOKUP(B956,'CAF BLS Adjustment'!B:S,9,FALSE)</f>
        <v>2218633</v>
      </c>
      <c r="G956" s="14">
        <f t="shared" si="28"/>
        <v>3248629</v>
      </c>
      <c r="H956" s="159"/>
      <c r="I956" s="121">
        <f>SUMIFS('HCLS Adjustment'!$M:$M,'HCLS Adjustment'!$B:$B,$B956)</f>
        <v>888492.57382579136</v>
      </c>
      <c r="J956" s="17">
        <f>VLOOKUP(B956,'SVS Adjustment'!B:L,11,FALSE)</f>
        <v>0</v>
      </c>
      <c r="K956" s="17">
        <f>VLOOKUP($B956,'CAF BLS Adjustment'!$B:$S,18,FALSE)</f>
        <v>1990221.7387354616</v>
      </c>
      <c r="L956" s="39">
        <f t="shared" si="29"/>
        <v>2878714.3125612531</v>
      </c>
    </row>
    <row r="957" spans="1:12" ht="15" customHeight="1">
      <c r="A957" s="51" t="s">
        <v>965</v>
      </c>
      <c r="B957" s="51">
        <v>472221</v>
      </c>
      <c r="C957" s="51" t="s">
        <v>281</v>
      </c>
      <c r="D957" s="121">
        <f>SUMIFS('HCLS Adjustment'!$F:$F,'HCLS Adjustment'!$B:$B,'SAC by SAC Totals'!$B957)</f>
        <v>338868</v>
      </c>
      <c r="E957" s="17">
        <f>VLOOKUP(B957,'SVS Adjustment'!B:L,4,FALSE)</f>
        <v>0</v>
      </c>
      <c r="F957" s="17">
        <f>VLOOKUP(B957,'CAF BLS Adjustment'!B:S,9,FALSE)</f>
        <v>1940960</v>
      </c>
      <c r="G957" s="14">
        <f t="shared" si="28"/>
        <v>2279828</v>
      </c>
      <c r="H957" s="159"/>
      <c r="I957" s="121">
        <f>SUMIFS('HCLS Adjustment'!$M:$M,'HCLS Adjustment'!$B:$B,$B957)</f>
        <v>263240.52045608166</v>
      </c>
      <c r="J957" s="17">
        <f>VLOOKUP(B957,'SVS Adjustment'!B:L,11,FALSE)</f>
        <v>0</v>
      </c>
      <c r="K957" s="17">
        <f>VLOOKUP($B957,'CAF BLS Adjustment'!$B:$S,18,FALSE)</f>
        <v>1712811.6786615844</v>
      </c>
      <c r="L957" s="39">
        <f t="shared" si="29"/>
        <v>1976052.1991176661</v>
      </c>
    </row>
    <row r="958" spans="1:12" ht="15" customHeight="1">
      <c r="A958" s="51" t="s">
        <v>965</v>
      </c>
      <c r="B958" s="51">
        <v>472226</v>
      </c>
      <c r="C958" s="51" t="s">
        <v>970</v>
      </c>
      <c r="D958" s="121">
        <f>SUMIFS('HCLS Adjustment'!$F:$F,'HCLS Adjustment'!$B:$B,'SAC by SAC Totals'!$B958)</f>
        <v>650412</v>
      </c>
      <c r="E958" s="17">
        <f>VLOOKUP(B958,'SVS Adjustment'!B:L,4,FALSE)</f>
        <v>0</v>
      </c>
      <c r="F958" s="17">
        <f>VLOOKUP(B958,'CAF BLS Adjustment'!B:S,9,FALSE)</f>
        <v>690252</v>
      </c>
      <c r="G958" s="14">
        <f t="shared" si="28"/>
        <v>1340664</v>
      </c>
      <c r="H958" s="159"/>
      <c r="I958" s="121">
        <f>SUMIFS('HCLS Adjustment'!$M:$M,'HCLS Adjustment'!$B:$B,$B958)</f>
        <v>563277.44313062052</v>
      </c>
      <c r="J958" s="17">
        <f>VLOOKUP(B958,'SVS Adjustment'!B:L,11,FALSE)</f>
        <v>0</v>
      </c>
      <c r="K958" s="17">
        <f>VLOOKUP($B958,'CAF BLS Adjustment'!$B:$S,18,FALSE)</f>
        <v>610663.61459628202</v>
      </c>
      <c r="L958" s="39">
        <f t="shared" si="29"/>
        <v>1173941.0577269024</v>
      </c>
    </row>
    <row r="959" spans="1:12" ht="15" customHeight="1">
      <c r="A959" s="51" t="s">
        <v>965</v>
      </c>
      <c r="B959" s="51">
        <v>472227</v>
      </c>
      <c r="C959" s="51" t="s">
        <v>971</v>
      </c>
      <c r="D959" s="121">
        <f>SUMIFS('HCLS Adjustment'!$F:$F,'HCLS Adjustment'!$B:$B,'SAC by SAC Totals'!$B959)</f>
        <v>0</v>
      </c>
      <c r="E959" s="17">
        <f>VLOOKUP(B959,'SVS Adjustment'!B:L,4,FALSE)</f>
        <v>0</v>
      </c>
      <c r="F959" s="17">
        <f>VLOOKUP(B959,'CAF BLS Adjustment'!B:S,9,FALSE)</f>
        <v>-75762</v>
      </c>
      <c r="G959" s="14">
        <f t="shared" si="28"/>
        <v>-75762</v>
      </c>
      <c r="H959" s="159"/>
      <c r="I959" s="121">
        <f>SUMIFS('HCLS Adjustment'!$M:$M,'HCLS Adjustment'!$B:$B,$B959)</f>
        <v>0</v>
      </c>
      <c r="J959" s="17">
        <f>VLOOKUP(B959,'SVS Adjustment'!B:L,11,FALSE)</f>
        <v>0</v>
      </c>
      <c r="K959" s="17">
        <f>VLOOKUP($B959,'CAF BLS Adjustment'!$B:$S,18,FALSE)</f>
        <v>-75762</v>
      </c>
      <c r="L959" s="39">
        <f t="shared" si="29"/>
        <v>-75762</v>
      </c>
    </row>
    <row r="960" spans="1:12" ht="15" customHeight="1">
      <c r="A960" s="51" t="s">
        <v>965</v>
      </c>
      <c r="B960" s="51">
        <v>472230</v>
      </c>
      <c r="C960" s="51" t="s">
        <v>972</v>
      </c>
      <c r="D960" s="121">
        <f>SUMIFS('HCLS Adjustment'!$F:$F,'HCLS Adjustment'!$B:$B,'SAC by SAC Totals'!$B960)</f>
        <v>0</v>
      </c>
      <c r="E960" s="17">
        <f>VLOOKUP(B960,'SVS Adjustment'!B:L,4,FALSE)</f>
        <v>0</v>
      </c>
      <c r="F960" s="17">
        <f>VLOOKUP(B960,'CAF BLS Adjustment'!B:S,9,FALSE)</f>
        <v>-20448</v>
      </c>
      <c r="G960" s="14">
        <f t="shared" si="28"/>
        <v>-20448</v>
      </c>
      <c r="H960" s="159"/>
      <c r="I960" s="121">
        <f>SUMIFS('HCLS Adjustment'!$M:$M,'HCLS Adjustment'!$B:$B,$B960)</f>
        <v>0</v>
      </c>
      <c r="J960" s="17">
        <f>VLOOKUP(B960,'SVS Adjustment'!B:L,11,FALSE)</f>
        <v>0</v>
      </c>
      <c r="K960" s="17">
        <f>VLOOKUP($B960,'CAF BLS Adjustment'!$B:$S,18,FALSE)</f>
        <v>-20448</v>
      </c>
      <c r="L960" s="39">
        <f t="shared" si="29"/>
        <v>-20448</v>
      </c>
    </row>
    <row r="961" spans="1:12" ht="15" customHeight="1">
      <c r="A961" s="51" t="s">
        <v>965</v>
      </c>
      <c r="B961" s="51">
        <v>472231</v>
      </c>
      <c r="C961" s="51" t="s">
        <v>973</v>
      </c>
      <c r="D961" s="121">
        <f>SUMIFS('HCLS Adjustment'!$F:$F,'HCLS Adjustment'!$B:$B,'SAC by SAC Totals'!$B961)</f>
        <v>0</v>
      </c>
      <c r="E961" s="17">
        <f>VLOOKUP(B961,'SVS Adjustment'!B:L,4,FALSE)</f>
        <v>0</v>
      </c>
      <c r="F961" s="17">
        <f>VLOOKUP(B961,'CAF BLS Adjustment'!B:S,9,FALSE)</f>
        <v>-15312</v>
      </c>
      <c r="G961" s="14">
        <f t="shared" si="28"/>
        <v>-15312</v>
      </c>
      <c r="H961" s="159"/>
      <c r="I961" s="121">
        <f>SUMIFS('HCLS Adjustment'!$M:$M,'HCLS Adjustment'!$B:$B,$B961)</f>
        <v>0</v>
      </c>
      <c r="J961" s="17">
        <f>VLOOKUP(B961,'SVS Adjustment'!B:L,11,FALSE)</f>
        <v>0</v>
      </c>
      <c r="K961" s="17">
        <f>VLOOKUP($B961,'CAF BLS Adjustment'!$B:$S,18,FALSE)</f>
        <v>-15312</v>
      </c>
      <c r="L961" s="39">
        <f t="shared" si="29"/>
        <v>-15312</v>
      </c>
    </row>
    <row r="962" spans="1:12" ht="15" customHeight="1">
      <c r="A962" s="51" t="s">
        <v>965</v>
      </c>
      <c r="B962" s="51">
        <v>472232</v>
      </c>
      <c r="C962" s="51" t="s">
        <v>974</v>
      </c>
      <c r="D962" s="121">
        <f>SUMIFS('HCLS Adjustment'!$F:$F,'HCLS Adjustment'!$B:$B,'SAC by SAC Totals'!$B962)</f>
        <v>719052</v>
      </c>
      <c r="E962" s="17">
        <f>VLOOKUP(B962,'SVS Adjustment'!B:L,4,FALSE)</f>
        <v>0</v>
      </c>
      <c r="F962" s="17">
        <f>VLOOKUP(B962,'CAF BLS Adjustment'!B:S,9,FALSE)</f>
        <v>812643</v>
      </c>
      <c r="G962" s="14">
        <f t="shared" si="28"/>
        <v>1531695</v>
      </c>
      <c r="H962" s="159"/>
      <c r="I962" s="121">
        <f>SUMIFS('HCLS Adjustment'!$M:$M,'HCLS Adjustment'!$B:$B,$B962)</f>
        <v>624083.47315823624</v>
      </c>
      <c r="J962" s="17">
        <f>VLOOKUP(B962,'SVS Adjustment'!B:L,11,FALSE)</f>
        <v>0</v>
      </c>
      <c r="K962" s="17">
        <f>VLOOKUP($B962,'CAF BLS Adjustment'!$B:$S,18,FALSE)</f>
        <v>720713.10524688545</v>
      </c>
      <c r="L962" s="39">
        <f t="shared" si="29"/>
        <v>1344796.5784051218</v>
      </c>
    </row>
    <row r="963" spans="1:12" ht="15" customHeight="1">
      <c r="A963" s="51" t="s">
        <v>965</v>
      </c>
      <c r="B963" s="51">
        <v>472233</v>
      </c>
      <c r="C963" s="51" t="s">
        <v>975</v>
      </c>
      <c r="D963" s="121">
        <f>SUMIFS('HCLS Adjustment'!$F:$F,'HCLS Adjustment'!$B:$B,'SAC by SAC Totals'!$B963)</f>
        <v>0</v>
      </c>
      <c r="E963" s="17">
        <f>VLOOKUP(B963,'SVS Adjustment'!B:L,4,FALSE)</f>
        <v>0</v>
      </c>
      <c r="F963" s="17">
        <f>VLOOKUP(B963,'CAF BLS Adjustment'!B:S,9,FALSE)</f>
        <v>51990</v>
      </c>
      <c r="G963" s="14">
        <f t="shared" ref="G963:G1026" si="30">SUM(D963:F963)</f>
        <v>51990</v>
      </c>
      <c r="H963" s="159"/>
      <c r="I963" s="121">
        <f>SUMIFS('HCLS Adjustment'!$M:$M,'HCLS Adjustment'!$B:$B,$B963)</f>
        <v>0</v>
      </c>
      <c r="J963" s="17">
        <f>VLOOKUP(B963,'SVS Adjustment'!B:L,11,FALSE)</f>
        <v>0</v>
      </c>
      <c r="K963" s="17">
        <f>VLOOKUP($B963,'CAF BLS Adjustment'!$B:$S,18,FALSE)</f>
        <v>47655.836405930117</v>
      </c>
      <c r="L963" s="39">
        <f t="shared" ref="L963:L1026" si="31">SUM(I963:K963)</f>
        <v>47655.836405930117</v>
      </c>
    </row>
    <row r="964" spans="1:12" ht="15" customHeight="1">
      <c r="A964" s="51" t="s">
        <v>965</v>
      </c>
      <c r="B964" s="51">
        <v>472295</v>
      </c>
      <c r="C964" s="51" t="s">
        <v>976</v>
      </c>
      <c r="D964" s="121">
        <f>SUMIFS('HCLS Adjustment'!$F:$F,'HCLS Adjustment'!$B:$B,'SAC by SAC Totals'!$B964)</f>
        <v>928728</v>
      </c>
      <c r="E964" s="17">
        <f>VLOOKUP(B964,'SVS Adjustment'!B:L,4,FALSE)</f>
        <v>0</v>
      </c>
      <c r="F964" s="17">
        <f>VLOOKUP(B964,'CAF BLS Adjustment'!B:S,9,FALSE)</f>
        <v>1903326</v>
      </c>
      <c r="G964" s="14">
        <f t="shared" si="30"/>
        <v>2832054</v>
      </c>
      <c r="H964" s="159"/>
      <c r="I964" s="121">
        <f>SUMIFS('HCLS Adjustment'!$M:$M,'HCLS Adjustment'!$B:$B,$B964)</f>
        <v>733548.93740733399</v>
      </c>
      <c r="J964" s="17">
        <f>VLOOKUP(B964,'SVS Adjustment'!B:L,11,FALSE)</f>
        <v>0</v>
      </c>
      <c r="K964" s="17">
        <f>VLOOKUP($B964,'CAF BLS Adjustment'!$B:$S,18,FALSE)</f>
        <v>1611950.0459294841</v>
      </c>
      <c r="L964" s="39">
        <f t="shared" si="31"/>
        <v>2345498.9833368179</v>
      </c>
    </row>
    <row r="965" spans="1:12" ht="15" customHeight="1">
      <c r="A965" s="51" t="s">
        <v>965</v>
      </c>
      <c r="B965" s="51">
        <v>472423</v>
      </c>
      <c r="C965" s="51" t="s">
        <v>977</v>
      </c>
      <c r="D965" s="121">
        <f>SUMIFS('HCLS Adjustment'!$F:$F,'HCLS Adjustment'!$B:$B,'SAC by SAC Totals'!$B965)</f>
        <v>0</v>
      </c>
      <c r="E965" s="17">
        <f>VLOOKUP(B965,'SVS Adjustment'!B:L,4,FALSE)</f>
        <v>0</v>
      </c>
      <c r="F965" s="17">
        <f>VLOOKUP(B965,'CAF BLS Adjustment'!B:S,9,FALSE)</f>
        <v>2388</v>
      </c>
      <c r="G965" s="14">
        <f t="shared" si="30"/>
        <v>2388</v>
      </c>
      <c r="H965" s="159"/>
      <c r="I965" s="121">
        <f>SUMIFS('HCLS Adjustment'!$M:$M,'HCLS Adjustment'!$B:$B,$B965)</f>
        <v>0</v>
      </c>
      <c r="J965" s="17">
        <f>VLOOKUP(B965,'SVS Adjustment'!B:L,11,FALSE)</f>
        <v>0</v>
      </c>
      <c r="K965" s="17">
        <f>VLOOKUP($B965,'CAF BLS Adjustment'!$B:$S,18,FALSE)</f>
        <v>2188.9235879469347</v>
      </c>
      <c r="L965" s="39">
        <f t="shared" si="31"/>
        <v>2188.9235879469347</v>
      </c>
    </row>
    <row r="966" spans="1:12" ht="15" customHeight="1">
      <c r="A966" s="51" t="s">
        <v>965</v>
      </c>
      <c r="B966" s="51">
        <v>473333</v>
      </c>
      <c r="C966" s="51" t="s">
        <v>978</v>
      </c>
      <c r="D966" s="121">
        <f>SUMIFS('HCLS Adjustment'!$F:$F,'HCLS Adjustment'!$B:$B,'SAC by SAC Totals'!$B966)</f>
        <v>0</v>
      </c>
      <c r="E966" s="17">
        <f>VLOOKUP(B966,'SVS Adjustment'!B:L,4,FALSE)</f>
        <v>0</v>
      </c>
      <c r="F966" s="17">
        <f>VLOOKUP(B966,'CAF BLS Adjustment'!B:S,9,FALSE)</f>
        <v>65142</v>
      </c>
      <c r="G966" s="14">
        <f t="shared" si="30"/>
        <v>65142</v>
      </c>
      <c r="H966" s="159"/>
      <c r="I966" s="121">
        <f>SUMIFS('HCLS Adjustment'!$M:$M,'HCLS Adjustment'!$B:$B,$B966)</f>
        <v>0</v>
      </c>
      <c r="J966" s="17">
        <f>VLOOKUP(B966,'SVS Adjustment'!B:L,11,FALSE)</f>
        <v>0</v>
      </c>
      <c r="K966" s="17">
        <f>VLOOKUP($B966,'CAF BLS Adjustment'!$B:$S,18,FALSE)</f>
        <v>59711.415563668008</v>
      </c>
      <c r="L966" s="39">
        <f t="shared" si="31"/>
        <v>59711.415563668008</v>
      </c>
    </row>
    <row r="967" spans="1:12" ht="15" customHeight="1">
      <c r="A967" s="51" t="s">
        <v>979</v>
      </c>
      <c r="B967" s="51">
        <v>482235</v>
      </c>
      <c r="C967" s="51" t="s">
        <v>980</v>
      </c>
      <c r="D967" s="121">
        <f>SUMIFS('HCLS Adjustment'!$F:$F,'HCLS Adjustment'!$B:$B,'SAC by SAC Totals'!$B967)</f>
        <v>0</v>
      </c>
      <c r="E967" s="17">
        <f>VLOOKUP(B967,'SVS Adjustment'!B:L,4,FALSE)</f>
        <v>0</v>
      </c>
      <c r="F967" s="17">
        <f>VLOOKUP(B967,'CAF BLS Adjustment'!B:S,9,FALSE)</f>
        <v>53142</v>
      </c>
      <c r="G967" s="14">
        <f t="shared" si="30"/>
        <v>53142</v>
      </c>
      <c r="H967" s="159"/>
      <c r="I967" s="121">
        <f>SUMIFS('HCLS Adjustment'!$M:$M,'HCLS Adjustment'!$B:$B,$B967)</f>
        <v>0</v>
      </c>
      <c r="J967" s="17">
        <f>VLOOKUP(B967,'SVS Adjustment'!B:L,11,FALSE)</f>
        <v>0</v>
      </c>
      <c r="K967" s="17">
        <f>VLOOKUP($B967,'CAF BLS Adjustment'!$B:$S,18,FALSE)</f>
        <v>48711.799543834168</v>
      </c>
      <c r="L967" s="39">
        <f t="shared" si="31"/>
        <v>48711.799543834168</v>
      </c>
    </row>
    <row r="968" spans="1:12" ht="15" customHeight="1">
      <c r="A968" s="51" t="s">
        <v>979</v>
      </c>
      <c r="B968" s="51">
        <v>482241</v>
      </c>
      <c r="C968" s="51" t="s">
        <v>981</v>
      </c>
      <c r="D968" s="121">
        <f>SUMIFS('HCLS Adjustment'!$F:$F,'HCLS Adjustment'!$B:$B,'SAC by SAC Totals'!$B968)</f>
        <v>0</v>
      </c>
      <c r="E968" s="17">
        <f>VLOOKUP(B968,'SVS Adjustment'!B:L,4,FALSE)</f>
        <v>0</v>
      </c>
      <c r="F968" s="17">
        <f>VLOOKUP(B968,'CAF BLS Adjustment'!B:S,9,FALSE)</f>
        <v>-44994</v>
      </c>
      <c r="G968" s="14">
        <f t="shared" si="30"/>
        <v>-44994</v>
      </c>
      <c r="H968" s="159"/>
      <c r="I968" s="121">
        <f>SUMIFS('HCLS Adjustment'!$M:$M,'HCLS Adjustment'!$B:$B,$B968)</f>
        <v>0</v>
      </c>
      <c r="J968" s="17">
        <f>VLOOKUP(B968,'SVS Adjustment'!B:L,11,FALSE)</f>
        <v>0</v>
      </c>
      <c r="K968" s="17">
        <f>VLOOKUP($B968,'CAF BLS Adjustment'!$B:$S,18,FALSE)</f>
        <v>-44994</v>
      </c>
      <c r="L968" s="39">
        <f t="shared" si="31"/>
        <v>-44994</v>
      </c>
    </row>
    <row r="969" spans="1:12" ht="15" customHeight="1">
      <c r="A969" s="51" t="s">
        <v>979</v>
      </c>
      <c r="B969" s="51">
        <v>482242</v>
      </c>
      <c r="C969" s="51" t="s">
        <v>982</v>
      </c>
      <c r="D969" s="121">
        <f>SUMIFS('HCLS Adjustment'!$F:$F,'HCLS Adjustment'!$B:$B,'SAC by SAC Totals'!$B969)</f>
        <v>3072408</v>
      </c>
      <c r="E969" s="17">
        <f>VLOOKUP(B969,'SVS Adjustment'!B:L,4,FALSE)</f>
        <v>0</v>
      </c>
      <c r="F969" s="17">
        <f>VLOOKUP(B969,'CAF BLS Adjustment'!B:S,9,FALSE)</f>
        <v>2286913</v>
      </c>
      <c r="G969" s="14">
        <f t="shared" si="30"/>
        <v>5359321</v>
      </c>
      <c r="H969" s="159"/>
      <c r="I969" s="121">
        <f>SUMIFS('HCLS Adjustment'!$M:$M,'HCLS Adjustment'!$B:$B,$B969)</f>
        <v>2692326.4816346718</v>
      </c>
      <c r="J969" s="17">
        <f>VLOOKUP(B969,'SVS Adjustment'!B:L,11,FALSE)</f>
        <v>0</v>
      </c>
      <c r="K969" s="17">
        <f>VLOOKUP($B969,'CAF BLS Adjustment'!$B:$S,18,FALSE)</f>
        <v>2034328.1604738804</v>
      </c>
      <c r="L969" s="39">
        <f t="shared" si="31"/>
        <v>4726654.6421085522</v>
      </c>
    </row>
    <row r="970" spans="1:12" ht="15" customHeight="1">
      <c r="A970" s="51" t="s">
        <v>979</v>
      </c>
      <c r="B970" s="51">
        <v>482244</v>
      </c>
      <c r="C970" s="51" t="s">
        <v>983</v>
      </c>
      <c r="D970" s="121">
        <f>SUMIFS('HCLS Adjustment'!$F:$F,'HCLS Adjustment'!$B:$B,'SAC by SAC Totals'!$B970)</f>
        <v>0</v>
      </c>
      <c r="E970" s="17">
        <f>VLOOKUP(B970,'SVS Adjustment'!B:L,4,FALSE)</f>
        <v>0</v>
      </c>
      <c r="F970" s="17">
        <f>VLOOKUP(B970,'CAF BLS Adjustment'!B:S,9,FALSE)</f>
        <v>-53562</v>
      </c>
      <c r="G970" s="14">
        <f t="shared" si="30"/>
        <v>-53562</v>
      </c>
      <c r="H970" s="159"/>
      <c r="I970" s="121">
        <f>SUMIFS('HCLS Adjustment'!$M:$M,'HCLS Adjustment'!$B:$B,$B970)</f>
        <v>0</v>
      </c>
      <c r="J970" s="17">
        <f>VLOOKUP(B970,'SVS Adjustment'!B:L,11,FALSE)</f>
        <v>0</v>
      </c>
      <c r="K970" s="17">
        <f>VLOOKUP($B970,'CAF BLS Adjustment'!$B:$S,18,FALSE)</f>
        <v>-53562</v>
      </c>
      <c r="L970" s="39">
        <f t="shared" si="31"/>
        <v>-53562</v>
      </c>
    </row>
    <row r="971" spans="1:12" ht="15" customHeight="1">
      <c r="A971" s="51" t="s">
        <v>979</v>
      </c>
      <c r="B971" s="51">
        <v>482246</v>
      </c>
      <c r="C971" s="51" t="s">
        <v>984</v>
      </c>
      <c r="D971" s="121">
        <f>SUMIFS('HCLS Adjustment'!$F:$F,'HCLS Adjustment'!$B:$B,'SAC by SAC Totals'!$B971)</f>
        <v>0</v>
      </c>
      <c r="E971" s="17">
        <f>VLOOKUP(B971,'SVS Adjustment'!B:L,4,FALSE)</f>
        <v>0</v>
      </c>
      <c r="F971" s="17">
        <f>VLOOKUP(B971,'CAF BLS Adjustment'!B:S,9,FALSE)</f>
        <v>394572</v>
      </c>
      <c r="G971" s="14">
        <f t="shared" si="30"/>
        <v>394572</v>
      </c>
      <c r="H971" s="159"/>
      <c r="I971" s="121">
        <f>SUMIFS('HCLS Adjustment'!$M:$M,'HCLS Adjustment'!$B:$B,$B971)</f>
        <v>0</v>
      </c>
      <c r="J971" s="17">
        <f>VLOOKUP(B971,'SVS Adjustment'!B:L,11,FALSE)</f>
        <v>0</v>
      </c>
      <c r="K971" s="17">
        <f>VLOOKUP($B971,'CAF BLS Adjustment'!$B:$S,18,FALSE)</f>
        <v>361678.37434815656</v>
      </c>
      <c r="L971" s="39">
        <f t="shared" si="31"/>
        <v>361678.37434815656</v>
      </c>
    </row>
    <row r="972" spans="1:12" ht="15" customHeight="1">
      <c r="A972" s="51" t="s">
        <v>979</v>
      </c>
      <c r="B972" s="51">
        <v>482247</v>
      </c>
      <c r="C972" s="51" t="s">
        <v>985</v>
      </c>
      <c r="D972" s="121">
        <f>SUMIFS('HCLS Adjustment'!$F:$F,'HCLS Adjustment'!$B:$B,'SAC by SAC Totals'!$B972)</f>
        <v>5416356</v>
      </c>
      <c r="E972" s="17">
        <f>VLOOKUP(B972,'SVS Adjustment'!B:L,4,FALSE)</f>
        <v>0</v>
      </c>
      <c r="F972" s="17">
        <f>VLOOKUP(B972,'CAF BLS Adjustment'!B:S,9,FALSE)</f>
        <v>4586155</v>
      </c>
      <c r="G972" s="14">
        <f t="shared" si="30"/>
        <v>10002511</v>
      </c>
      <c r="H972" s="159"/>
      <c r="I972" s="121">
        <f>SUMIFS('HCLS Adjustment'!$M:$M,'HCLS Adjustment'!$B:$B,$B972)</f>
        <v>4641156.6823653728</v>
      </c>
      <c r="J972" s="17">
        <f>VLOOKUP(B972,'SVS Adjustment'!B:L,11,FALSE)</f>
        <v>0</v>
      </c>
      <c r="K972" s="17">
        <f>VLOOKUP($B972,'CAF BLS Adjustment'!$B:$S,18,FALSE)</f>
        <v>3926989.6130415918</v>
      </c>
      <c r="L972" s="39">
        <f t="shared" si="31"/>
        <v>8568146.2954069637</v>
      </c>
    </row>
    <row r="973" spans="1:12" ht="15" customHeight="1">
      <c r="A973" s="51" t="s">
        <v>979</v>
      </c>
      <c r="B973" s="51">
        <v>482248</v>
      </c>
      <c r="C973" s="51" t="s">
        <v>986</v>
      </c>
      <c r="D973" s="121">
        <f>SUMIFS('HCLS Adjustment'!$F:$F,'HCLS Adjustment'!$B:$B,'SAC by SAC Totals'!$B973)</f>
        <v>962952</v>
      </c>
      <c r="E973" s="17">
        <f>VLOOKUP(B973,'SVS Adjustment'!B:L,4,FALSE)</f>
        <v>0</v>
      </c>
      <c r="F973" s="17">
        <f>VLOOKUP(B973,'CAF BLS Adjustment'!B:S,9,FALSE)</f>
        <v>970543</v>
      </c>
      <c r="G973" s="14">
        <f t="shared" si="30"/>
        <v>1933495</v>
      </c>
      <c r="H973" s="159"/>
      <c r="I973" s="121">
        <f>SUMIFS('HCLS Adjustment'!$M:$M,'HCLS Adjustment'!$B:$B,$B973)</f>
        <v>833005.7222626115</v>
      </c>
      <c r="J973" s="17">
        <f>VLOOKUP(B973,'SVS Adjustment'!B:L,11,FALSE)</f>
        <v>0</v>
      </c>
      <c r="K973" s="17">
        <f>VLOOKUP($B973,'CAF BLS Adjustment'!$B:$S,18,FALSE)</f>
        <v>854477.98306375858</v>
      </c>
      <c r="L973" s="39">
        <f t="shared" si="31"/>
        <v>1687483.70532637</v>
      </c>
    </row>
    <row r="974" spans="1:12" ht="15" customHeight="1">
      <c r="A974" s="51" t="s">
        <v>979</v>
      </c>
      <c r="B974" s="51">
        <v>482250</v>
      </c>
      <c r="C974" s="51" t="s">
        <v>987</v>
      </c>
      <c r="D974" s="121">
        <f>SUMIFS('HCLS Adjustment'!$F:$F,'HCLS Adjustment'!$B:$B,'SAC by SAC Totals'!$B974)</f>
        <v>1914708</v>
      </c>
      <c r="E974" s="17">
        <f>VLOOKUP(B974,'SVS Adjustment'!B:L,4,FALSE)</f>
        <v>0</v>
      </c>
      <c r="F974" s="17">
        <f>VLOOKUP(B974,'CAF BLS Adjustment'!B:S,9,FALSE)</f>
        <v>1750725</v>
      </c>
      <c r="G974" s="14">
        <f t="shared" si="30"/>
        <v>3665433</v>
      </c>
      <c r="H974" s="159"/>
      <c r="I974" s="121">
        <f>SUMIFS('HCLS Adjustment'!$M:$M,'HCLS Adjustment'!$B:$B,$B974)</f>
        <v>1637872.517824467</v>
      </c>
      <c r="J974" s="17">
        <f>VLOOKUP(B974,'SVS Adjustment'!B:L,11,FALSE)</f>
        <v>0</v>
      </c>
      <c r="K974" s="17">
        <f>VLOOKUP($B974,'CAF BLS Adjustment'!$B:$S,18,FALSE)</f>
        <v>1504680.4102644855</v>
      </c>
      <c r="L974" s="39">
        <f t="shared" si="31"/>
        <v>3142552.9280889528</v>
      </c>
    </row>
    <row r="975" spans="1:12" ht="15" customHeight="1">
      <c r="A975" s="51" t="s">
        <v>979</v>
      </c>
      <c r="B975" s="51">
        <v>482251</v>
      </c>
      <c r="C975" s="51" t="s">
        <v>988</v>
      </c>
      <c r="D975" s="121">
        <f>SUMIFS('HCLS Adjustment'!$F:$F,'HCLS Adjustment'!$B:$B,'SAC by SAC Totals'!$B975)</f>
        <v>0</v>
      </c>
      <c r="E975" s="17">
        <f>VLOOKUP(B975,'SVS Adjustment'!B:L,4,FALSE)</f>
        <v>0</v>
      </c>
      <c r="F975" s="17">
        <f>VLOOKUP(B975,'CAF BLS Adjustment'!B:S,9,FALSE)</f>
        <v>-17226</v>
      </c>
      <c r="G975" s="14">
        <f t="shared" si="30"/>
        <v>-17226</v>
      </c>
      <c r="H975" s="159"/>
      <c r="I975" s="121">
        <f>SUMIFS('HCLS Adjustment'!$M:$M,'HCLS Adjustment'!$B:$B,$B975)</f>
        <v>0</v>
      </c>
      <c r="J975" s="17">
        <f>VLOOKUP(B975,'SVS Adjustment'!B:L,11,FALSE)</f>
        <v>0</v>
      </c>
      <c r="K975" s="17">
        <f>VLOOKUP($B975,'CAF BLS Adjustment'!$B:$S,18,FALSE)</f>
        <v>-17226</v>
      </c>
      <c r="L975" s="39">
        <f t="shared" si="31"/>
        <v>-17226</v>
      </c>
    </row>
    <row r="976" spans="1:12" ht="15" customHeight="1">
      <c r="A976" s="51" t="s">
        <v>979</v>
      </c>
      <c r="B976" s="51">
        <v>482252</v>
      </c>
      <c r="C976" s="51" t="s">
        <v>989</v>
      </c>
      <c r="D976" s="121">
        <f>SUMIFS('HCLS Adjustment'!$F:$F,'HCLS Adjustment'!$B:$B,'SAC by SAC Totals'!$B976)</f>
        <v>0</v>
      </c>
      <c r="E976" s="17">
        <f>VLOOKUP(B976,'SVS Adjustment'!B:L,4,FALSE)</f>
        <v>0</v>
      </c>
      <c r="F976" s="17">
        <f>VLOOKUP(B976,'CAF BLS Adjustment'!B:S,9,FALSE)</f>
        <v>-21930</v>
      </c>
      <c r="G976" s="14">
        <f t="shared" si="30"/>
        <v>-21930</v>
      </c>
      <c r="H976" s="159"/>
      <c r="I976" s="121">
        <f>SUMIFS('HCLS Adjustment'!$M:$M,'HCLS Adjustment'!$B:$B,$B976)</f>
        <v>0</v>
      </c>
      <c r="J976" s="17">
        <f>VLOOKUP(B976,'SVS Adjustment'!B:L,11,FALSE)</f>
        <v>0</v>
      </c>
      <c r="K976" s="17">
        <f>VLOOKUP($B976,'CAF BLS Adjustment'!$B:$S,18,FALSE)</f>
        <v>-21930</v>
      </c>
      <c r="L976" s="39">
        <f t="shared" si="31"/>
        <v>-21930</v>
      </c>
    </row>
    <row r="977" spans="1:12" ht="15" customHeight="1">
      <c r="A977" s="51" t="s">
        <v>979</v>
      </c>
      <c r="B977" s="51">
        <v>482254</v>
      </c>
      <c r="C977" s="51" t="s">
        <v>990</v>
      </c>
      <c r="D977" s="121">
        <f>SUMIFS('HCLS Adjustment'!$F:$F,'HCLS Adjustment'!$B:$B,'SAC by SAC Totals'!$B977)</f>
        <v>0</v>
      </c>
      <c r="E977" s="17">
        <f>VLOOKUP(B977,'SVS Adjustment'!B:L,4,FALSE)</f>
        <v>0</v>
      </c>
      <c r="F977" s="17">
        <f>VLOOKUP(B977,'CAF BLS Adjustment'!B:S,9,FALSE)</f>
        <v>34494</v>
      </c>
      <c r="G977" s="14">
        <f t="shared" si="30"/>
        <v>34494</v>
      </c>
      <c r="H977" s="159"/>
      <c r="I977" s="121">
        <f>SUMIFS('HCLS Adjustment'!$M:$M,'HCLS Adjustment'!$B:$B,$B977)</f>
        <v>0</v>
      </c>
      <c r="J977" s="17">
        <f>VLOOKUP(B977,'SVS Adjustment'!B:L,11,FALSE)</f>
        <v>0</v>
      </c>
      <c r="K977" s="17">
        <f>VLOOKUP($B977,'CAF BLS Adjustment'!$B:$S,18,FALSE)</f>
        <v>31618.396249012378</v>
      </c>
      <c r="L977" s="39">
        <f t="shared" si="31"/>
        <v>31618.396249012378</v>
      </c>
    </row>
    <row r="978" spans="1:12" ht="15" customHeight="1">
      <c r="A978" s="51" t="s">
        <v>979</v>
      </c>
      <c r="B978" s="51">
        <v>482255</v>
      </c>
      <c r="C978" s="51" t="s">
        <v>991</v>
      </c>
      <c r="D978" s="121">
        <f>SUMIFS('HCLS Adjustment'!$F:$F,'HCLS Adjustment'!$B:$B,'SAC by SAC Totals'!$B978)</f>
        <v>7727364</v>
      </c>
      <c r="E978" s="17">
        <f>VLOOKUP(B978,'SVS Adjustment'!B:L,4,FALSE)</f>
        <v>0</v>
      </c>
      <c r="F978" s="17">
        <f>VLOOKUP(B978,'CAF BLS Adjustment'!B:S,9,FALSE)</f>
        <v>17412477</v>
      </c>
      <c r="G978" s="14">
        <f t="shared" si="30"/>
        <v>25139841</v>
      </c>
      <c r="H978" s="159"/>
      <c r="I978" s="121">
        <f>SUMIFS('HCLS Adjustment'!$M:$M,'HCLS Adjustment'!$B:$B,$B978)</f>
        <v>6587253.4274640242</v>
      </c>
      <c r="J978" s="17">
        <f>VLOOKUP(B978,'SVS Adjustment'!B:L,11,FALSE)</f>
        <v>0</v>
      </c>
      <c r="K978" s="17">
        <f>VLOOKUP($B978,'CAF BLS Adjustment'!$B:$S,18,FALSE)</f>
        <v>15534153.360774387</v>
      </c>
      <c r="L978" s="39">
        <f t="shared" si="31"/>
        <v>22121406.78823841</v>
      </c>
    </row>
    <row r="979" spans="1:12" ht="15" customHeight="1">
      <c r="A979" s="51" t="s">
        <v>979</v>
      </c>
      <c r="B979" s="51">
        <v>482257</v>
      </c>
      <c r="C979" s="51" t="s">
        <v>992</v>
      </c>
      <c r="D979" s="121">
        <f>SUMIFS('HCLS Adjustment'!$F:$F,'HCLS Adjustment'!$B:$B,'SAC by SAC Totals'!$B979)</f>
        <v>9550632</v>
      </c>
      <c r="E979" s="17">
        <f>VLOOKUP(B979,'SVS Adjustment'!B:L,4,FALSE)</f>
        <v>0</v>
      </c>
      <c r="F979" s="17">
        <f>VLOOKUP(B979,'CAF BLS Adjustment'!B:S,9,FALSE)</f>
        <v>7637711</v>
      </c>
      <c r="G979" s="14">
        <f t="shared" si="30"/>
        <v>17188343</v>
      </c>
      <c r="H979" s="159"/>
      <c r="I979" s="121">
        <f>SUMIFS('HCLS Adjustment'!$M:$M,'HCLS Adjustment'!$B:$B,$B979)</f>
        <v>8351237.0709444135</v>
      </c>
      <c r="J979" s="17">
        <f>VLOOKUP(B979,'SVS Adjustment'!B:L,11,FALSE)</f>
        <v>0</v>
      </c>
      <c r="K979" s="17">
        <f>VLOOKUP($B979,'CAF BLS Adjustment'!$B:$S,18,FALSE)</f>
        <v>6770380.5749607794</v>
      </c>
      <c r="L979" s="39">
        <f t="shared" si="31"/>
        <v>15121617.645905193</v>
      </c>
    </row>
    <row r="980" spans="1:12" ht="15" customHeight="1">
      <c r="A980" s="51" t="s">
        <v>979</v>
      </c>
      <c r="B980" s="51">
        <v>483308</v>
      </c>
      <c r="C980" s="51" t="s">
        <v>993</v>
      </c>
      <c r="D980" s="121">
        <f>SUMIFS('HCLS Adjustment'!$F:$F,'HCLS Adjustment'!$B:$B,'SAC by SAC Totals'!$B980)</f>
        <v>0</v>
      </c>
      <c r="E980" s="17">
        <f>VLOOKUP(B980,'SVS Adjustment'!B:L,4,FALSE)</f>
        <v>0</v>
      </c>
      <c r="F980" s="17">
        <f>VLOOKUP(B980,'CAF BLS Adjustment'!B:S,9,FALSE)</f>
        <v>-62568</v>
      </c>
      <c r="G980" s="14">
        <f t="shared" si="30"/>
        <v>-62568</v>
      </c>
      <c r="H980" s="159"/>
      <c r="I980" s="121">
        <f>SUMIFS('HCLS Adjustment'!$M:$M,'HCLS Adjustment'!$B:$B,$B980)</f>
        <v>0</v>
      </c>
      <c r="J980" s="17">
        <f>VLOOKUP(B980,'SVS Adjustment'!B:L,11,FALSE)</f>
        <v>0</v>
      </c>
      <c r="K980" s="17">
        <f>VLOOKUP($B980,'CAF BLS Adjustment'!$B:$S,18,FALSE)</f>
        <v>-62568</v>
      </c>
      <c r="L980" s="39">
        <f t="shared" si="31"/>
        <v>-62568</v>
      </c>
    </row>
    <row r="981" spans="1:12" ht="15" customHeight="1">
      <c r="A981" s="51" t="s">
        <v>979</v>
      </c>
      <c r="B981" s="51">
        <v>483310</v>
      </c>
      <c r="C981" s="51" t="s">
        <v>994</v>
      </c>
      <c r="D981" s="121">
        <f>SUMIFS('HCLS Adjustment'!$F:$F,'HCLS Adjustment'!$B:$B,'SAC by SAC Totals'!$B981)</f>
        <v>5728344</v>
      </c>
      <c r="E981" s="17">
        <f>VLOOKUP(B981,'SVS Adjustment'!B:L,4,FALSE)</f>
        <v>0</v>
      </c>
      <c r="F981" s="17">
        <f>VLOOKUP(B981,'CAF BLS Adjustment'!B:S,9,FALSE)</f>
        <v>4392817</v>
      </c>
      <c r="G981" s="14">
        <f t="shared" si="30"/>
        <v>10121161</v>
      </c>
      <c r="H981" s="159"/>
      <c r="I981" s="121">
        <f>SUMIFS('HCLS Adjustment'!$M:$M,'HCLS Adjustment'!$B:$B,$B981)</f>
        <v>4989181.4343961067</v>
      </c>
      <c r="J981" s="17">
        <f>VLOOKUP(B981,'SVS Adjustment'!B:L,11,FALSE)</f>
        <v>0</v>
      </c>
      <c r="K981" s="17">
        <f>VLOOKUP($B981,'CAF BLS Adjustment'!$B:$S,18,FALSE)</f>
        <v>3859944.8790114247</v>
      </c>
      <c r="L981" s="39">
        <f t="shared" si="31"/>
        <v>8849126.313407531</v>
      </c>
    </row>
    <row r="982" spans="1:12" ht="15" customHeight="1">
      <c r="A982" s="51" t="s">
        <v>995</v>
      </c>
      <c r="B982" s="51">
        <v>491231</v>
      </c>
      <c r="C982" s="51" t="s">
        <v>996</v>
      </c>
      <c r="D982" s="121">
        <f>SUMIFS('HCLS Adjustment'!$F:$F,'HCLS Adjustment'!$B:$B,'SAC by SAC Totals'!$B982)</f>
        <v>780036</v>
      </c>
      <c r="E982" s="17">
        <f>VLOOKUP(B982,'SVS Adjustment'!B:L,4,FALSE)</f>
        <v>0</v>
      </c>
      <c r="F982" s="17">
        <f>VLOOKUP(B982,'CAF BLS Adjustment'!B:S,9,FALSE)</f>
        <v>1373080</v>
      </c>
      <c r="G982" s="14">
        <f t="shared" si="30"/>
        <v>2153116</v>
      </c>
      <c r="H982" s="159"/>
      <c r="I982" s="121">
        <f>SUMIFS('HCLS Adjustment'!$M:$M,'HCLS Adjustment'!$B:$B,$B982)</f>
        <v>674515.02307031408</v>
      </c>
      <c r="J982" s="17">
        <f>VLOOKUP(B982,'SVS Adjustment'!B:L,11,FALSE)</f>
        <v>0</v>
      </c>
      <c r="K982" s="17">
        <f>VLOOKUP($B982,'CAF BLS Adjustment'!$B:$S,18,FALSE)</f>
        <v>1224246.5029525834</v>
      </c>
      <c r="L982" s="39">
        <f t="shared" si="31"/>
        <v>1898761.5260228976</v>
      </c>
    </row>
    <row r="983" spans="1:12" ht="15" customHeight="1">
      <c r="A983" s="51" t="s">
        <v>995</v>
      </c>
      <c r="B983" s="51">
        <v>492066</v>
      </c>
      <c r="C983" s="51" t="s">
        <v>997</v>
      </c>
      <c r="D983" s="121">
        <f>SUMIFS('HCLS Adjustment'!$F:$F,'HCLS Adjustment'!$B:$B,'SAC by SAC Totals'!$B983)</f>
        <v>456996</v>
      </c>
      <c r="E983" s="17">
        <f>VLOOKUP(B983,'SVS Adjustment'!B:L,4,FALSE)</f>
        <v>0</v>
      </c>
      <c r="F983" s="17">
        <f>VLOOKUP(B983,'CAF BLS Adjustment'!B:S,9,FALSE)</f>
        <v>268652</v>
      </c>
      <c r="G983" s="14">
        <f t="shared" si="30"/>
        <v>725648</v>
      </c>
      <c r="H983" s="159"/>
      <c r="I983" s="121">
        <f>SUMIFS('HCLS Adjustment'!$M:$M,'HCLS Adjustment'!$B:$B,$B983)</f>
        <v>399089.57762667531</v>
      </c>
      <c r="J983" s="17">
        <f>VLOOKUP(B983,'SVS Adjustment'!B:L,11,FALSE)</f>
        <v>0</v>
      </c>
      <c r="K983" s="17">
        <f>VLOOKUP($B983,'CAF BLS Adjustment'!$B:$S,18,FALSE)</f>
        <v>234647.5889836385</v>
      </c>
      <c r="L983" s="39">
        <f t="shared" si="31"/>
        <v>633737.16661031381</v>
      </c>
    </row>
    <row r="984" spans="1:12" ht="15" customHeight="1">
      <c r="A984" s="51" t="s">
        <v>995</v>
      </c>
      <c r="B984" s="51">
        <v>492176</v>
      </c>
      <c r="C984" s="51" t="s">
        <v>998</v>
      </c>
      <c r="D984" s="121">
        <f>SUMIFS('HCLS Adjustment'!$F:$F,'HCLS Adjustment'!$B:$B,'SAC by SAC Totals'!$B984)</f>
        <v>885540</v>
      </c>
      <c r="E984" s="17">
        <f>VLOOKUP(B984,'SVS Adjustment'!B:L,4,FALSE)</f>
        <v>0</v>
      </c>
      <c r="F984" s="17">
        <f>VLOOKUP(B984,'CAF BLS Adjustment'!B:S,9,FALSE)</f>
        <v>570603</v>
      </c>
      <c r="G984" s="14">
        <f t="shared" si="30"/>
        <v>1456143</v>
      </c>
      <c r="H984" s="159"/>
      <c r="I984" s="121">
        <f>SUMIFS('HCLS Adjustment'!$M:$M,'HCLS Adjustment'!$B:$B,$B984)</f>
        <v>774222.76750336855</v>
      </c>
      <c r="J984" s="17">
        <f>VLOOKUP(B984,'SVS Adjustment'!B:L,11,FALSE)</f>
        <v>0</v>
      </c>
      <c r="K984" s="17">
        <f>VLOOKUP($B984,'CAF BLS Adjustment'!$B:$S,18,FALSE)</f>
        <v>502694.77630532149</v>
      </c>
      <c r="L984" s="39">
        <f t="shared" si="31"/>
        <v>1276917.54380869</v>
      </c>
    </row>
    <row r="985" spans="1:12" ht="15" customHeight="1">
      <c r="A985" s="51" t="s">
        <v>995</v>
      </c>
      <c r="B985" s="51">
        <v>492259</v>
      </c>
      <c r="C985" s="51" t="s">
        <v>999</v>
      </c>
      <c r="D985" s="121">
        <f>SUMIFS('HCLS Adjustment'!$F:$F,'HCLS Adjustment'!$B:$B,'SAC by SAC Totals'!$B985)</f>
        <v>1066236</v>
      </c>
      <c r="E985" s="17">
        <f>VLOOKUP(B985,'SVS Adjustment'!B:L,4,FALSE)</f>
        <v>0</v>
      </c>
      <c r="F985" s="17">
        <f>VLOOKUP(B985,'CAF BLS Adjustment'!B:S,9,FALSE)</f>
        <v>702944</v>
      </c>
      <c r="G985" s="14">
        <f t="shared" si="30"/>
        <v>1769180</v>
      </c>
      <c r="H985" s="159"/>
      <c r="I985" s="121">
        <f>SUMIFS('HCLS Adjustment'!$M:$M,'HCLS Adjustment'!$B:$B,$B985)</f>
        <v>938118.37354565377</v>
      </c>
      <c r="J985" s="17">
        <f>VLOOKUP(B985,'SVS Adjustment'!B:L,11,FALSE)</f>
        <v>0</v>
      </c>
      <c r="K985" s="17">
        <f>VLOOKUP($B985,'CAF BLS Adjustment'!$B:$S,18,FALSE)</f>
        <v>629374.43900936586</v>
      </c>
      <c r="L985" s="39">
        <f t="shared" si="31"/>
        <v>1567492.8125550197</v>
      </c>
    </row>
    <row r="986" spans="1:12" ht="15" customHeight="1">
      <c r="A986" s="51" t="s">
        <v>995</v>
      </c>
      <c r="B986" s="51">
        <v>492262</v>
      </c>
      <c r="C986" s="51" t="s">
        <v>1000</v>
      </c>
      <c r="D986" s="121">
        <f>SUMIFS('HCLS Adjustment'!$F:$F,'HCLS Adjustment'!$B:$B,'SAC by SAC Totals'!$B986)</f>
        <v>7429380</v>
      </c>
      <c r="E986" s="17">
        <f>VLOOKUP(B986,'SVS Adjustment'!B:L,4,FALSE)</f>
        <v>0</v>
      </c>
      <c r="F986" s="17">
        <f>VLOOKUP(B986,'CAF BLS Adjustment'!B:S,9,FALSE)</f>
        <v>9349382</v>
      </c>
      <c r="G986" s="14">
        <f t="shared" si="30"/>
        <v>16778762</v>
      </c>
      <c r="H986" s="159"/>
      <c r="I986" s="121">
        <f>SUMIFS('HCLS Adjustment'!$M:$M,'HCLS Adjustment'!$B:$B,$B986)</f>
        <v>6466298.9321555858</v>
      </c>
      <c r="J986" s="17">
        <f>VLOOKUP(B986,'SVS Adjustment'!B:L,11,FALSE)</f>
        <v>0</v>
      </c>
      <c r="K986" s="17">
        <f>VLOOKUP($B986,'CAF BLS Adjustment'!$B:$S,18,FALSE)</f>
        <v>8346612.6467739446</v>
      </c>
      <c r="L986" s="39">
        <f t="shared" si="31"/>
        <v>14812911.57892953</v>
      </c>
    </row>
    <row r="987" spans="1:12" ht="15" customHeight="1">
      <c r="A987" s="51" t="s">
        <v>995</v>
      </c>
      <c r="B987" s="51">
        <v>492263</v>
      </c>
      <c r="C987" s="51" t="s">
        <v>1001</v>
      </c>
      <c r="D987" s="121">
        <f>SUMIFS('HCLS Adjustment'!$F:$F,'HCLS Adjustment'!$B:$B,'SAC by SAC Totals'!$B987)</f>
        <v>1889796</v>
      </c>
      <c r="E987" s="17">
        <f>VLOOKUP(B987,'SVS Adjustment'!B:L,4,FALSE)</f>
        <v>0</v>
      </c>
      <c r="F987" s="17">
        <f>VLOOKUP(B987,'CAF BLS Adjustment'!B:S,9,FALSE)</f>
        <v>1257255</v>
      </c>
      <c r="G987" s="14">
        <f t="shared" si="30"/>
        <v>3147051</v>
      </c>
      <c r="H987" s="159"/>
      <c r="I987" s="121">
        <f>SUMIFS('HCLS Adjustment'!$M:$M,'HCLS Adjustment'!$B:$B,$B987)</f>
        <v>1655390.8732352362</v>
      </c>
      <c r="J987" s="17">
        <f>VLOOKUP(B987,'SVS Adjustment'!B:L,11,FALSE)</f>
        <v>0</v>
      </c>
      <c r="K987" s="17">
        <f>VLOOKUP($B987,'CAF BLS Adjustment'!$B:$S,18,FALSE)</f>
        <v>1110949.4823621896</v>
      </c>
      <c r="L987" s="39">
        <f t="shared" si="31"/>
        <v>2766340.3555974257</v>
      </c>
    </row>
    <row r="988" spans="1:12" ht="15" customHeight="1">
      <c r="A988" s="51" t="s">
        <v>995</v>
      </c>
      <c r="B988" s="51">
        <v>492264</v>
      </c>
      <c r="C988" s="51" t="s">
        <v>1002</v>
      </c>
      <c r="D988" s="121">
        <f>SUMIFS('HCLS Adjustment'!$F:$F,'HCLS Adjustment'!$B:$B,'SAC by SAC Totals'!$B988)</f>
        <v>2244684</v>
      </c>
      <c r="E988" s="17">
        <f>VLOOKUP(B988,'SVS Adjustment'!B:L,4,FALSE)</f>
        <v>0</v>
      </c>
      <c r="F988" s="17">
        <f>VLOOKUP(B988,'CAF BLS Adjustment'!B:S,9,FALSE)</f>
        <v>1431603</v>
      </c>
      <c r="G988" s="14">
        <f t="shared" si="30"/>
        <v>3676287</v>
      </c>
      <c r="H988" s="159"/>
      <c r="I988" s="121">
        <f>SUMIFS('HCLS Adjustment'!$M:$M,'HCLS Adjustment'!$B:$B,$B988)</f>
        <v>1972323.0228759302</v>
      </c>
      <c r="J988" s="17">
        <f>VLOOKUP(B988,'SVS Adjustment'!B:L,11,FALSE)</f>
        <v>0</v>
      </c>
      <c r="K988" s="17">
        <f>VLOOKUP($B988,'CAF BLS Adjustment'!$B:$S,18,FALSE)</f>
        <v>1272723.051300735</v>
      </c>
      <c r="L988" s="39">
        <f t="shared" si="31"/>
        <v>3245046.0741766654</v>
      </c>
    </row>
    <row r="989" spans="1:12" ht="15" customHeight="1">
      <c r="A989" s="51" t="s">
        <v>995</v>
      </c>
      <c r="B989" s="51">
        <v>492265</v>
      </c>
      <c r="C989" s="51" t="s">
        <v>1003</v>
      </c>
      <c r="D989" s="121">
        <f>SUMIFS('HCLS Adjustment'!$F:$F,'HCLS Adjustment'!$B:$B,'SAC by SAC Totals'!$B989)</f>
        <v>1561476</v>
      </c>
      <c r="E989" s="17">
        <f>VLOOKUP(B989,'SVS Adjustment'!B:L,4,FALSE)</f>
        <v>0</v>
      </c>
      <c r="F989" s="17">
        <f>VLOOKUP(B989,'CAF BLS Adjustment'!B:S,9,FALSE)</f>
        <v>1203127</v>
      </c>
      <c r="G989" s="14">
        <f t="shared" si="30"/>
        <v>2764603</v>
      </c>
      <c r="H989" s="159"/>
      <c r="I989" s="121">
        <f>SUMIFS('HCLS Adjustment'!$M:$M,'HCLS Adjustment'!$B:$B,$B989)</f>
        <v>1334811.6208002828</v>
      </c>
      <c r="J989" s="17">
        <f>VLOOKUP(B989,'SVS Adjustment'!B:L,11,FALSE)</f>
        <v>0</v>
      </c>
      <c r="K989" s="17">
        <f>VLOOKUP($B989,'CAF BLS Adjustment'!$B:$S,18,FALSE)</f>
        <v>1023632.8567285336</v>
      </c>
      <c r="L989" s="39">
        <f t="shared" si="31"/>
        <v>2358444.4775288166</v>
      </c>
    </row>
    <row r="990" spans="1:12" ht="15" customHeight="1">
      <c r="A990" s="51" t="s">
        <v>995</v>
      </c>
      <c r="B990" s="51">
        <v>492268</v>
      </c>
      <c r="C990" s="51" t="s">
        <v>1004</v>
      </c>
      <c r="D990" s="121">
        <f>SUMIFS('HCLS Adjustment'!$F:$F,'HCLS Adjustment'!$B:$B,'SAC by SAC Totals'!$B990)</f>
        <v>0</v>
      </c>
      <c r="E990" s="17">
        <f>VLOOKUP(B990,'SVS Adjustment'!B:L,4,FALSE)</f>
        <v>0</v>
      </c>
      <c r="F990" s="17">
        <f>VLOOKUP(B990,'CAF BLS Adjustment'!B:S,9,FALSE)</f>
        <v>-120294</v>
      </c>
      <c r="G990" s="14">
        <f t="shared" si="30"/>
        <v>-120294</v>
      </c>
      <c r="H990" s="159"/>
      <c r="I990" s="121">
        <f>SUMIFS('HCLS Adjustment'!$M:$M,'HCLS Adjustment'!$B:$B,$B990)</f>
        <v>0</v>
      </c>
      <c r="J990" s="17">
        <f>VLOOKUP(B990,'SVS Adjustment'!B:L,11,FALSE)</f>
        <v>0</v>
      </c>
      <c r="K990" s="17">
        <f>VLOOKUP($B990,'CAF BLS Adjustment'!$B:$S,18,FALSE)</f>
        <v>-120294</v>
      </c>
      <c r="L990" s="39">
        <f t="shared" si="31"/>
        <v>-120294</v>
      </c>
    </row>
    <row r="991" spans="1:12" ht="15" customHeight="1">
      <c r="A991" s="51" t="s">
        <v>995</v>
      </c>
      <c r="B991" s="51">
        <v>492270</v>
      </c>
      <c r="C991" s="51" t="s">
        <v>1005</v>
      </c>
      <c r="D991" s="121">
        <f>SUMIFS('HCLS Adjustment'!$F:$F,'HCLS Adjustment'!$B:$B,'SAC by SAC Totals'!$B991)</f>
        <v>3137868</v>
      </c>
      <c r="E991" s="17">
        <f>VLOOKUP(B991,'SVS Adjustment'!B:L,4,FALSE)</f>
        <v>0</v>
      </c>
      <c r="F991" s="17">
        <f>VLOOKUP(B991,'CAF BLS Adjustment'!B:S,9,FALSE)</f>
        <v>2475418</v>
      </c>
      <c r="G991" s="14">
        <f t="shared" si="30"/>
        <v>5613286</v>
      </c>
      <c r="H991" s="159"/>
      <c r="I991" s="121">
        <f>SUMIFS('HCLS Adjustment'!$M:$M,'HCLS Adjustment'!$B:$B,$B991)</f>
        <v>2751638.7175849788</v>
      </c>
      <c r="J991" s="17">
        <f>VLOOKUP(B991,'SVS Adjustment'!B:L,11,FALSE)</f>
        <v>0</v>
      </c>
      <c r="K991" s="17">
        <f>VLOOKUP($B991,'CAF BLS Adjustment'!$B:$S,18,FALSE)</f>
        <v>2205871.0118522942</v>
      </c>
      <c r="L991" s="39">
        <f t="shared" si="31"/>
        <v>4957509.729437273</v>
      </c>
    </row>
    <row r="992" spans="1:12" ht="15" customHeight="1">
      <c r="A992" s="51" t="s">
        <v>995</v>
      </c>
      <c r="B992" s="51">
        <v>492272</v>
      </c>
      <c r="C992" s="51" t="s">
        <v>1006</v>
      </c>
      <c r="D992" s="121">
        <f>SUMIFS('HCLS Adjustment'!$F:$F,'HCLS Adjustment'!$B:$B,'SAC by SAC Totals'!$B992)</f>
        <v>0</v>
      </c>
      <c r="E992" s="17">
        <f>VLOOKUP(B992,'SVS Adjustment'!B:L,4,FALSE)</f>
        <v>0</v>
      </c>
      <c r="F992" s="17">
        <f>VLOOKUP(B992,'CAF BLS Adjustment'!B:S,9,FALSE)</f>
        <v>-56148</v>
      </c>
      <c r="G992" s="14">
        <f t="shared" si="30"/>
        <v>-56148</v>
      </c>
      <c r="H992" s="159"/>
      <c r="I992" s="121">
        <f>SUMIFS('HCLS Adjustment'!$M:$M,'HCLS Adjustment'!$B:$B,$B992)</f>
        <v>0</v>
      </c>
      <c r="J992" s="17">
        <f>VLOOKUP(B992,'SVS Adjustment'!B:L,11,FALSE)</f>
        <v>0</v>
      </c>
      <c r="K992" s="17">
        <f>VLOOKUP($B992,'CAF BLS Adjustment'!$B:$S,18,FALSE)</f>
        <v>-56148</v>
      </c>
      <c r="L992" s="39">
        <f t="shared" si="31"/>
        <v>-56148</v>
      </c>
    </row>
    <row r="993" spans="1:12" ht="15" customHeight="1">
      <c r="A993" s="51" t="s">
        <v>995</v>
      </c>
      <c r="B993" s="51">
        <v>493403</v>
      </c>
      <c r="C993" s="51" t="s">
        <v>1007</v>
      </c>
      <c r="D993" s="121">
        <f>SUMIFS('HCLS Adjustment'!$F:$F,'HCLS Adjustment'!$B:$B,'SAC by SAC Totals'!$B993)</f>
        <v>5318640</v>
      </c>
      <c r="E993" s="17">
        <f>VLOOKUP(B993,'SVS Adjustment'!B:L,4,FALSE)</f>
        <v>0</v>
      </c>
      <c r="F993" s="17">
        <f>VLOOKUP(B993,'CAF BLS Adjustment'!B:S,9,FALSE)</f>
        <v>4030096</v>
      </c>
      <c r="G993" s="14">
        <f t="shared" si="30"/>
        <v>9348736</v>
      </c>
      <c r="H993" s="159"/>
      <c r="I993" s="121">
        <f>SUMIFS('HCLS Adjustment'!$M:$M,'HCLS Adjustment'!$B:$B,$B993)</f>
        <v>4675917.8787936913</v>
      </c>
      <c r="J993" s="17">
        <f>VLOOKUP(B993,'SVS Adjustment'!B:L,11,FALSE)</f>
        <v>0</v>
      </c>
      <c r="K993" s="17">
        <f>VLOOKUP($B993,'CAF BLS Adjustment'!$B:$S,18,FALSE)</f>
        <v>3604569.8672364275</v>
      </c>
      <c r="L993" s="39">
        <f t="shared" si="31"/>
        <v>8280487.7460301183</v>
      </c>
    </row>
    <row r="994" spans="1:12" ht="15" customHeight="1">
      <c r="A994" s="51" t="s">
        <v>1008</v>
      </c>
      <c r="B994" s="51">
        <v>500758</v>
      </c>
      <c r="C994" s="51" t="s">
        <v>1009</v>
      </c>
      <c r="D994" s="121">
        <f>SUMIFS('HCLS Adjustment'!$F:$F,'HCLS Adjustment'!$B:$B,'SAC by SAC Totals'!$B994)</f>
        <v>286872</v>
      </c>
      <c r="E994" s="17">
        <f>VLOOKUP(B994,'SVS Adjustment'!B:L,4,FALSE)</f>
        <v>0</v>
      </c>
      <c r="F994" s="17">
        <f>VLOOKUP(B994,'CAF BLS Adjustment'!B:S,9,FALSE)</f>
        <v>1731953</v>
      </c>
      <c r="G994" s="14">
        <f t="shared" si="30"/>
        <v>2018825</v>
      </c>
      <c r="H994" s="159"/>
      <c r="I994" s="121">
        <f>SUMIFS('HCLS Adjustment'!$M:$M,'HCLS Adjustment'!$B:$B,$B994)</f>
        <v>167025.85481472462</v>
      </c>
      <c r="J994" s="17">
        <f>VLOOKUP(B994,'SVS Adjustment'!B:L,11,FALSE)</f>
        <v>0</v>
      </c>
      <c r="K994" s="17">
        <f>VLOOKUP($B994,'CAF BLS Adjustment'!$B:$S,18,FALSE)</f>
        <v>1456798.3042371899</v>
      </c>
      <c r="L994" s="39">
        <f t="shared" si="31"/>
        <v>1623824.1590519145</v>
      </c>
    </row>
    <row r="995" spans="1:12" ht="15" customHeight="1">
      <c r="A995" s="51" t="s">
        <v>1008</v>
      </c>
      <c r="B995" s="51">
        <v>502277</v>
      </c>
      <c r="C995" s="51" t="s">
        <v>1010</v>
      </c>
      <c r="D995" s="121">
        <f>SUMIFS('HCLS Adjustment'!$F:$F,'HCLS Adjustment'!$B:$B,'SAC by SAC Totals'!$B995)</f>
        <v>0</v>
      </c>
      <c r="E995" s="17">
        <f>VLOOKUP(B995,'SVS Adjustment'!B:L,4,FALSE)</f>
        <v>0</v>
      </c>
      <c r="F995" s="17">
        <f>VLOOKUP(B995,'CAF BLS Adjustment'!B:S,9,FALSE)</f>
        <v>75132</v>
      </c>
      <c r="G995" s="14">
        <f t="shared" si="30"/>
        <v>75132</v>
      </c>
      <c r="H995" s="159"/>
      <c r="I995" s="121">
        <f>SUMIFS('HCLS Adjustment'!$M:$M,'HCLS Adjustment'!$B:$B,$B995)</f>
        <v>0</v>
      </c>
      <c r="J995" s="17">
        <f>VLOOKUP(B995,'SVS Adjustment'!B:L,11,FALSE)</f>
        <v>0</v>
      </c>
      <c r="K995" s="17">
        <f>VLOOKUP($B995,'CAF BLS Adjustment'!$B:$S,18,FALSE)</f>
        <v>68868.595900179687</v>
      </c>
      <c r="L995" s="39">
        <f t="shared" si="31"/>
        <v>68868.595900179687</v>
      </c>
    </row>
    <row r="996" spans="1:12" ht="15" customHeight="1">
      <c r="A996" s="51" t="s">
        <v>1008</v>
      </c>
      <c r="B996" s="51">
        <v>502278</v>
      </c>
      <c r="C996" s="51" t="s">
        <v>1011</v>
      </c>
      <c r="D996" s="121">
        <f>SUMIFS('HCLS Adjustment'!$F:$F,'HCLS Adjustment'!$B:$B,'SAC by SAC Totals'!$B996)</f>
        <v>0</v>
      </c>
      <c r="E996" s="17">
        <f>VLOOKUP(B996,'SVS Adjustment'!B:L,4,FALSE)</f>
        <v>0</v>
      </c>
      <c r="F996" s="17">
        <f>VLOOKUP(B996,'CAF BLS Adjustment'!B:S,9,FALSE)</f>
        <v>1699699</v>
      </c>
      <c r="G996" s="14">
        <f t="shared" si="30"/>
        <v>1699699</v>
      </c>
      <c r="H996" s="159"/>
      <c r="I996" s="121">
        <f>SUMIFS('HCLS Adjustment'!$M:$M,'HCLS Adjustment'!$B:$B,$B996)</f>
        <v>0</v>
      </c>
      <c r="J996" s="17">
        <f>VLOOKUP(B996,'SVS Adjustment'!B:L,11,FALSE)</f>
        <v>0</v>
      </c>
      <c r="K996" s="17">
        <f>VLOOKUP($B996,'CAF BLS Adjustment'!$B:$S,18,FALSE)</f>
        <v>1299416.2600944114</v>
      </c>
      <c r="L996" s="39">
        <f t="shared" si="31"/>
        <v>1299416.2600944114</v>
      </c>
    </row>
    <row r="997" spans="1:12" ht="15" customHeight="1">
      <c r="A997" s="51" t="s">
        <v>1008</v>
      </c>
      <c r="B997" s="51">
        <v>502279</v>
      </c>
      <c r="C997" s="51" t="s">
        <v>1012</v>
      </c>
      <c r="D997" s="121">
        <f>SUMIFS('HCLS Adjustment'!$F:$F,'HCLS Adjustment'!$B:$B,'SAC by SAC Totals'!$B997)</f>
        <v>0</v>
      </c>
      <c r="E997" s="17">
        <f>VLOOKUP(B997,'SVS Adjustment'!B:L,4,FALSE)</f>
        <v>0</v>
      </c>
      <c r="F997" s="17">
        <f>VLOOKUP(B997,'CAF BLS Adjustment'!B:S,9,FALSE)</f>
        <v>-3516</v>
      </c>
      <c r="G997" s="14">
        <f t="shared" si="30"/>
        <v>-3516</v>
      </c>
      <c r="H997" s="159"/>
      <c r="I997" s="121">
        <f>SUMIFS('HCLS Adjustment'!$M:$M,'HCLS Adjustment'!$B:$B,$B997)</f>
        <v>0</v>
      </c>
      <c r="J997" s="17">
        <f>VLOOKUP(B997,'SVS Adjustment'!B:L,11,FALSE)</f>
        <v>0</v>
      </c>
      <c r="K997" s="17">
        <f>VLOOKUP($B997,'CAF BLS Adjustment'!$B:$S,18,FALSE)</f>
        <v>-3516</v>
      </c>
      <c r="L997" s="39">
        <f t="shared" si="31"/>
        <v>-3516</v>
      </c>
    </row>
    <row r="998" spans="1:12" ht="15" customHeight="1">
      <c r="A998" s="51" t="s">
        <v>1008</v>
      </c>
      <c r="B998" s="51">
        <v>502282</v>
      </c>
      <c r="C998" s="51" t="s">
        <v>1013</v>
      </c>
      <c r="D998" s="121">
        <f>SUMIFS('HCLS Adjustment'!$F:$F,'HCLS Adjustment'!$B:$B,'SAC by SAC Totals'!$B998)</f>
        <v>0</v>
      </c>
      <c r="E998" s="17">
        <f>VLOOKUP(B998,'SVS Adjustment'!B:L,4,FALSE)</f>
        <v>0</v>
      </c>
      <c r="F998" s="17">
        <f>VLOOKUP(B998,'CAF BLS Adjustment'!B:S,9,FALSE)</f>
        <v>494640</v>
      </c>
      <c r="G998" s="14">
        <f t="shared" si="30"/>
        <v>494640</v>
      </c>
      <c r="H998" s="159"/>
      <c r="I998" s="121">
        <f>SUMIFS('HCLS Adjustment'!$M:$M,'HCLS Adjustment'!$B:$B,$B998)</f>
        <v>0</v>
      </c>
      <c r="J998" s="17">
        <f>VLOOKUP(B998,'SVS Adjustment'!B:L,11,FALSE)</f>
        <v>0</v>
      </c>
      <c r="K998" s="17">
        <f>VLOOKUP($B998,'CAF BLS Adjustment'!$B:$S,18,FALSE)</f>
        <v>393097.80732543196</v>
      </c>
      <c r="L998" s="39">
        <f t="shared" si="31"/>
        <v>393097.80732543196</v>
      </c>
    </row>
    <row r="999" spans="1:12" ht="15" customHeight="1">
      <c r="A999" s="51" t="s">
        <v>1008</v>
      </c>
      <c r="B999" s="51">
        <v>502283</v>
      </c>
      <c r="C999" s="51" t="s">
        <v>1014</v>
      </c>
      <c r="D999" s="121">
        <f>SUMIFS('HCLS Adjustment'!$F:$F,'HCLS Adjustment'!$B:$B,'SAC by SAC Totals'!$B999)</f>
        <v>0</v>
      </c>
      <c r="E999" s="17">
        <f>VLOOKUP(B999,'SVS Adjustment'!B:L,4,FALSE)</f>
        <v>0</v>
      </c>
      <c r="F999" s="17">
        <f>VLOOKUP(B999,'CAF BLS Adjustment'!B:S,9,FALSE)</f>
        <v>1020</v>
      </c>
      <c r="G999" s="14">
        <f t="shared" si="30"/>
        <v>1020</v>
      </c>
      <c r="H999" s="159"/>
      <c r="I999" s="121">
        <f>SUMIFS('HCLS Adjustment'!$M:$M,'HCLS Adjustment'!$B:$B,$B999)</f>
        <v>0</v>
      </c>
      <c r="J999" s="17">
        <f>VLOOKUP(B999,'SVS Adjustment'!B:L,11,FALSE)</f>
        <v>0</v>
      </c>
      <c r="K999" s="17">
        <f>VLOOKUP($B999,'CAF BLS Adjustment'!$B:$S,18,FALSE)</f>
        <v>934.96736168587654</v>
      </c>
      <c r="L999" s="39">
        <f t="shared" si="31"/>
        <v>934.96736168587654</v>
      </c>
    </row>
    <row r="1000" spans="1:12" ht="15" customHeight="1">
      <c r="A1000" s="51" t="s">
        <v>1008</v>
      </c>
      <c r="B1000" s="51">
        <v>502284</v>
      </c>
      <c r="C1000" s="51" t="s">
        <v>1015</v>
      </c>
      <c r="D1000" s="121">
        <f>SUMIFS('HCLS Adjustment'!$F:$F,'HCLS Adjustment'!$B:$B,'SAC by SAC Totals'!$B1000)</f>
        <v>774696</v>
      </c>
      <c r="E1000" s="17">
        <f>VLOOKUP(B1000,'SVS Adjustment'!B:L,4,FALSE)</f>
        <v>0</v>
      </c>
      <c r="F1000" s="17">
        <f>VLOOKUP(B1000,'CAF BLS Adjustment'!B:S,9,FALSE)</f>
        <v>1277434</v>
      </c>
      <c r="G1000" s="14">
        <f t="shared" si="30"/>
        <v>2052130</v>
      </c>
      <c r="H1000" s="159"/>
      <c r="I1000" s="121">
        <f>SUMIFS('HCLS Adjustment'!$M:$M,'HCLS Adjustment'!$B:$B,$B1000)</f>
        <v>676264.79575673817</v>
      </c>
      <c r="J1000" s="17">
        <f>VLOOKUP(B1000,'SVS Adjustment'!B:L,11,FALSE)</f>
        <v>0</v>
      </c>
      <c r="K1000" s="17">
        <f>VLOOKUP($B1000,'CAF BLS Adjustment'!$B:$S,18,FALSE)</f>
        <v>1151669.747068096</v>
      </c>
      <c r="L1000" s="39">
        <f t="shared" si="31"/>
        <v>1827934.5428248341</v>
      </c>
    </row>
    <row r="1001" spans="1:12" ht="15" customHeight="1">
      <c r="A1001" s="51" t="s">
        <v>1008</v>
      </c>
      <c r="B1001" s="51">
        <v>502286</v>
      </c>
      <c r="C1001" s="51" t="s">
        <v>1016</v>
      </c>
      <c r="D1001" s="121">
        <f>SUMIFS('HCLS Adjustment'!$F:$F,'HCLS Adjustment'!$B:$B,'SAC by SAC Totals'!$B1001)</f>
        <v>1806036</v>
      </c>
      <c r="E1001" s="17">
        <f>VLOOKUP(B1001,'SVS Adjustment'!B:L,4,FALSE)</f>
        <v>0</v>
      </c>
      <c r="F1001" s="17">
        <f>VLOOKUP(B1001,'CAF BLS Adjustment'!B:S,9,FALSE)</f>
        <v>3550162</v>
      </c>
      <c r="G1001" s="14">
        <f t="shared" si="30"/>
        <v>5356198</v>
      </c>
      <c r="H1001" s="159"/>
      <c r="I1001" s="121">
        <f>SUMIFS('HCLS Adjustment'!$M:$M,'HCLS Adjustment'!$B:$B,$B1001)</f>
        <v>1402987.1879210197</v>
      </c>
      <c r="J1001" s="17">
        <f>VLOOKUP(B1001,'SVS Adjustment'!B:L,11,FALSE)</f>
        <v>0</v>
      </c>
      <c r="K1001" s="17">
        <f>VLOOKUP($B1001,'CAF BLS Adjustment'!$B:$S,18,FALSE)</f>
        <v>2970642.0064091235</v>
      </c>
      <c r="L1001" s="39">
        <f t="shared" si="31"/>
        <v>4373629.1943301428</v>
      </c>
    </row>
    <row r="1002" spans="1:12" ht="15" customHeight="1">
      <c r="A1002" s="51" t="s">
        <v>1008</v>
      </c>
      <c r="B1002" s="51">
        <v>502287</v>
      </c>
      <c r="C1002" s="51" t="s">
        <v>1017</v>
      </c>
      <c r="D1002" s="121">
        <f>SUMIFS('HCLS Adjustment'!$F:$F,'HCLS Adjustment'!$B:$B,'SAC by SAC Totals'!$B1002)</f>
        <v>0</v>
      </c>
      <c r="E1002" s="17">
        <f>VLOOKUP(B1002,'SVS Adjustment'!B:L,4,FALSE)</f>
        <v>0</v>
      </c>
      <c r="F1002" s="17">
        <f>VLOOKUP(B1002,'CAF BLS Adjustment'!B:S,9,FALSE)</f>
        <v>4128</v>
      </c>
      <c r="G1002" s="14">
        <f t="shared" si="30"/>
        <v>4128</v>
      </c>
      <c r="H1002" s="159"/>
      <c r="I1002" s="121">
        <f>SUMIFS('HCLS Adjustment'!$M:$M,'HCLS Adjustment'!$B:$B,$B1002)</f>
        <v>0</v>
      </c>
      <c r="J1002" s="17">
        <f>VLOOKUP(B1002,'SVS Adjustment'!B:L,11,FALSE)</f>
        <v>0</v>
      </c>
      <c r="K1002" s="17">
        <f>VLOOKUP($B1002,'CAF BLS Adjustment'!$B:$S,18,FALSE)</f>
        <v>3783.8679108228416</v>
      </c>
      <c r="L1002" s="39">
        <f t="shared" si="31"/>
        <v>3783.8679108228416</v>
      </c>
    </row>
    <row r="1003" spans="1:12" ht="15" customHeight="1">
      <c r="A1003" s="51" t="s">
        <v>1008</v>
      </c>
      <c r="B1003" s="51">
        <v>502288</v>
      </c>
      <c r="C1003" s="51" t="s">
        <v>1018</v>
      </c>
      <c r="D1003" s="121">
        <f>SUMIFS('HCLS Adjustment'!$F:$F,'HCLS Adjustment'!$B:$B,'SAC by SAC Totals'!$B1003)</f>
        <v>1145628</v>
      </c>
      <c r="E1003" s="17">
        <f>VLOOKUP(B1003,'SVS Adjustment'!B:L,4,FALSE)</f>
        <v>0</v>
      </c>
      <c r="F1003" s="17">
        <f>VLOOKUP(B1003,'CAF BLS Adjustment'!B:S,9,FALSE)</f>
        <v>2172529</v>
      </c>
      <c r="G1003" s="14">
        <f t="shared" si="30"/>
        <v>3318157</v>
      </c>
      <c r="H1003" s="159"/>
      <c r="I1003" s="121">
        <f>SUMIFS('HCLS Adjustment'!$M:$M,'HCLS Adjustment'!$B:$B,$B1003)</f>
        <v>941200.83455604489</v>
      </c>
      <c r="J1003" s="17">
        <f>VLOOKUP(B1003,'SVS Adjustment'!B:L,11,FALSE)</f>
        <v>0</v>
      </c>
      <c r="K1003" s="17">
        <f>VLOOKUP($B1003,'CAF BLS Adjustment'!$B:$S,18,FALSE)</f>
        <v>1838880.2624984756</v>
      </c>
      <c r="L1003" s="39">
        <f t="shared" si="31"/>
        <v>2780081.0970545206</v>
      </c>
    </row>
    <row r="1004" spans="1:12" ht="15" customHeight="1">
      <c r="A1004" s="51" t="s">
        <v>1008</v>
      </c>
      <c r="B1004" s="51">
        <v>503032</v>
      </c>
      <c r="C1004" s="51" t="s">
        <v>1019</v>
      </c>
      <c r="D1004" s="121">
        <f>SUMIFS('HCLS Adjustment'!$F:$F,'HCLS Adjustment'!$B:$B,'SAC by SAC Totals'!$B1004)</f>
        <v>0</v>
      </c>
      <c r="E1004" s="17">
        <f>VLOOKUP(B1004,'SVS Adjustment'!B:L,4,FALSE)</f>
        <v>0</v>
      </c>
      <c r="F1004" s="17">
        <f>VLOOKUP(B1004,'CAF BLS Adjustment'!B:S,9,FALSE)</f>
        <v>27336</v>
      </c>
      <c r="G1004" s="14">
        <f t="shared" si="30"/>
        <v>27336</v>
      </c>
      <c r="H1004" s="159"/>
      <c r="I1004" s="121">
        <f>SUMIFS('HCLS Adjustment'!$M:$M,'HCLS Adjustment'!$B:$B,$B1004)</f>
        <v>0</v>
      </c>
      <c r="J1004" s="17">
        <f>VLOOKUP(B1004,'SVS Adjustment'!B:L,11,FALSE)</f>
        <v>0</v>
      </c>
      <c r="K1004" s="17">
        <f>VLOOKUP($B1004,'CAF BLS Adjustment'!$B:$S,18,FALSE)</f>
        <v>25057.125293181492</v>
      </c>
      <c r="L1004" s="39">
        <f t="shared" si="31"/>
        <v>25057.125293181492</v>
      </c>
    </row>
    <row r="1005" spans="1:12" ht="15" customHeight="1">
      <c r="A1005" s="51" t="s">
        <v>1020</v>
      </c>
      <c r="B1005" s="51">
        <v>512251</v>
      </c>
      <c r="C1005" s="51" t="s">
        <v>1021</v>
      </c>
      <c r="D1005" s="121">
        <f>SUMIFS('HCLS Adjustment'!$F:$F,'HCLS Adjustment'!$B:$B,'SAC by SAC Totals'!$B1005)</f>
        <v>3702552</v>
      </c>
      <c r="E1005" s="17">
        <f>VLOOKUP(B1005,'SVS Adjustment'!B:L,4,FALSE)</f>
        <v>0</v>
      </c>
      <c r="F1005" s="17">
        <f>VLOOKUP(B1005,'CAF BLS Adjustment'!B:S,9,FALSE)</f>
        <v>4795989</v>
      </c>
      <c r="G1005" s="14">
        <f t="shared" si="30"/>
        <v>8498541</v>
      </c>
      <c r="H1005" s="159"/>
      <c r="I1005" s="121">
        <f>SUMIFS('HCLS Adjustment'!$M:$M,'HCLS Adjustment'!$B:$B,$B1005)</f>
        <v>3084074.6517216256</v>
      </c>
      <c r="J1005" s="17">
        <f>VLOOKUP(B1005,'SVS Adjustment'!B:L,11,FALSE)</f>
        <v>0</v>
      </c>
      <c r="K1005" s="17">
        <f>VLOOKUP($B1005,'CAF BLS Adjustment'!$B:$S,18,FALSE)</f>
        <v>4080000.4939823616</v>
      </c>
      <c r="L1005" s="39">
        <f t="shared" si="31"/>
        <v>7164075.1457039872</v>
      </c>
    </row>
    <row r="1006" spans="1:12" ht="15" customHeight="1">
      <c r="A1006" s="51" t="s">
        <v>1020</v>
      </c>
      <c r="B1006" s="51">
        <v>512289</v>
      </c>
      <c r="C1006" s="51" t="s">
        <v>1022</v>
      </c>
      <c r="D1006" s="121">
        <f>SUMIFS('HCLS Adjustment'!$F:$F,'HCLS Adjustment'!$B:$B,'SAC by SAC Totals'!$B1006)</f>
        <v>0</v>
      </c>
      <c r="E1006" s="17">
        <f>VLOOKUP(B1006,'SVS Adjustment'!B:L,4,FALSE)</f>
        <v>0</v>
      </c>
      <c r="F1006" s="17">
        <f>VLOOKUP(B1006,'CAF BLS Adjustment'!B:S,9,FALSE)</f>
        <v>-24846</v>
      </c>
      <c r="G1006" s="14">
        <f t="shared" si="30"/>
        <v>-24846</v>
      </c>
      <c r="H1006" s="159"/>
      <c r="I1006" s="121">
        <f>SUMIFS('HCLS Adjustment'!$M:$M,'HCLS Adjustment'!$B:$B,$B1006)</f>
        <v>0</v>
      </c>
      <c r="J1006" s="17">
        <f>VLOOKUP(B1006,'SVS Adjustment'!B:L,11,FALSE)</f>
        <v>0</v>
      </c>
      <c r="K1006" s="17">
        <f>VLOOKUP($B1006,'CAF BLS Adjustment'!$B:$S,18,FALSE)</f>
        <v>-24846</v>
      </c>
      <c r="L1006" s="39">
        <f t="shared" si="31"/>
        <v>-24846</v>
      </c>
    </row>
    <row r="1007" spans="1:12" ht="15" customHeight="1">
      <c r="A1007" s="51" t="s">
        <v>1020</v>
      </c>
      <c r="B1007" s="51">
        <v>512290</v>
      </c>
      <c r="C1007" s="51" t="s">
        <v>1023</v>
      </c>
      <c r="D1007" s="121">
        <f>SUMIFS('HCLS Adjustment'!$F:$F,'HCLS Adjustment'!$B:$B,'SAC by SAC Totals'!$B1007)</f>
        <v>167880</v>
      </c>
      <c r="E1007" s="17">
        <f>VLOOKUP(B1007,'SVS Adjustment'!B:L,4,FALSE)</f>
        <v>0</v>
      </c>
      <c r="F1007" s="17">
        <f>VLOOKUP(B1007,'CAF BLS Adjustment'!B:S,9,FALSE)</f>
        <v>80528</v>
      </c>
      <c r="G1007" s="14">
        <f t="shared" si="30"/>
        <v>248408</v>
      </c>
      <c r="H1007" s="159"/>
      <c r="I1007" s="121">
        <f>SUMIFS('HCLS Adjustment'!$M:$M,'HCLS Adjustment'!$B:$B,$B1007)</f>
        <v>144305.78682202849</v>
      </c>
      <c r="J1007" s="17">
        <f>VLOOKUP(B1007,'SVS Adjustment'!B:L,11,FALSE)</f>
        <v>0</v>
      </c>
      <c r="K1007" s="17">
        <f>VLOOKUP($B1007,'CAF BLS Adjustment'!$B:$S,18,FALSE)</f>
        <v>66508.751184835113</v>
      </c>
      <c r="L1007" s="39">
        <f t="shared" si="31"/>
        <v>210814.53800686362</v>
      </c>
    </row>
    <row r="1008" spans="1:12" ht="15" customHeight="1">
      <c r="A1008" s="51" t="s">
        <v>1020</v>
      </c>
      <c r="B1008" s="51">
        <v>512291</v>
      </c>
      <c r="C1008" s="51" t="s">
        <v>1024</v>
      </c>
      <c r="D1008" s="121">
        <f>SUMIFS('HCLS Adjustment'!$F:$F,'HCLS Adjustment'!$B:$B,'SAC by SAC Totals'!$B1008)</f>
        <v>1154220</v>
      </c>
      <c r="E1008" s="17">
        <f>VLOOKUP(B1008,'SVS Adjustment'!B:L,4,FALSE)</f>
        <v>0</v>
      </c>
      <c r="F1008" s="17">
        <f>VLOOKUP(B1008,'CAF BLS Adjustment'!B:S,9,FALSE)</f>
        <v>1038767</v>
      </c>
      <c r="G1008" s="14">
        <f t="shared" si="30"/>
        <v>2192987</v>
      </c>
      <c r="H1008" s="159"/>
      <c r="I1008" s="121">
        <f>SUMIFS('HCLS Adjustment'!$M:$M,'HCLS Adjustment'!$B:$B,$B1008)</f>
        <v>995228.48933178349</v>
      </c>
      <c r="J1008" s="17">
        <f>VLOOKUP(B1008,'SVS Adjustment'!B:L,11,FALSE)</f>
        <v>0</v>
      </c>
      <c r="K1008" s="17">
        <f>VLOOKUP($B1008,'CAF BLS Adjustment'!$B:$S,18,FALSE)</f>
        <v>904973.55884456995</v>
      </c>
      <c r="L1008" s="39">
        <f t="shared" si="31"/>
        <v>1900202.0481763533</v>
      </c>
    </row>
    <row r="1009" spans="1:12" ht="15" customHeight="1">
      <c r="A1009" s="51" t="s">
        <v>1020</v>
      </c>
      <c r="B1009" s="51">
        <v>512295</v>
      </c>
      <c r="C1009" s="51" t="s">
        <v>1025</v>
      </c>
      <c r="D1009" s="121">
        <f>SUMIFS('HCLS Adjustment'!$F:$F,'HCLS Adjustment'!$B:$B,'SAC by SAC Totals'!$B1009)</f>
        <v>832632</v>
      </c>
      <c r="E1009" s="17">
        <f>VLOOKUP(B1009,'SVS Adjustment'!B:L,4,FALSE)</f>
        <v>0</v>
      </c>
      <c r="F1009" s="17">
        <f>VLOOKUP(B1009,'CAF BLS Adjustment'!B:S,9,FALSE)</f>
        <v>1445456</v>
      </c>
      <c r="G1009" s="14">
        <f t="shared" si="30"/>
        <v>2278088</v>
      </c>
      <c r="H1009" s="159"/>
      <c r="I1009" s="121">
        <f>SUMIFS('HCLS Adjustment'!$M:$M,'HCLS Adjustment'!$B:$B,$B1009)</f>
        <v>681110.14394203539</v>
      </c>
      <c r="J1009" s="17">
        <f>VLOOKUP(B1009,'SVS Adjustment'!B:L,11,FALSE)</f>
        <v>0</v>
      </c>
      <c r="K1009" s="17">
        <f>VLOOKUP($B1009,'CAF BLS Adjustment'!$B:$S,18,FALSE)</f>
        <v>1236366.5837719596</v>
      </c>
      <c r="L1009" s="39">
        <f t="shared" si="31"/>
        <v>1917476.7277139951</v>
      </c>
    </row>
    <row r="1010" spans="1:12" ht="15" customHeight="1">
      <c r="A1010" s="51" t="s">
        <v>1020</v>
      </c>
      <c r="B1010" s="51">
        <v>512296</v>
      </c>
      <c r="C1010" s="51" t="s">
        <v>1026</v>
      </c>
      <c r="D1010" s="121">
        <f>SUMIFS('HCLS Adjustment'!$F:$F,'HCLS Adjustment'!$B:$B,'SAC by SAC Totals'!$B1010)</f>
        <v>2906280</v>
      </c>
      <c r="E1010" s="17">
        <f>VLOOKUP(B1010,'SVS Adjustment'!B:L,4,FALSE)</f>
        <v>0</v>
      </c>
      <c r="F1010" s="17">
        <f>VLOOKUP(B1010,'CAF BLS Adjustment'!B:S,9,FALSE)</f>
        <v>1977024</v>
      </c>
      <c r="G1010" s="14">
        <f t="shared" si="30"/>
        <v>4883304</v>
      </c>
      <c r="H1010" s="159"/>
      <c r="I1010" s="121">
        <f>SUMIFS('HCLS Adjustment'!$M:$M,'HCLS Adjustment'!$B:$B,$B1010)</f>
        <v>2522420.2492746082</v>
      </c>
      <c r="J1010" s="17">
        <f>VLOOKUP(B1010,'SVS Adjustment'!B:L,11,FALSE)</f>
        <v>0</v>
      </c>
      <c r="K1010" s="17">
        <f>VLOOKUP($B1010,'CAF BLS Adjustment'!$B:$S,18,FALSE)</f>
        <v>1714761.3914053673</v>
      </c>
      <c r="L1010" s="39">
        <f t="shared" si="31"/>
        <v>4237181.640679976</v>
      </c>
    </row>
    <row r="1011" spans="1:12" ht="15" customHeight="1">
      <c r="A1011" s="51" t="s">
        <v>1020</v>
      </c>
      <c r="B1011" s="51">
        <v>512297</v>
      </c>
      <c r="C1011" s="51" t="s">
        <v>1027</v>
      </c>
      <c r="D1011" s="121">
        <f>SUMIFS('HCLS Adjustment'!$F:$F,'HCLS Adjustment'!$B:$B,'SAC by SAC Totals'!$B1011)</f>
        <v>0</v>
      </c>
      <c r="E1011" s="17">
        <f>VLOOKUP(B1011,'SVS Adjustment'!B:L,4,FALSE)</f>
        <v>0</v>
      </c>
      <c r="F1011" s="17">
        <f>VLOOKUP(B1011,'CAF BLS Adjustment'!B:S,9,FALSE)</f>
        <v>2958</v>
      </c>
      <c r="G1011" s="14">
        <f t="shared" si="30"/>
        <v>2958</v>
      </c>
      <c r="H1011" s="159"/>
      <c r="I1011" s="121">
        <f>SUMIFS('HCLS Adjustment'!$M:$M,'HCLS Adjustment'!$B:$B,$B1011)</f>
        <v>0</v>
      </c>
      <c r="J1011" s="17">
        <f>VLOOKUP(B1011,'SVS Adjustment'!B:L,11,FALSE)</f>
        <v>0</v>
      </c>
      <c r="K1011" s="17">
        <f>VLOOKUP($B1011,'CAF BLS Adjustment'!$B:$S,18,FALSE)</f>
        <v>2711.4053488890422</v>
      </c>
      <c r="L1011" s="39">
        <f t="shared" si="31"/>
        <v>2711.4053488890422</v>
      </c>
    </row>
    <row r="1012" spans="1:12" ht="15" customHeight="1">
      <c r="A1012" s="51" t="s">
        <v>1028</v>
      </c>
      <c r="B1012" s="51">
        <v>520580</v>
      </c>
      <c r="C1012" s="51" t="s">
        <v>1029</v>
      </c>
      <c r="D1012" s="121">
        <f>SUMIFS('HCLS Adjustment'!$F:$F,'HCLS Adjustment'!$B:$B,'SAC by SAC Totals'!$B1012)</f>
        <v>88332</v>
      </c>
      <c r="E1012" s="17">
        <f>VLOOKUP(B1012,'SVS Adjustment'!B:L,4,FALSE)</f>
        <v>0</v>
      </c>
      <c r="F1012" s="17">
        <f>VLOOKUP(B1012,'CAF BLS Adjustment'!B:S,9,FALSE)</f>
        <v>60226.08850169956</v>
      </c>
      <c r="G1012" s="14">
        <f t="shared" si="30"/>
        <v>148558.08850169956</v>
      </c>
      <c r="H1012" s="159"/>
      <c r="I1012" s="121">
        <f>SUMIFS('HCLS Adjustment'!$M:$M,'HCLS Adjustment'!$B:$B,$B1012)</f>
        <v>77730.986838833327</v>
      </c>
      <c r="J1012" s="17">
        <f>VLOOKUP(B1012,'SVS Adjustment'!B:L,11,FALSE)</f>
        <v>0</v>
      </c>
      <c r="K1012" s="17">
        <f>VLOOKUP($B1012,'CAF BLS Adjustment'!$B:$S,18,FALSE)</f>
        <v>53856.128025752107</v>
      </c>
      <c r="L1012" s="39">
        <f t="shared" si="31"/>
        <v>131587.11486458543</v>
      </c>
    </row>
    <row r="1013" spans="1:12" ht="15" customHeight="1">
      <c r="A1013" s="51" t="s">
        <v>1028</v>
      </c>
      <c r="B1013" s="51">
        <v>520581</v>
      </c>
      <c r="C1013" s="51" t="s">
        <v>1030</v>
      </c>
      <c r="D1013" s="121">
        <f>SUMIFS('HCLS Adjustment'!$F:$F,'HCLS Adjustment'!$B:$B,'SAC by SAC Totals'!$B1013)</f>
        <v>203436</v>
      </c>
      <c r="E1013" s="17">
        <f>VLOOKUP(B1013,'SVS Adjustment'!B:L,4,FALSE)</f>
        <v>0</v>
      </c>
      <c r="F1013" s="17">
        <f>VLOOKUP(B1013,'CAF BLS Adjustment'!B:S,9,FALSE)</f>
        <v>108901</v>
      </c>
      <c r="G1013" s="14">
        <f t="shared" si="30"/>
        <v>312337</v>
      </c>
      <c r="H1013" s="159"/>
      <c r="I1013" s="121">
        <f>SUMIFS('HCLS Adjustment'!$M:$M,'HCLS Adjustment'!$B:$B,$B1013)</f>
        <v>179243.70542533178</v>
      </c>
      <c r="J1013" s="17">
        <f>VLOOKUP(B1013,'SVS Adjustment'!B:L,11,FALSE)</f>
        <v>0</v>
      </c>
      <c r="K1013" s="17">
        <f>VLOOKUP($B1013,'CAF BLS Adjustment'!$B:$S,18,FALSE)</f>
        <v>97022.22089126108</v>
      </c>
      <c r="L1013" s="39">
        <f t="shared" si="31"/>
        <v>276265.92631659284</v>
      </c>
    </row>
    <row r="1014" spans="1:12" ht="15" customHeight="1">
      <c r="A1014" s="51" t="s">
        <v>1028</v>
      </c>
      <c r="B1014" s="51">
        <v>522404</v>
      </c>
      <c r="C1014" s="51" t="s">
        <v>1031</v>
      </c>
      <c r="D1014" s="121">
        <f>SUMIFS('HCLS Adjustment'!$F:$F,'HCLS Adjustment'!$B:$B,'SAC by SAC Totals'!$B1014)</f>
        <v>0</v>
      </c>
      <c r="E1014" s="17">
        <f>VLOOKUP(B1014,'SVS Adjustment'!B:L,4,FALSE)</f>
        <v>0</v>
      </c>
      <c r="F1014" s="17">
        <f>VLOOKUP(B1014,'CAF BLS Adjustment'!B:S,9,FALSE)</f>
        <v>-16242</v>
      </c>
      <c r="G1014" s="14">
        <f t="shared" si="30"/>
        <v>-16242</v>
      </c>
      <c r="H1014" s="159"/>
      <c r="I1014" s="121">
        <f>SUMIFS('HCLS Adjustment'!$M:$M,'HCLS Adjustment'!$B:$B,$B1014)</f>
        <v>0</v>
      </c>
      <c r="J1014" s="17">
        <f>VLOOKUP(B1014,'SVS Adjustment'!B:L,11,FALSE)</f>
        <v>0</v>
      </c>
      <c r="K1014" s="17">
        <f>VLOOKUP($B1014,'CAF BLS Adjustment'!$B:$S,18,FALSE)</f>
        <v>-16242</v>
      </c>
      <c r="L1014" s="39">
        <f t="shared" si="31"/>
        <v>-16242</v>
      </c>
    </row>
    <row r="1015" spans="1:12" ht="15" customHeight="1">
      <c r="A1015" s="51" t="s">
        <v>1028</v>
      </c>
      <c r="B1015" s="51">
        <v>522417</v>
      </c>
      <c r="C1015" s="51" t="s">
        <v>1032</v>
      </c>
      <c r="D1015" s="121">
        <f>SUMIFS('HCLS Adjustment'!$F:$F,'HCLS Adjustment'!$B:$B,'SAC by SAC Totals'!$B1015)</f>
        <v>0</v>
      </c>
      <c r="E1015" s="17">
        <f>VLOOKUP(B1015,'SVS Adjustment'!B:L,4,FALSE)</f>
        <v>0</v>
      </c>
      <c r="F1015" s="17">
        <f>VLOOKUP(B1015,'CAF BLS Adjustment'!B:S,9,FALSE)</f>
        <v>71421</v>
      </c>
      <c r="G1015" s="14">
        <f t="shared" si="30"/>
        <v>71421</v>
      </c>
      <c r="H1015" s="159"/>
      <c r="I1015" s="121">
        <f>SUMIFS('HCLS Adjustment'!$M:$M,'HCLS Adjustment'!$B:$B,$B1015)</f>
        <v>0</v>
      </c>
      <c r="J1015" s="17">
        <f>VLOOKUP(B1015,'SVS Adjustment'!B:L,11,FALSE)</f>
        <v>0</v>
      </c>
      <c r="K1015" s="17">
        <f>VLOOKUP($B1015,'CAF BLS Adjustment'!$B:$S,18,FALSE)</f>
        <v>64066.859084346383</v>
      </c>
      <c r="L1015" s="39">
        <f t="shared" si="31"/>
        <v>64066.859084346383</v>
      </c>
    </row>
    <row r="1016" spans="1:12" ht="15" customHeight="1">
      <c r="A1016" s="51" t="s">
        <v>1028</v>
      </c>
      <c r="B1016" s="51">
        <v>522418</v>
      </c>
      <c r="C1016" s="51" t="s">
        <v>1033</v>
      </c>
      <c r="D1016" s="121">
        <f>SUMIFS('HCLS Adjustment'!$F:$F,'HCLS Adjustment'!$B:$B,'SAC by SAC Totals'!$B1016)</f>
        <v>0</v>
      </c>
      <c r="E1016" s="17">
        <f>VLOOKUP(B1016,'SVS Adjustment'!B:L,4,FALSE)</f>
        <v>0</v>
      </c>
      <c r="F1016" s="17">
        <f>VLOOKUP(B1016,'CAF BLS Adjustment'!B:S,9,FALSE)</f>
        <v>-27780</v>
      </c>
      <c r="G1016" s="14">
        <f t="shared" si="30"/>
        <v>-27780</v>
      </c>
      <c r="H1016" s="159"/>
      <c r="I1016" s="121">
        <f>SUMIFS('HCLS Adjustment'!$M:$M,'HCLS Adjustment'!$B:$B,$B1016)</f>
        <v>0</v>
      </c>
      <c r="J1016" s="17">
        <f>VLOOKUP(B1016,'SVS Adjustment'!B:L,11,FALSE)</f>
        <v>0</v>
      </c>
      <c r="K1016" s="17">
        <f>VLOOKUP($B1016,'CAF BLS Adjustment'!$B:$S,18,FALSE)</f>
        <v>-27780</v>
      </c>
      <c r="L1016" s="39">
        <f t="shared" si="31"/>
        <v>-27780</v>
      </c>
    </row>
    <row r="1017" spans="1:12" ht="15" customHeight="1">
      <c r="A1017" s="51" t="s">
        <v>1028</v>
      </c>
      <c r="B1017" s="51">
        <v>522419</v>
      </c>
      <c r="C1017" s="51" t="s">
        <v>1034</v>
      </c>
      <c r="D1017" s="121">
        <f>SUMIFS('HCLS Adjustment'!$F:$F,'HCLS Adjustment'!$B:$B,'SAC by SAC Totals'!$B1017)</f>
        <v>251016</v>
      </c>
      <c r="E1017" s="17">
        <f>VLOOKUP(B1017,'SVS Adjustment'!B:L,4,FALSE)</f>
        <v>0</v>
      </c>
      <c r="F1017" s="17">
        <f>VLOOKUP(B1017,'CAF BLS Adjustment'!B:S,9,FALSE)</f>
        <v>1237157</v>
      </c>
      <c r="G1017" s="14">
        <f t="shared" si="30"/>
        <v>1488173</v>
      </c>
      <c r="H1017" s="159"/>
      <c r="I1017" s="121">
        <f>SUMIFS('HCLS Adjustment'!$M:$M,'HCLS Adjustment'!$B:$B,$B1017)</f>
        <v>209922.15136455023</v>
      </c>
      <c r="J1017" s="17">
        <f>VLOOKUP(B1017,'SVS Adjustment'!B:L,11,FALSE)</f>
        <v>0</v>
      </c>
      <c r="K1017" s="17">
        <f>VLOOKUP($B1017,'CAF BLS Adjustment'!$B:$S,18,FALSE)</f>
        <v>1115055.9301092902</v>
      </c>
      <c r="L1017" s="39">
        <f t="shared" si="31"/>
        <v>1324978.0814738404</v>
      </c>
    </row>
    <row r="1018" spans="1:12" ht="15" customHeight="1">
      <c r="A1018" s="51" t="s">
        <v>1028</v>
      </c>
      <c r="B1018" s="51">
        <v>522423</v>
      </c>
      <c r="C1018" s="51" t="s">
        <v>1035</v>
      </c>
      <c r="D1018" s="121">
        <f>SUMIFS('HCLS Adjustment'!$F:$F,'HCLS Adjustment'!$B:$B,'SAC by SAC Totals'!$B1018)</f>
        <v>624984</v>
      </c>
      <c r="E1018" s="17">
        <f>VLOOKUP(B1018,'SVS Adjustment'!B:L,4,FALSE)</f>
        <v>0</v>
      </c>
      <c r="F1018" s="17">
        <f>VLOOKUP(B1018,'CAF BLS Adjustment'!B:S,9,FALSE)</f>
        <v>995261</v>
      </c>
      <c r="G1018" s="14">
        <f t="shared" si="30"/>
        <v>1620245</v>
      </c>
      <c r="H1018" s="159"/>
      <c r="I1018" s="121">
        <f>SUMIFS('HCLS Adjustment'!$M:$M,'HCLS Adjustment'!$B:$B,$B1018)</f>
        <v>515111.33218155708</v>
      </c>
      <c r="J1018" s="17">
        <f>VLOOKUP(B1018,'SVS Adjustment'!B:L,11,FALSE)</f>
        <v>0</v>
      </c>
      <c r="K1018" s="17">
        <f>VLOOKUP($B1018,'CAF BLS Adjustment'!$B:$S,18,FALSE)</f>
        <v>854402.73576622852</v>
      </c>
      <c r="L1018" s="39">
        <f t="shared" si="31"/>
        <v>1369514.0679477856</v>
      </c>
    </row>
    <row r="1019" spans="1:12" ht="15" customHeight="1">
      <c r="A1019" s="51" t="s">
        <v>1028</v>
      </c>
      <c r="B1019" s="51">
        <v>522426</v>
      </c>
      <c r="C1019" s="51" t="s">
        <v>1036</v>
      </c>
      <c r="D1019" s="121">
        <f>SUMIFS('HCLS Adjustment'!$F:$F,'HCLS Adjustment'!$B:$B,'SAC by SAC Totals'!$B1019)</f>
        <v>225624</v>
      </c>
      <c r="E1019" s="17">
        <f>VLOOKUP(B1019,'SVS Adjustment'!B:L,4,FALSE)</f>
        <v>0</v>
      </c>
      <c r="F1019" s="17">
        <f>VLOOKUP(B1019,'CAF BLS Adjustment'!B:S,9,FALSE)</f>
        <v>561827</v>
      </c>
      <c r="G1019" s="14">
        <f t="shared" si="30"/>
        <v>787451</v>
      </c>
      <c r="H1019" s="159"/>
      <c r="I1019" s="121">
        <f>SUMIFS('HCLS Adjustment'!$M:$M,'HCLS Adjustment'!$B:$B,$B1019)</f>
        <v>162904.09243350622</v>
      </c>
      <c r="J1019" s="17">
        <f>VLOOKUP(B1019,'SVS Adjustment'!B:L,11,FALSE)</f>
        <v>0</v>
      </c>
      <c r="K1019" s="17">
        <f>VLOOKUP($B1019,'CAF BLS Adjustment'!$B:$S,18,FALSE)</f>
        <v>459927.7725259976</v>
      </c>
      <c r="L1019" s="39">
        <f t="shared" si="31"/>
        <v>622831.86495950376</v>
      </c>
    </row>
    <row r="1020" spans="1:12" ht="15" customHeight="1">
      <c r="A1020" s="51" t="s">
        <v>1028</v>
      </c>
      <c r="B1020" s="51">
        <v>522427</v>
      </c>
      <c r="C1020" s="51" t="s">
        <v>1037</v>
      </c>
      <c r="D1020" s="121">
        <f>SUMIFS('HCLS Adjustment'!$F:$F,'HCLS Adjustment'!$B:$B,'SAC by SAC Totals'!$B1020)</f>
        <v>0</v>
      </c>
      <c r="E1020" s="17">
        <f>VLOOKUP(B1020,'SVS Adjustment'!B:L,4,FALSE)</f>
        <v>0</v>
      </c>
      <c r="F1020" s="17">
        <f>VLOOKUP(B1020,'CAF BLS Adjustment'!B:S,9,FALSE)</f>
        <v>14628</v>
      </c>
      <c r="G1020" s="14">
        <f t="shared" si="30"/>
        <v>14628</v>
      </c>
      <c r="H1020" s="159"/>
      <c r="I1020" s="121">
        <f>SUMIFS('HCLS Adjustment'!$M:$M,'HCLS Adjustment'!$B:$B,$B1020)</f>
        <v>0</v>
      </c>
      <c r="J1020" s="17">
        <f>VLOOKUP(B1020,'SVS Adjustment'!B:L,11,FALSE)</f>
        <v>0</v>
      </c>
      <c r="K1020" s="17">
        <f>VLOOKUP($B1020,'CAF BLS Adjustment'!$B:$S,18,FALSE)</f>
        <v>13408.531928177454</v>
      </c>
      <c r="L1020" s="39">
        <f t="shared" si="31"/>
        <v>13408.531928177454</v>
      </c>
    </row>
    <row r="1021" spans="1:12" ht="15" customHeight="1">
      <c r="A1021" s="51" t="s">
        <v>1028</v>
      </c>
      <c r="B1021" s="51">
        <v>522430</v>
      </c>
      <c r="C1021" s="51" t="s">
        <v>1038</v>
      </c>
      <c r="D1021" s="121">
        <f>SUMIFS('HCLS Adjustment'!$F:$F,'HCLS Adjustment'!$B:$B,'SAC by SAC Totals'!$B1021)</f>
        <v>0</v>
      </c>
      <c r="E1021" s="17">
        <f>VLOOKUP(B1021,'SVS Adjustment'!B:L,4,FALSE)</f>
        <v>0</v>
      </c>
      <c r="F1021" s="17">
        <f>VLOOKUP(B1021,'CAF BLS Adjustment'!B:S,9,FALSE)</f>
        <v>-23646</v>
      </c>
      <c r="G1021" s="14">
        <f t="shared" si="30"/>
        <v>-23646</v>
      </c>
      <c r="H1021" s="159"/>
      <c r="I1021" s="121">
        <f>SUMIFS('HCLS Adjustment'!$M:$M,'HCLS Adjustment'!$B:$B,$B1021)</f>
        <v>0</v>
      </c>
      <c r="J1021" s="17">
        <f>VLOOKUP(B1021,'SVS Adjustment'!B:L,11,FALSE)</f>
        <v>0</v>
      </c>
      <c r="K1021" s="17">
        <f>VLOOKUP($B1021,'CAF BLS Adjustment'!$B:$S,18,FALSE)</f>
        <v>-23646</v>
      </c>
      <c r="L1021" s="39">
        <f t="shared" si="31"/>
        <v>-23646</v>
      </c>
    </row>
    <row r="1022" spans="1:12" ht="15" customHeight="1">
      <c r="A1022" s="51" t="s">
        <v>1028</v>
      </c>
      <c r="B1022" s="51">
        <v>522431</v>
      </c>
      <c r="C1022" s="51" t="s">
        <v>1039</v>
      </c>
      <c r="D1022" s="121">
        <f>SUMIFS('HCLS Adjustment'!$F:$F,'HCLS Adjustment'!$B:$B,'SAC by SAC Totals'!$B1022)</f>
        <v>265620</v>
      </c>
      <c r="E1022" s="17">
        <f>VLOOKUP(B1022,'SVS Adjustment'!B:L,4,FALSE)</f>
        <v>0</v>
      </c>
      <c r="F1022" s="17">
        <f>VLOOKUP(B1022,'CAF BLS Adjustment'!B:S,9,FALSE)</f>
        <v>2745313</v>
      </c>
      <c r="G1022" s="14">
        <f t="shared" si="30"/>
        <v>3010933</v>
      </c>
      <c r="H1022" s="159"/>
      <c r="I1022" s="121">
        <f>SUMIFS('HCLS Adjustment'!$M:$M,'HCLS Adjustment'!$B:$B,$B1022)</f>
        <v>192903.97244822577</v>
      </c>
      <c r="J1022" s="17">
        <f>VLOOKUP(B1022,'SVS Adjustment'!B:L,11,FALSE)</f>
        <v>0</v>
      </c>
      <c r="K1022" s="17">
        <f>VLOOKUP($B1022,'CAF BLS Adjustment'!$B:$S,18,FALSE)</f>
        <v>2453546.1467707222</v>
      </c>
      <c r="L1022" s="39">
        <f t="shared" si="31"/>
        <v>2646450.1192189478</v>
      </c>
    </row>
    <row r="1023" spans="1:12" ht="15" customHeight="1">
      <c r="A1023" s="51" t="s">
        <v>1028</v>
      </c>
      <c r="B1023" s="51">
        <v>522437</v>
      </c>
      <c r="C1023" s="51" t="s">
        <v>1040</v>
      </c>
      <c r="D1023" s="121">
        <f>SUMIFS('HCLS Adjustment'!$F:$F,'HCLS Adjustment'!$B:$B,'SAC by SAC Totals'!$B1023)</f>
        <v>0</v>
      </c>
      <c r="E1023" s="17">
        <f>VLOOKUP(B1023,'SVS Adjustment'!B:L,4,FALSE)</f>
        <v>0</v>
      </c>
      <c r="F1023" s="17">
        <f>VLOOKUP(B1023,'CAF BLS Adjustment'!B:S,9,FALSE)</f>
        <v>-23670</v>
      </c>
      <c r="G1023" s="14">
        <f t="shared" si="30"/>
        <v>-23670</v>
      </c>
      <c r="H1023" s="159"/>
      <c r="I1023" s="121">
        <f>SUMIFS('HCLS Adjustment'!$M:$M,'HCLS Adjustment'!$B:$B,$B1023)</f>
        <v>0</v>
      </c>
      <c r="J1023" s="17">
        <f>VLOOKUP(B1023,'SVS Adjustment'!B:L,11,FALSE)</f>
        <v>0</v>
      </c>
      <c r="K1023" s="17">
        <f>VLOOKUP($B1023,'CAF BLS Adjustment'!$B:$S,18,FALSE)</f>
        <v>-23670</v>
      </c>
      <c r="L1023" s="39">
        <f t="shared" si="31"/>
        <v>-23670</v>
      </c>
    </row>
    <row r="1024" spans="1:12" ht="15" customHeight="1">
      <c r="A1024" s="51" t="s">
        <v>1028</v>
      </c>
      <c r="B1024" s="51">
        <v>522442</v>
      </c>
      <c r="C1024" s="51" t="s">
        <v>1041</v>
      </c>
      <c r="D1024" s="121">
        <f>SUMIFS('HCLS Adjustment'!$F:$F,'HCLS Adjustment'!$B:$B,'SAC by SAC Totals'!$B1024)</f>
        <v>685440</v>
      </c>
      <c r="E1024" s="17">
        <f>VLOOKUP(B1024,'SVS Adjustment'!B:L,4,FALSE)</f>
        <v>0</v>
      </c>
      <c r="F1024" s="17">
        <f>VLOOKUP(B1024,'CAF BLS Adjustment'!B:S,9,FALSE)</f>
        <v>592676</v>
      </c>
      <c r="G1024" s="14">
        <f t="shared" si="30"/>
        <v>1278116</v>
      </c>
      <c r="H1024" s="159"/>
      <c r="I1024" s="121">
        <f>SUMIFS('HCLS Adjustment'!$M:$M,'HCLS Adjustment'!$B:$B,$B1024)</f>
        <v>601762.51200645801</v>
      </c>
      <c r="J1024" s="17">
        <f>VLOOKUP(B1024,'SVS Adjustment'!B:L,11,FALSE)</f>
        <v>0</v>
      </c>
      <c r="K1024" s="17">
        <f>VLOOKUP($B1024,'CAF BLS Adjustment'!$B:$S,18,FALSE)</f>
        <v>528553.53205069446</v>
      </c>
      <c r="L1024" s="39">
        <f t="shared" si="31"/>
        <v>1130316.0440571525</v>
      </c>
    </row>
    <row r="1025" spans="1:12" ht="15" customHeight="1">
      <c r="A1025" s="51" t="s">
        <v>1028</v>
      </c>
      <c r="B1025" s="51">
        <v>522446</v>
      </c>
      <c r="C1025" s="51" t="s">
        <v>1042</v>
      </c>
      <c r="D1025" s="121">
        <f>SUMIFS('HCLS Adjustment'!$F:$F,'HCLS Adjustment'!$B:$B,'SAC by SAC Totals'!$B1025)</f>
        <v>157152</v>
      </c>
      <c r="E1025" s="17">
        <f>VLOOKUP(B1025,'SVS Adjustment'!B:L,4,FALSE)</f>
        <v>0</v>
      </c>
      <c r="F1025" s="17">
        <f>VLOOKUP(B1025,'CAF BLS Adjustment'!B:S,9,FALSE)</f>
        <v>781609</v>
      </c>
      <c r="G1025" s="14">
        <f t="shared" si="30"/>
        <v>938761</v>
      </c>
      <c r="H1025" s="159"/>
      <c r="I1025" s="121">
        <f>SUMIFS('HCLS Adjustment'!$M:$M,'HCLS Adjustment'!$B:$B,$B1025)</f>
        <v>96238.602214808125</v>
      </c>
      <c r="J1025" s="17">
        <f>VLOOKUP(B1025,'SVS Adjustment'!B:L,11,FALSE)</f>
        <v>0</v>
      </c>
      <c r="K1025" s="17">
        <f>VLOOKUP($B1025,'CAF BLS Adjustment'!$B:$S,18,FALSE)</f>
        <v>652885.11396936025</v>
      </c>
      <c r="L1025" s="39">
        <f t="shared" si="31"/>
        <v>749123.71618416836</v>
      </c>
    </row>
    <row r="1026" spans="1:12" ht="15" customHeight="1">
      <c r="A1026" s="51" t="s">
        <v>1028</v>
      </c>
      <c r="B1026" s="51">
        <v>522447</v>
      </c>
      <c r="C1026" s="51" t="s">
        <v>1043</v>
      </c>
      <c r="D1026" s="121">
        <f>SUMIFS('HCLS Adjustment'!$F:$F,'HCLS Adjustment'!$B:$B,'SAC by SAC Totals'!$B1026)</f>
        <v>1604508</v>
      </c>
      <c r="E1026" s="17">
        <f>VLOOKUP(B1026,'SVS Adjustment'!B:L,4,FALSE)</f>
        <v>0</v>
      </c>
      <c r="F1026" s="17">
        <f>VLOOKUP(B1026,'CAF BLS Adjustment'!B:S,9,FALSE)</f>
        <v>3714080.0697995597</v>
      </c>
      <c r="G1026" s="14">
        <f t="shared" si="30"/>
        <v>5318588.0697995592</v>
      </c>
      <c r="H1026" s="159"/>
      <c r="I1026" s="121">
        <f>SUMIFS('HCLS Adjustment'!$M:$M,'HCLS Adjustment'!$B:$B,$B1026)</f>
        <v>1399845.2871781322</v>
      </c>
      <c r="J1026" s="17">
        <f>VLOOKUP(B1026,'SVS Adjustment'!B:L,11,FALSE)</f>
        <v>0</v>
      </c>
      <c r="K1026" s="17">
        <f>VLOOKUP($B1026,'CAF BLS Adjustment'!$B:$S,18,FALSE)</f>
        <v>3362324.1037179544</v>
      </c>
      <c r="L1026" s="39">
        <f t="shared" si="31"/>
        <v>4762169.3908960866</v>
      </c>
    </row>
    <row r="1027" spans="1:12" ht="15" customHeight="1">
      <c r="A1027" s="51" t="s">
        <v>1028</v>
      </c>
      <c r="B1027" s="51">
        <v>522451</v>
      </c>
      <c r="C1027" s="51" t="s">
        <v>1044</v>
      </c>
      <c r="D1027" s="121">
        <f>SUMIFS('HCLS Adjustment'!$F:$F,'HCLS Adjustment'!$B:$B,'SAC by SAC Totals'!$B1027)</f>
        <v>1225992</v>
      </c>
      <c r="E1027" s="17">
        <f>VLOOKUP(B1027,'SVS Adjustment'!B:L,4,FALSE)</f>
        <v>0</v>
      </c>
      <c r="F1027" s="17">
        <f>VLOOKUP(B1027,'CAF BLS Adjustment'!B:S,9,FALSE)</f>
        <v>862376</v>
      </c>
      <c r="G1027" s="14">
        <f t="shared" ref="G1027:G1090" si="32">SUM(D1027:F1027)</f>
        <v>2088368</v>
      </c>
      <c r="H1027" s="159"/>
      <c r="I1027" s="121">
        <f>SUMIFS('HCLS Adjustment'!$M:$M,'HCLS Adjustment'!$B:$B,$B1027)</f>
        <v>1074311.1060252103</v>
      </c>
      <c r="J1027" s="17">
        <f>VLOOKUP(B1027,'SVS Adjustment'!B:L,11,FALSE)</f>
        <v>0</v>
      </c>
      <c r="K1027" s="17">
        <f>VLOOKUP($B1027,'CAF BLS Adjustment'!$B:$S,18,FALSE)</f>
        <v>764467.23174382991</v>
      </c>
      <c r="L1027" s="39">
        <f t="shared" ref="L1027:L1090" si="33">SUM(I1027:K1027)</f>
        <v>1838778.3377690404</v>
      </c>
    </row>
    <row r="1028" spans="1:12" ht="15" customHeight="1">
      <c r="A1028" s="51" t="s">
        <v>1028</v>
      </c>
      <c r="B1028" s="51">
        <v>522452</v>
      </c>
      <c r="C1028" s="51" t="s">
        <v>1045</v>
      </c>
      <c r="D1028" s="121">
        <f>SUMIFS('HCLS Adjustment'!$F:$F,'HCLS Adjustment'!$B:$B,'SAC by SAC Totals'!$B1028)</f>
        <v>0</v>
      </c>
      <c r="E1028" s="17">
        <f>VLOOKUP(B1028,'SVS Adjustment'!B:L,4,FALSE)</f>
        <v>0</v>
      </c>
      <c r="F1028" s="17">
        <f>VLOOKUP(B1028,'CAF BLS Adjustment'!B:S,9,FALSE)</f>
        <v>3750370</v>
      </c>
      <c r="G1028" s="14">
        <f t="shared" si="32"/>
        <v>3750370</v>
      </c>
      <c r="H1028" s="159"/>
      <c r="I1028" s="121">
        <f>SUMIFS('HCLS Adjustment'!$M:$M,'HCLS Adjustment'!$B:$B,$B1028)</f>
        <v>0</v>
      </c>
      <c r="J1028" s="17">
        <f>VLOOKUP(B1028,'SVS Adjustment'!B:L,11,FALSE)</f>
        <v>0</v>
      </c>
      <c r="K1028" s="17">
        <f>VLOOKUP($B1028,'CAF BLS Adjustment'!$B:$S,18,FALSE)</f>
        <v>3223553.9230148187</v>
      </c>
      <c r="L1028" s="39">
        <f t="shared" si="33"/>
        <v>3223553.9230148187</v>
      </c>
    </row>
    <row r="1029" spans="1:12" ht="15" customHeight="1">
      <c r="A1029" s="51" t="s">
        <v>1046</v>
      </c>
      <c r="B1029" s="51">
        <v>532359</v>
      </c>
      <c r="C1029" s="51" t="s">
        <v>1047</v>
      </c>
      <c r="D1029" s="121">
        <f>SUMIFS('HCLS Adjustment'!$F:$F,'HCLS Adjustment'!$B:$B,'SAC by SAC Totals'!$B1029)</f>
        <v>0</v>
      </c>
      <c r="E1029" s="17">
        <f>VLOOKUP(B1029,'SVS Adjustment'!B:L,4,FALSE)</f>
        <v>0</v>
      </c>
      <c r="F1029" s="17">
        <f>VLOOKUP(B1029,'CAF BLS Adjustment'!B:S,9,FALSE)</f>
        <v>651794</v>
      </c>
      <c r="G1029" s="14">
        <f t="shared" si="32"/>
        <v>651794</v>
      </c>
      <c r="H1029" s="159"/>
      <c r="I1029" s="121">
        <f>SUMIFS('HCLS Adjustment'!$M:$M,'HCLS Adjustment'!$B:$B,$B1029)</f>
        <v>0</v>
      </c>
      <c r="J1029" s="17">
        <f>VLOOKUP(B1029,'SVS Adjustment'!B:L,11,FALSE)</f>
        <v>0</v>
      </c>
      <c r="K1029" s="17">
        <f>VLOOKUP($B1029,'CAF BLS Adjustment'!$B:$S,18,FALSE)</f>
        <v>517701.87291526608</v>
      </c>
      <c r="L1029" s="39">
        <f t="shared" si="33"/>
        <v>517701.87291526608</v>
      </c>
    </row>
    <row r="1030" spans="1:12" ht="15" customHeight="1">
      <c r="A1030" s="51" t="s">
        <v>1046</v>
      </c>
      <c r="B1030" s="51">
        <v>532362</v>
      </c>
      <c r="C1030" s="51" t="s">
        <v>1048</v>
      </c>
      <c r="D1030" s="121">
        <f>SUMIFS('HCLS Adjustment'!$F:$F,'HCLS Adjustment'!$B:$B,'SAC by SAC Totals'!$B1030)</f>
        <v>0</v>
      </c>
      <c r="E1030" s="17">
        <f>VLOOKUP(B1030,'SVS Adjustment'!B:L,4,FALSE)</f>
        <v>0</v>
      </c>
      <c r="F1030" s="17">
        <f>VLOOKUP(B1030,'CAF BLS Adjustment'!B:S,9,FALSE)</f>
        <v>2365154</v>
      </c>
      <c r="G1030" s="14">
        <f t="shared" si="32"/>
        <v>2365154</v>
      </c>
      <c r="H1030" s="159"/>
      <c r="I1030" s="121">
        <f>SUMIFS('HCLS Adjustment'!$M:$M,'HCLS Adjustment'!$B:$B,$B1030)</f>
        <v>0</v>
      </c>
      <c r="J1030" s="17">
        <f>VLOOKUP(B1030,'SVS Adjustment'!B:L,11,FALSE)</f>
        <v>0</v>
      </c>
      <c r="K1030" s="17">
        <f>VLOOKUP($B1030,'CAF BLS Adjustment'!$B:$S,18,FALSE)</f>
        <v>1950609.3997444424</v>
      </c>
      <c r="L1030" s="39">
        <f t="shared" si="33"/>
        <v>1950609.3997444424</v>
      </c>
    </row>
    <row r="1031" spans="1:12" ht="15" customHeight="1">
      <c r="A1031" s="51" t="s">
        <v>1046</v>
      </c>
      <c r="B1031" s="51">
        <v>532363</v>
      </c>
      <c r="C1031" s="51" t="s">
        <v>1049</v>
      </c>
      <c r="D1031" s="121">
        <f>SUMIFS('HCLS Adjustment'!$F:$F,'HCLS Adjustment'!$B:$B,'SAC by SAC Totals'!$B1031)</f>
        <v>92472</v>
      </c>
      <c r="E1031" s="17">
        <f>VLOOKUP(B1031,'SVS Adjustment'!B:L,4,FALSE)</f>
        <v>0</v>
      </c>
      <c r="F1031" s="17">
        <f>VLOOKUP(B1031,'CAF BLS Adjustment'!B:S,9,FALSE)</f>
        <v>417749</v>
      </c>
      <c r="G1031" s="14">
        <f t="shared" si="32"/>
        <v>510221</v>
      </c>
      <c r="H1031" s="159"/>
      <c r="I1031" s="121">
        <f>SUMIFS('HCLS Adjustment'!$M:$M,'HCLS Adjustment'!$B:$B,$B1031)</f>
        <v>49072.924269217285</v>
      </c>
      <c r="J1031" s="17">
        <f>VLOOKUP(B1031,'SVS Adjustment'!B:L,11,FALSE)</f>
        <v>0</v>
      </c>
      <c r="K1031" s="17">
        <f>VLOOKUP($B1031,'CAF BLS Adjustment'!$B:$S,18,FALSE)</f>
        <v>332315.7641165434</v>
      </c>
      <c r="L1031" s="39">
        <f t="shared" si="33"/>
        <v>381388.6883857607</v>
      </c>
    </row>
    <row r="1032" spans="1:12" ht="15" customHeight="1">
      <c r="A1032" s="51" t="s">
        <v>1046</v>
      </c>
      <c r="B1032" s="51">
        <v>532364</v>
      </c>
      <c r="C1032" s="51" t="s">
        <v>1050</v>
      </c>
      <c r="D1032" s="121">
        <f>SUMIFS('HCLS Adjustment'!$F:$F,'HCLS Adjustment'!$B:$B,'SAC by SAC Totals'!$B1032)</f>
        <v>1024620</v>
      </c>
      <c r="E1032" s="17">
        <f>VLOOKUP(B1032,'SVS Adjustment'!B:L,4,FALSE)</f>
        <v>0</v>
      </c>
      <c r="F1032" s="17">
        <f>VLOOKUP(B1032,'CAF BLS Adjustment'!B:S,9,FALSE)</f>
        <v>1154656</v>
      </c>
      <c r="G1032" s="14">
        <f t="shared" si="32"/>
        <v>2179276</v>
      </c>
      <c r="H1032" s="159"/>
      <c r="I1032" s="121">
        <f>SUMIFS('HCLS Adjustment'!$M:$M,'HCLS Adjustment'!$B:$B,$B1032)</f>
        <v>895790.17839315138</v>
      </c>
      <c r="J1032" s="17">
        <f>VLOOKUP(B1032,'SVS Adjustment'!B:L,11,FALSE)</f>
        <v>0</v>
      </c>
      <c r="K1032" s="17">
        <f>VLOOKUP($B1032,'CAF BLS Adjustment'!$B:$S,18,FALSE)</f>
        <v>1033679.4923029165</v>
      </c>
      <c r="L1032" s="39">
        <f t="shared" si="33"/>
        <v>1929469.6706960679</v>
      </c>
    </row>
    <row r="1033" spans="1:12" ht="15" customHeight="1">
      <c r="A1033" s="51" t="s">
        <v>1046</v>
      </c>
      <c r="B1033" s="51">
        <v>532369</v>
      </c>
      <c r="C1033" s="51" t="s">
        <v>1051</v>
      </c>
      <c r="D1033" s="121">
        <f>SUMIFS('HCLS Adjustment'!$F:$F,'HCLS Adjustment'!$B:$B,'SAC by SAC Totals'!$B1033)</f>
        <v>423264</v>
      </c>
      <c r="E1033" s="17">
        <f>VLOOKUP(B1033,'SVS Adjustment'!B:L,4,FALSE)</f>
        <v>0</v>
      </c>
      <c r="F1033" s="17">
        <f>VLOOKUP(B1033,'CAF BLS Adjustment'!B:S,9,FALSE)</f>
        <v>378467</v>
      </c>
      <c r="G1033" s="14">
        <f t="shared" si="32"/>
        <v>801731</v>
      </c>
      <c r="H1033" s="159"/>
      <c r="I1033" s="121">
        <f>SUMIFS('HCLS Adjustment'!$M:$M,'HCLS Adjustment'!$B:$B,$B1033)</f>
        <v>370240.53094448417</v>
      </c>
      <c r="J1033" s="17">
        <f>VLOOKUP(B1033,'SVS Adjustment'!B:L,11,FALSE)</f>
        <v>0</v>
      </c>
      <c r="K1033" s="17">
        <f>VLOOKUP($B1033,'CAF BLS Adjustment'!$B:$S,18,FALSE)</f>
        <v>335587.8461974829</v>
      </c>
      <c r="L1033" s="39">
        <f t="shared" si="33"/>
        <v>705828.37714196707</v>
      </c>
    </row>
    <row r="1034" spans="1:12" ht="15" customHeight="1">
      <c r="A1034" s="51" t="s">
        <v>1046</v>
      </c>
      <c r="B1034" s="51">
        <v>532371</v>
      </c>
      <c r="C1034" s="51" t="s">
        <v>1052</v>
      </c>
      <c r="D1034" s="121">
        <f>SUMIFS('HCLS Adjustment'!$F:$F,'HCLS Adjustment'!$B:$B,'SAC by SAC Totals'!$B1034)</f>
        <v>0</v>
      </c>
      <c r="E1034" s="17">
        <f>VLOOKUP(B1034,'SVS Adjustment'!B:L,4,FALSE)</f>
        <v>0</v>
      </c>
      <c r="F1034" s="17">
        <f>VLOOKUP(B1034,'CAF BLS Adjustment'!B:S,9,FALSE)</f>
        <v>133104</v>
      </c>
      <c r="G1034" s="14">
        <f t="shared" si="32"/>
        <v>133104</v>
      </c>
      <c r="H1034" s="159"/>
      <c r="I1034" s="121">
        <f>SUMIFS('HCLS Adjustment'!$M:$M,'HCLS Adjustment'!$B:$B,$B1034)</f>
        <v>0</v>
      </c>
      <c r="J1034" s="17">
        <f>VLOOKUP(B1034,'SVS Adjustment'!B:L,11,FALSE)</f>
        <v>0</v>
      </c>
      <c r="K1034" s="17">
        <f>VLOOKUP($B1034,'CAF BLS Adjustment'!$B:$S,18,FALSE)</f>
        <v>122007.74089199697</v>
      </c>
      <c r="L1034" s="39">
        <f t="shared" si="33"/>
        <v>122007.74089199697</v>
      </c>
    </row>
    <row r="1035" spans="1:12" ht="15" customHeight="1">
      <c r="A1035" s="51" t="s">
        <v>1046</v>
      </c>
      <c r="B1035" s="51">
        <v>532373</v>
      </c>
      <c r="C1035" s="51" t="s">
        <v>1053</v>
      </c>
      <c r="D1035" s="121">
        <f>SUMIFS('HCLS Adjustment'!$F:$F,'HCLS Adjustment'!$B:$B,'SAC by SAC Totals'!$B1035)</f>
        <v>357828</v>
      </c>
      <c r="E1035" s="17">
        <f>VLOOKUP(B1035,'SVS Adjustment'!B:L,4,FALSE)</f>
        <v>0</v>
      </c>
      <c r="F1035" s="17">
        <f>VLOOKUP(B1035,'CAF BLS Adjustment'!B:S,9,FALSE)</f>
        <v>481429</v>
      </c>
      <c r="G1035" s="14">
        <f t="shared" si="32"/>
        <v>839257</v>
      </c>
      <c r="H1035" s="159"/>
      <c r="I1035" s="121">
        <f>SUMIFS('HCLS Adjustment'!$M:$M,'HCLS Adjustment'!$B:$B,$B1035)</f>
        <v>307910.77475216496</v>
      </c>
      <c r="J1035" s="17">
        <f>VLOOKUP(B1035,'SVS Adjustment'!B:L,11,FALSE)</f>
        <v>0</v>
      </c>
      <c r="K1035" s="17">
        <f>VLOOKUP($B1035,'CAF BLS Adjustment'!$B:$S,18,FALSE)</f>
        <v>425740.61176713672</v>
      </c>
      <c r="L1035" s="39">
        <f t="shared" si="33"/>
        <v>733651.38651930168</v>
      </c>
    </row>
    <row r="1036" spans="1:12" ht="15" customHeight="1">
      <c r="A1036" s="51" t="s">
        <v>1046</v>
      </c>
      <c r="B1036" s="51">
        <v>532375</v>
      </c>
      <c r="C1036" s="51" t="s">
        <v>1054</v>
      </c>
      <c r="D1036" s="121">
        <f>SUMIFS('HCLS Adjustment'!$F:$F,'HCLS Adjustment'!$B:$B,'SAC by SAC Totals'!$B1036)</f>
        <v>0</v>
      </c>
      <c r="E1036" s="17">
        <f>VLOOKUP(B1036,'SVS Adjustment'!B:L,4,FALSE)</f>
        <v>0</v>
      </c>
      <c r="F1036" s="17">
        <f>VLOOKUP(B1036,'CAF BLS Adjustment'!B:S,9,FALSE)</f>
        <v>4206</v>
      </c>
      <c r="G1036" s="14">
        <f t="shared" si="32"/>
        <v>4206</v>
      </c>
      <c r="H1036" s="159"/>
      <c r="I1036" s="121">
        <f>SUMIFS('HCLS Adjustment'!$M:$M,'HCLS Adjustment'!$B:$B,$B1036)</f>
        <v>0</v>
      </c>
      <c r="J1036" s="17">
        <f>VLOOKUP(B1036,'SVS Adjustment'!B:L,11,FALSE)</f>
        <v>0</v>
      </c>
      <c r="K1036" s="17">
        <f>VLOOKUP($B1036,'CAF BLS Adjustment'!$B:$S,18,FALSE)</f>
        <v>3855.3654149517615</v>
      </c>
      <c r="L1036" s="39">
        <f t="shared" si="33"/>
        <v>3855.3654149517615</v>
      </c>
    </row>
    <row r="1037" spans="1:12" ht="15" customHeight="1">
      <c r="A1037" s="51" t="s">
        <v>1046</v>
      </c>
      <c r="B1037" s="51">
        <v>532376</v>
      </c>
      <c r="C1037" s="51" t="s">
        <v>1055</v>
      </c>
      <c r="D1037" s="121">
        <f>SUMIFS('HCLS Adjustment'!$F:$F,'HCLS Adjustment'!$B:$B,'SAC by SAC Totals'!$B1037)</f>
        <v>0</v>
      </c>
      <c r="E1037" s="17">
        <f>VLOOKUP(B1037,'SVS Adjustment'!B:L,4,FALSE)</f>
        <v>0</v>
      </c>
      <c r="F1037" s="17">
        <f>VLOOKUP(B1037,'CAF BLS Adjustment'!B:S,9,FALSE)</f>
        <v>8634</v>
      </c>
      <c r="G1037" s="14">
        <f t="shared" si="32"/>
        <v>8634</v>
      </c>
      <c r="H1037" s="159"/>
      <c r="I1037" s="121">
        <f>SUMIFS('HCLS Adjustment'!$M:$M,'HCLS Adjustment'!$B:$B,$B1037)</f>
        <v>0</v>
      </c>
      <c r="J1037" s="17">
        <f>VLOOKUP(B1037,'SVS Adjustment'!B:L,11,FALSE)</f>
        <v>0</v>
      </c>
      <c r="K1037" s="17">
        <f>VLOOKUP($B1037,'CAF BLS Adjustment'!$B:$S,18,FALSE)</f>
        <v>7914.2237262704493</v>
      </c>
      <c r="L1037" s="39">
        <f t="shared" si="33"/>
        <v>7914.2237262704493</v>
      </c>
    </row>
    <row r="1038" spans="1:12" ht="15" customHeight="1">
      <c r="A1038" s="51" t="s">
        <v>1046</v>
      </c>
      <c r="B1038" s="51">
        <v>532377</v>
      </c>
      <c r="C1038" s="51" t="s">
        <v>1056</v>
      </c>
      <c r="D1038" s="121">
        <f>SUMIFS('HCLS Adjustment'!$F:$F,'HCLS Adjustment'!$B:$B,'SAC by SAC Totals'!$B1038)</f>
        <v>0</v>
      </c>
      <c r="E1038" s="17">
        <f>VLOOKUP(B1038,'SVS Adjustment'!B:L,4,FALSE)</f>
        <v>0</v>
      </c>
      <c r="F1038" s="17">
        <f>VLOOKUP(B1038,'CAF BLS Adjustment'!B:S,9,FALSE)</f>
        <v>73748</v>
      </c>
      <c r="G1038" s="14">
        <f t="shared" si="32"/>
        <v>73748</v>
      </c>
      <c r="H1038" s="159"/>
      <c r="I1038" s="121">
        <f>SUMIFS('HCLS Adjustment'!$M:$M,'HCLS Adjustment'!$B:$B,$B1038)</f>
        <v>0</v>
      </c>
      <c r="J1038" s="17">
        <f>VLOOKUP(B1038,'SVS Adjustment'!B:L,11,FALSE)</f>
        <v>0</v>
      </c>
      <c r="K1038" s="17">
        <f>VLOOKUP($B1038,'CAF BLS Adjustment'!$B:$S,18,FALSE)</f>
        <v>53904.395479326813</v>
      </c>
      <c r="L1038" s="39">
        <f t="shared" si="33"/>
        <v>53904.395479326813</v>
      </c>
    </row>
    <row r="1039" spans="1:12" ht="15" customHeight="1">
      <c r="A1039" s="51" t="s">
        <v>1046</v>
      </c>
      <c r="B1039" s="51">
        <v>532378</v>
      </c>
      <c r="C1039" s="51" t="s">
        <v>1057</v>
      </c>
      <c r="D1039" s="121">
        <f>SUMIFS('HCLS Adjustment'!$F:$F,'HCLS Adjustment'!$B:$B,'SAC by SAC Totals'!$B1039)</f>
        <v>0</v>
      </c>
      <c r="E1039" s="17">
        <f>VLOOKUP(B1039,'SVS Adjustment'!B:L,4,FALSE)</f>
        <v>0</v>
      </c>
      <c r="F1039" s="17">
        <f>VLOOKUP(B1039,'CAF BLS Adjustment'!B:S,9,FALSE)</f>
        <v>-20700</v>
      </c>
      <c r="G1039" s="14">
        <f t="shared" si="32"/>
        <v>-20700</v>
      </c>
      <c r="H1039" s="159"/>
      <c r="I1039" s="121">
        <f>SUMIFS('HCLS Adjustment'!$M:$M,'HCLS Adjustment'!$B:$B,$B1039)</f>
        <v>0</v>
      </c>
      <c r="J1039" s="17">
        <f>VLOOKUP(B1039,'SVS Adjustment'!B:L,11,FALSE)</f>
        <v>0</v>
      </c>
      <c r="K1039" s="17">
        <f>VLOOKUP($B1039,'CAF BLS Adjustment'!$B:$S,18,FALSE)</f>
        <v>-20700</v>
      </c>
      <c r="L1039" s="39">
        <f t="shared" si="33"/>
        <v>-20700</v>
      </c>
    </row>
    <row r="1040" spans="1:12" ht="15" customHeight="1">
      <c r="A1040" s="51" t="s">
        <v>1046</v>
      </c>
      <c r="B1040" s="51">
        <v>532383</v>
      </c>
      <c r="C1040" s="51" t="s">
        <v>1058</v>
      </c>
      <c r="D1040" s="121">
        <f>SUMIFS('HCLS Adjustment'!$F:$F,'HCLS Adjustment'!$B:$B,'SAC by SAC Totals'!$B1040)</f>
        <v>1604484</v>
      </c>
      <c r="E1040" s="17">
        <f>VLOOKUP(B1040,'SVS Adjustment'!B:L,4,FALSE)</f>
        <v>0</v>
      </c>
      <c r="F1040" s="17">
        <f>VLOOKUP(B1040,'CAF BLS Adjustment'!B:S,9,FALSE)</f>
        <v>4657875</v>
      </c>
      <c r="G1040" s="14">
        <f t="shared" si="32"/>
        <v>6262359</v>
      </c>
      <c r="H1040" s="159"/>
      <c r="I1040" s="121">
        <f>SUMIFS('HCLS Adjustment'!$M:$M,'HCLS Adjustment'!$B:$B,$B1040)</f>
        <v>1373057.5396032548</v>
      </c>
      <c r="J1040" s="17">
        <f>VLOOKUP(B1040,'SVS Adjustment'!B:L,11,FALSE)</f>
        <v>0</v>
      </c>
      <c r="K1040" s="17">
        <f>VLOOKUP($B1040,'CAF BLS Adjustment'!$B:$S,18,FALSE)</f>
        <v>4125002.4423369486</v>
      </c>
      <c r="L1040" s="39">
        <f t="shared" si="33"/>
        <v>5498059.9819402033</v>
      </c>
    </row>
    <row r="1041" spans="1:12" ht="15" customHeight="1">
      <c r="A1041" s="51" t="s">
        <v>1046</v>
      </c>
      <c r="B1041" s="51">
        <v>532384</v>
      </c>
      <c r="C1041" s="51" t="s">
        <v>1059</v>
      </c>
      <c r="D1041" s="121">
        <f>SUMIFS('HCLS Adjustment'!$F:$F,'HCLS Adjustment'!$B:$B,'SAC by SAC Totals'!$B1041)</f>
        <v>484572</v>
      </c>
      <c r="E1041" s="17">
        <f>VLOOKUP(B1041,'SVS Adjustment'!B:L,4,FALSE)</f>
        <v>0</v>
      </c>
      <c r="F1041" s="17">
        <f>VLOOKUP(B1041,'CAF BLS Adjustment'!B:S,9,FALSE)</f>
        <v>483808</v>
      </c>
      <c r="G1041" s="14">
        <f t="shared" si="32"/>
        <v>968380</v>
      </c>
      <c r="H1041" s="159"/>
      <c r="I1041" s="121">
        <f>SUMIFS('HCLS Adjustment'!$M:$M,'HCLS Adjustment'!$B:$B,$B1041)</f>
        <v>422488.7582139122</v>
      </c>
      <c r="J1041" s="17">
        <f>VLOOKUP(B1041,'SVS Adjustment'!B:L,11,FALSE)</f>
        <v>0</v>
      </c>
      <c r="K1041" s="17">
        <f>VLOOKUP($B1041,'CAF BLS Adjustment'!$B:$S,18,FALSE)</f>
        <v>430466.93211888633</v>
      </c>
      <c r="L1041" s="39">
        <f t="shared" si="33"/>
        <v>852955.69033279852</v>
      </c>
    </row>
    <row r="1042" spans="1:12" ht="15" customHeight="1">
      <c r="A1042" s="51" t="s">
        <v>1046</v>
      </c>
      <c r="B1042" s="51">
        <v>532385</v>
      </c>
      <c r="C1042" s="51" t="s">
        <v>1060</v>
      </c>
      <c r="D1042" s="121">
        <f>SUMIFS('HCLS Adjustment'!$F:$F,'HCLS Adjustment'!$B:$B,'SAC by SAC Totals'!$B1042)</f>
        <v>0</v>
      </c>
      <c r="E1042" s="17">
        <f>VLOOKUP(B1042,'SVS Adjustment'!B:L,4,FALSE)</f>
        <v>0</v>
      </c>
      <c r="F1042" s="17">
        <f>VLOOKUP(B1042,'CAF BLS Adjustment'!B:S,9,FALSE)</f>
        <v>28398</v>
      </c>
      <c r="G1042" s="14">
        <f t="shared" si="32"/>
        <v>28398</v>
      </c>
      <c r="H1042" s="159"/>
      <c r="I1042" s="121">
        <f>SUMIFS('HCLS Adjustment'!$M:$M,'HCLS Adjustment'!$B:$B,$B1042)</f>
        <v>0</v>
      </c>
      <c r="J1042" s="17">
        <f>VLOOKUP(B1042,'SVS Adjustment'!B:L,11,FALSE)</f>
        <v>0</v>
      </c>
      <c r="K1042" s="17">
        <f>VLOOKUP($B1042,'CAF BLS Adjustment'!$B:$S,18,FALSE)</f>
        <v>26030.591310936787</v>
      </c>
      <c r="L1042" s="39">
        <f t="shared" si="33"/>
        <v>26030.591310936787</v>
      </c>
    </row>
    <row r="1043" spans="1:12" ht="15" customHeight="1">
      <c r="A1043" s="51" t="s">
        <v>1046</v>
      </c>
      <c r="B1043" s="51">
        <v>532386</v>
      </c>
      <c r="C1043" s="51" t="s">
        <v>1061</v>
      </c>
      <c r="D1043" s="121">
        <f>SUMIFS('HCLS Adjustment'!$F:$F,'HCLS Adjustment'!$B:$B,'SAC by SAC Totals'!$B1043)</f>
        <v>0</v>
      </c>
      <c r="E1043" s="17">
        <f>VLOOKUP(B1043,'SVS Adjustment'!B:L,4,FALSE)</f>
        <v>0</v>
      </c>
      <c r="F1043" s="17">
        <f>VLOOKUP(B1043,'CAF BLS Adjustment'!B:S,9,FALSE)</f>
        <v>324903</v>
      </c>
      <c r="G1043" s="14">
        <f t="shared" si="32"/>
        <v>324903</v>
      </c>
      <c r="H1043" s="159"/>
      <c r="I1043" s="121">
        <f>SUMIFS('HCLS Adjustment'!$M:$M,'HCLS Adjustment'!$B:$B,$B1043)</f>
        <v>0</v>
      </c>
      <c r="J1043" s="17">
        <f>VLOOKUP(B1043,'SVS Adjustment'!B:L,11,FALSE)</f>
        <v>0</v>
      </c>
      <c r="K1043" s="17">
        <f>VLOOKUP($B1043,'CAF BLS Adjustment'!$B:$S,18,FALSE)</f>
        <v>264978.51410295919</v>
      </c>
      <c r="L1043" s="39">
        <f t="shared" si="33"/>
        <v>264978.51410295919</v>
      </c>
    </row>
    <row r="1044" spans="1:12" ht="15" customHeight="1">
      <c r="A1044" s="51" t="s">
        <v>1046</v>
      </c>
      <c r="B1044" s="51">
        <v>532387</v>
      </c>
      <c r="C1044" s="51" t="s">
        <v>1062</v>
      </c>
      <c r="D1044" s="121">
        <f>SUMIFS('HCLS Adjustment'!$F:$F,'HCLS Adjustment'!$B:$B,'SAC by SAC Totals'!$B1044)</f>
        <v>0</v>
      </c>
      <c r="E1044" s="17">
        <f>VLOOKUP(B1044,'SVS Adjustment'!B:L,4,FALSE)</f>
        <v>0</v>
      </c>
      <c r="F1044" s="17">
        <f>VLOOKUP(B1044,'CAF BLS Adjustment'!B:S,9,FALSE)</f>
        <v>213791</v>
      </c>
      <c r="G1044" s="14">
        <f t="shared" si="32"/>
        <v>213791</v>
      </c>
      <c r="H1044" s="159"/>
      <c r="I1044" s="121">
        <f>SUMIFS('HCLS Adjustment'!$M:$M,'HCLS Adjustment'!$B:$B,$B1044)</f>
        <v>0</v>
      </c>
      <c r="J1044" s="17">
        <f>VLOOKUP(B1044,'SVS Adjustment'!B:L,11,FALSE)</f>
        <v>0</v>
      </c>
      <c r="K1044" s="17">
        <f>VLOOKUP($B1044,'CAF BLS Adjustment'!$B:$S,18,FALSE)</f>
        <v>143858.85901470509</v>
      </c>
      <c r="L1044" s="39">
        <f t="shared" si="33"/>
        <v>143858.85901470509</v>
      </c>
    </row>
    <row r="1045" spans="1:12" ht="15" customHeight="1">
      <c r="A1045" s="51" t="s">
        <v>1046</v>
      </c>
      <c r="B1045" s="51">
        <v>532388</v>
      </c>
      <c r="C1045" s="51" t="s">
        <v>1063</v>
      </c>
      <c r="D1045" s="121">
        <f>SUMIFS('HCLS Adjustment'!$F:$F,'HCLS Adjustment'!$B:$B,'SAC by SAC Totals'!$B1045)</f>
        <v>645408</v>
      </c>
      <c r="E1045" s="17">
        <f>VLOOKUP(B1045,'SVS Adjustment'!B:L,4,FALSE)</f>
        <v>0</v>
      </c>
      <c r="F1045" s="17">
        <f>VLOOKUP(B1045,'CAF BLS Adjustment'!B:S,9,FALSE)</f>
        <v>378554</v>
      </c>
      <c r="G1045" s="14">
        <f t="shared" si="32"/>
        <v>1023962</v>
      </c>
      <c r="H1045" s="159"/>
      <c r="I1045" s="121">
        <f>SUMIFS('HCLS Adjustment'!$M:$M,'HCLS Adjustment'!$B:$B,$B1045)</f>
        <v>568554.30800480954</v>
      </c>
      <c r="J1045" s="17">
        <f>VLOOKUP(B1045,'SVS Adjustment'!B:L,11,FALSE)</f>
        <v>0</v>
      </c>
      <c r="K1045" s="17">
        <f>VLOOKUP($B1045,'CAF BLS Adjustment'!$B:$S,18,FALSE)</f>
        <v>337780.47998855531</v>
      </c>
      <c r="L1045" s="39">
        <f t="shared" si="33"/>
        <v>906334.78799336485</v>
      </c>
    </row>
    <row r="1046" spans="1:12" ht="15" customHeight="1">
      <c r="A1046" s="51" t="s">
        <v>1046</v>
      </c>
      <c r="B1046" s="51">
        <v>532389</v>
      </c>
      <c r="C1046" s="51" t="s">
        <v>1064</v>
      </c>
      <c r="D1046" s="121">
        <f>SUMIFS('HCLS Adjustment'!$F:$F,'HCLS Adjustment'!$B:$B,'SAC by SAC Totals'!$B1046)</f>
        <v>1495968</v>
      </c>
      <c r="E1046" s="17">
        <f>VLOOKUP(B1046,'SVS Adjustment'!B:L,4,FALSE)</f>
        <v>0</v>
      </c>
      <c r="F1046" s="17">
        <f>VLOOKUP(B1046,'CAF BLS Adjustment'!B:S,9,FALSE)</f>
        <v>883821</v>
      </c>
      <c r="G1046" s="14">
        <f t="shared" si="32"/>
        <v>2379789</v>
      </c>
      <c r="H1046" s="159"/>
      <c r="I1046" s="121">
        <f>SUMIFS('HCLS Adjustment'!$M:$M,'HCLS Adjustment'!$B:$B,$B1046)</f>
        <v>1309107.731851239</v>
      </c>
      <c r="J1046" s="17">
        <f>VLOOKUP(B1046,'SVS Adjustment'!B:L,11,FALSE)</f>
        <v>0</v>
      </c>
      <c r="K1046" s="17">
        <f>VLOOKUP($B1046,'CAF BLS Adjustment'!$B:$S,18,FALSE)</f>
        <v>775978.39348332491</v>
      </c>
      <c r="L1046" s="39">
        <f t="shared" si="33"/>
        <v>2085086.1253345639</v>
      </c>
    </row>
    <row r="1047" spans="1:12" ht="15" customHeight="1">
      <c r="A1047" s="51" t="s">
        <v>1046</v>
      </c>
      <c r="B1047" s="51">
        <v>532390</v>
      </c>
      <c r="C1047" s="51" t="s">
        <v>1065</v>
      </c>
      <c r="D1047" s="121">
        <f>SUMIFS('HCLS Adjustment'!$F:$F,'HCLS Adjustment'!$B:$B,'SAC by SAC Totals'!$B1047)</f>
        <v>1001304</v>
      </c>
      <c r="E1047" s="17">
        <f>VLOOKUP(B1047,'SVS Adjustment'!B:L,4,FALSE)</f>
        <v>0</v>
      </c>
      <c r="F1047" s="17">
        <f>VLOOKUP(B1047,'CAF BLS Adjustment'!B:S,9,FALSE)</f>
        <v>597388</v>
      </c>
      <c r="G1047" s="14">
        <f t="shared" si="32"/>
        <v>1598692</v>
      </c>
      <c r="H1047" s="159"/>
      <c r="I1047" s="121">
        <f>SUMIFS('HCLS Adjustment'!$M:$M,'HCLS Adjustment'!$B:$B,$B1047)</f>
        <v>881783.18189102609</v>
      </c>
      <c r="J1047" s="17">
        <f>VLOOKUP(B1047,'SVS Adjustment'!B:L,11,FALSE)</f>
        <v>0</v>
      </c>
      <c r="K1047" s="17">
        <f>VLOOKUP($B1047,'CAF BLS Adjustment'!$B:$S,18,FALSE)</f>
        <v>533254.56157918845</v>
      </c>
      <c r="L1047" s="39">
        <f t="shared" si="33"/>
        <v>1415037.7434702145</v>
      </c>
    </row>
    <row r="1048" spans="1:12" ht="15" customHeight="1">
      <c r="A1048" s="51" t="s">
        <v>1046</v>
      </c>
      <c r="B1048" s="51">
        <v>532391</v>
      </c>
      <c r="C1048" s="51" t="s">
        <v>1066</v>
      </c>
      <c r="D1048" s="121">
        <f>SUMIFS('HCLS Adjustment'!$F:$F,'HCLS Adjustment'!$B:$B,'SAC by SAC Totals'!$B1048)</f>
        <v>832632</v>
      </c>
      <c r="E1048" s="17">
        <f>VLOOKUP(B1048,'SVS Adjustment'!B:L,4,FALSE)</f>
        <v>0</v>
      </c>
      <c r="F1048" s="17">
        <f>VLOOKUP(B1048,'CAF BLS Adjustment'!B:S,9,FALSE)</f>
        <v>750720</v>
      </c>
      <c r="G1048" s="14">
        <f t="shared" si="32"/>
        <v>1583352</v>
      </c>
      <c r="H1048" s="159"/>
      <c r="I1048" s="121">
        <f>SUMIFS('HCLS Adjustment'!$M:$M,'HCLS Adjustment'!$B:$B,$B1048)</f>
        <v>727277.40497868101</v>
      </c>
      <c r="J1048" s="17">
        <f>VLOOKUP(B1048,'SVS Adjustment'!B:L,11,FALSE)</f>
        <v>0</v>
      </c>
      <c r="K1048" s="17">
        <f>VLOOKUP($B1048,'CAF BLS Adjustment'!$B:$S,18,FALSE)</f>
        <v>666294.33143829019</v>
      </c>
      <c r="L1048" s="39">
        <f t="shared" si="33"/>
        <v>1393571.7364169713</v>
      </c>
    </row>
    <row r="1049" spans="1:12" ht="15" customHeight="1">
      <c r="A1049" s="51" t="s">
        <v>1046</v>
      </c>
      <c r="B1049" s="51">
        <v>532392</v>
      </c>
      <c r="C1049" s="51" t="s">
        <v>1067</v>
      </c>
      <c r="D1049" s="121">
        <f>SUMIFS('HCLS Adjustment'!$F:$F,'HCLS Adjustment'!$B:$B,'SAC by SAC Totals'!$B1049)</f>
        <v>1721112</v>
      </c>
      <c r="E1049" s="17">
        <f>VLOOKUP(B1049,'SVS Adjustment'!B:L,4,FALSE)</f>
        <v>0</v>
      </c>
      <c r="F1049" s="17">
        <f>VLOOKUP(B1049,'CAF BLS Adjustment'!B:S,9,FALSE)</f>
        <v>769261.71782464767</v>
      </c>
      <c r="G1049" s="14">
        <f t="shared" si="32"/>
        <v>2490373.7178246477</v>
      </c>
      <c r="H1049" s="159"/>
      <c r="I1049" s="121">
        <f>SUMIFS('HCLS Adjustment'!$M:$M,'HCLS Adjustment'!$B:$B,$B1049)</f>
        <v>1518781.6030632644</v>
      </c>
      <c r="J1049" s="17">
        <f>VLOOKUP(B1049,'SVS Adjustment'!B:L,11,FALSE)</f>
        <v>0</v>
      </c>
      <c r="K1049" s="17">
        <f>VLOOKUP($B1049,'CAF BLS Adjustment'!$B:$S,18,FALSE)</f>
        <v>685072.26533963182</v>
      </c>
      <c r="L1049" s="39">
        <f t="shared" si="33"/>
        <v>2203853.8684028964</v>
      </c>
    </row>
    <row r="1050" spans="1:12" ht="15" customHeight="1">
      <c r="A1050" s="51" t="s">
        <v>1046</v>
      </c>
      <c r="B1050" s="51">
        <v>532393</v>
      </c>
      <c r="C1050" s="51" t="s">
        <v>1068</v>
      </c>
      <c r="D1050" s="121">
        <f>SUMIFS('HCLS Adjustment'!$F:$F,'HCLS Adjustment'!$B:$B,'SAC by SAC Totals'!$B1050)</f>
        <v>0</v>
      </c>
      <c r="E1050" s="17">
        <f>VLOOKUP(B1050,'SVS Adjustment'!B:L,4,FALSE)</f>
        <v>0</v>
      </c>
      <c r="F1050" s="17">
        <f>VLOOKUP(B1050,'CAF BLS Adjustment'!B:S,9,FALSE)</f>
        <v>145830</v>
      </c>
      <c r="G1050" s="14">
        <f t="shared" si="32"/>
        <v>145830</v>
      </c>
      <c r="H1050" s="159"/>
      <c r="I1050" s="121">
        <f>SUMIFS('HCLS Adjustment'!$M:$M,'HCLS Adjustment'!$B:$B,$B1050)</f>
        <v>0</v>
      </c>
      <c r="J1050" s="17">
        <f>VLOOKUP(B1050,'SVS Adjustment'!B:L,11,FALSE)</f>
        <v>0</v>
      </c>
      <c r="K1050" s="17">
        <f>VLOOKUP($B1050,'CAF BLS Adjustment'!$B:$S,18,FALSE)</f>
        <v>133672.83368103075</v>
      </c>
      <c r="L1050" s="39">
        <f t="shared" si="33"/>
        <v>133672.83368103075</v>
      </c>
    </row>
    <row r="1051" spans="1:12" ht="15" customHeight="1">
      <c r="A1051" s="51" t="s">
        <v>1046</v>
      </c>
      <c r="B1051" s="51">
        <v>532396</v>
      </c>
      <c r="C1051" s="51" t="s">
        <v>1069</v>
      </c>
      <c r="D1051" s="121">
        <f>SUMIFS('HCLS Adjustment'!$F:$F,'HCLS Adjustment'!$B:$B,'SAC by SAC Totals'!$B1051)</f>
        <v>23892</v>
      </c>
      <c r="E1051" s="17">
        <f>VLOOKUP(B1051,'SVS Adjustment'!B:L,4,FALSE)</f>
        <v>0</v>
      </c>
      <c r="F1051" s="17">
        <f>VLOOKUP(B1051,'CAF BLS Adjustment'!B:S,9,FALSE)</f>
        <v>130811</v>
      </c>
      <c r="G1051" s="14">
        <f t="shared" si="32"/>
        <v>154703</v>
      </c>
      <c r="H1051" s="159"/>
      <c r="I1051" s="121">
        <f>SUMIFS('HCLS Adjustment'!$M:$M,'HCLS Adjustment'!$B:$B,$B1051)</f>
        <v>11618.588703675245</v>
      </c>
      <c r="J1051" s="17">
        <f>VLOOKUP(B1051,'SVS Adjustment'!B:L,11,FALSE)</f>
        <v>0</v>
      </c>
      <c r="K1051" s="17">
        <f>VLOOKUP($B1051,'CAF BLS Adjustment'!$B:$S,18,FALSE)</f>
        <v>105879.3855157854</v>
      </c>
      <c r="L1051" s="39">
        <f t="shared" si="33"/>
        <v>117497.97421946064</v>
      </c>
    </row>
    <row r="1052" spans="1:12" ht="15" customHeight="1">
      <c r="A1052" s="51" t="s">
        <v>1046</v>
      </c>
      <c r="B1052" s="51">
        <v>532397</v>
      </c>
      <c r="C1052" s="51" t="s">
        <v>1070</v>
      </c>
      <c r="D1052" s="121">
        <f>SUMIFS('HCLS Adjustment'!$F:$F,'HCLS Adjustment'!$B:$B,'SAC by SAC Totals'!$B1052)</f>
        <v>1252056</v>
      </c>
      <c r="E1052" s="17">
        <f>VLOOKUP(B1052,'SVS Adjustment'!B:L,4,FALSE)</f>
        <v>0</v>
      </c>
      <c r="F1052" s="17">
        <f>VLOOKUP(B1052,'CAF BLS Adjustment'!B:S,9,FALSE)</f>
        <v>3009999</v>
      </c>
      <c r="G1052" s="14">
        <f t="shared" si="32"/>
        <v>4262055</v>
      </c>
      <c r="H1052" s="159"/>
      <c r="I1052" s="121">
        <f>SUMIFS('HCLS Adjustment'!$M:$M,'HCLS Adjustment'!$B:$B,$B1052)</f>
        <v>1089186.675123282</v>
      </c>
      <c r="J1052" s="17">
        <f>VLOOKUP(B1052,'SVS Adjustment'!B:L,11,FALSE)</f>
        <v>0</v>
      </c>
      <c r="K1052" s="17">
        <f>VLOOKUP($B1052,'CAF BLS Adjustment'!$B:$S,18,FALSE)</f>
        <v>2720655.629686899</v>
      </c>
      <c r="L1052" s="39">
        <f t="shared" si="33"/>
        <v>3809842.3048101813</v>
      </c>
    </row>
    <row r="1053" spans="1:12" ht="15" customHeight="1">
      <c r="A1053" s="51" t="s">
        <v>1046</v>
      </c>
      <c r="B1053" s="51">
        <v>532399</v>
      </c>
      <c r="C1053" s="51" t="s">
        <v>1071</v>
      </c>
      <c r="D1053" s="121">
        <f>SUMIFS('HCLS Adjustment'!$F:$F,'HCLS Adjustment'!$B:$B,'SAC by SAC Totals'!$B1053)</f>
        <v>1391040</v>
      </c>
      <c r="E1053" s="17">
        <f>VLOOKUP(B1053,'SVS Adjustment'!B:L,4,FALSE)</f>
        <v>0</v>
      </c>
      <c r="F1053" s="17">
        <f>VLOOKUP(B1053,'CAF BLS Adjustment'!B:S,9,FALSE)</f>
        <v>2288862</v>
      </c>
      <c r="G1053" s="14">
        <f t="shared" si="32"/>
        <v>3679902</v>
      </c>
      <c r="H1053" s="159"/>
      <c r="I1053" s="121">
        <f>SUMIFS('HCLS Adjustment'!$M:$M,'HCLS Adjustment'!$B:$B,$B1053)</f>
        <v>1160449.4331223811</v>
      </c>
      <c r="J1053" s="17">
        <f>VLOOKUP(B1053,'SVS Adjustment'!B:L,11,FALSE)</f>
        <v>0</v>
      </c>
      <c r="K1053" s="17">
        <f>VLOOKUP($B1053,'CAF BLS Adjustment'!$B:$S,18,FALSE)</f>
        <v>1977233.8784567739</v>
      </c>
      <c r="L1053" s="39">
        <f t="shared" si="33"/>
        <v>3137683.3115791548</v>
      </c>
    </row>
    <row r="1054" spans="1:12" ht="15" customHeight="1">
      <c r="A1054" s="51" t="s">
        <v>1046</v>
      </c>
      <c r="B1054" s="51">
        <v>532404</v>
      </c>
      <c r="C1054" s="51" t="s">
        <v>1072</v>
      </c>
      <c r="D1054" s="121">
        <f>SUMIFS('HCLS Adjustment'!$F:$F,'HCLS Adjustment'!$B:$B,'SAC by SAC Totals'!$B1054)</f>
        <v>0</v>
      </c>
      <c r="E1054" s="17">
        <f>VLOOKUP(B1054,'SVS Adjustment'!B:L,4,FALSE)</f>
        <v>0</v>
      </c>
      <c r="F1054" s="17">
        <f>VLOOKUP(B1054,'CAF BLS Adjustment'!B:S,9,FALSE)</f>
        <v>-990</v>
      </c>
      <c r="G1054" s="14">
        <f t="shared" si="32"/>
        <v>-990</v>
      </c>
      <c r="H1054" s="159"/>
      <c r="I1054" s="121">
        <f>SUMIFS('HCLS Adjustment'!$M:$M,'HCLS Adjustment'!$B:$B,$B1054)</f>
        <v>0</v>
      </c>
      <c r="J1054" s="17">
        <f>VLOOKUP(B1054,'SVS Adjustment'!B:L,11,FALSE)</f>
        <v>0</v>
      </c>
      <c r="K1054" s="17">
        <f>VLOOKUP($B1054,'CAF BLS Adjustment'!$B:$S,18,FALSE)</f>
        <v>-990</v>
      </c>
      <c r="L1054" s="39">
        <f t="shared" si="33"/>
        <v>-990</v>
      </c>
    </row>
    <row r="1055" spans="1:12" ht="15" customHeight="1">
      <c r="A1055" s="51" t="s">
        <v>1046</v>
      </c>
      <c r="B1055" s="51">
        <v>533336</v>
      </c>
      <c r="C1055" s="51" t="s">
        <v>1073</v>
      </c>
      <c r="D1055" s="121">
        <f>SUMIFS('HCLS Adjustment'!$F:$F,'HCLS Adjustment'!$B:$B,'SAC by SAC Totals'!$B1055)</f>
        <v>67488</v>
      </c>
      <c r="E1055" s="17">
        <f>VLOOKUP(B1055,'SVS Adjustment'!B:L,4,FALSE)</f>
        <v>0</v>
      </c>
      <c r="F1055" s="17">
        <f>VLOOKUP(B1055,'CAF BLS Adjustment'!B:S,9,FALSE)</f>
        <v>102193</v>
      </c>
      <c r="G1055" s="14">
        <f t="shared" si="32"/>
        <v>169681</v>
      </c>
      <c r="H1055" s="159"/>
      <c r="I1055" s="121">
        <f>SUMIFS('HCLS Adjustment'!$M:$M,'HCLS Adjustment'!$B:$B,$B1055)</f>
        <v>56706.507225130998</v>
      </c>
      <c r="J1055" s="17">
        <f>VLOOKUP(B1055,'SVS Adjustment'!B:L,11,FALSE)</f>
        <v>0</v>
      </c>
      <c r="K1055" s="17">
        <f>VLOOKUP($B1055,'CAF BLS Adjustment'!$B:$S,18,FALSE)</f>
        <v>88760.548961245338</v>
      </c>
      <c r="L1055" s="39">
        <f t="shared" si="33"/>
        <v>145467.05618637634</v>
      </c>
    </row>
    <row r="1056" spans="1:12" ht="15" customHeight="1">
      <c r="A1056" s="51" t="s">
        <v>1074</v>
      </c>
      <c r="B1056" s="51">
        <v>542301</v>
      </c>
      <c r="C1056" s="51" t="s">
        <v>1075</v>
      </c>
      <c r="D1056" s="121">
        <f>SUMIFS('HCLS Adjustment'!$F:$F,'HCLS Adjustment'!$B:$B,'SAC by SAC Totals'!$B1056)</f>
        <v>1755852</v>
      </c>
      <c r="E1056" s="17">
        <f>VLOOKUP(B1056,'SVS Adjustment'!B:L,4,FALSE)</f>
        <v>0</v>
      </c>
      <c r="F1056" s="17">
        <f>VLOOKUP(B1056,'CAF BLS Adjustment'!B:S,9,FALSE)</f>
        <v>1295787</v>
      </c>
      <c r="G1056" s="14">
        <f t="shared" si="32"/>
        <v>3051639</v>
      </c>
      <c r="H1056" s="159"/>
      <c r="I1056" s="121">
        <f>SUMIFS('HCLS Adjustment'!$M:$M,'HCLS Adjustment'!$B:$B,$B1056)</f>
        <v>1503460.1987349819</v>
      </c>
      <c r="J1056" s="17">
        <f>VLOOKUP(B1056,'SVS Adjustment'!B:L,11,FALSE)</f>
        <v>0</v>
      </c>
      <c r="K1056" s="17">
        <f>VLOOKUP($B1056,'CAF BLS Adjustment'!$B:$S,18,FALSE)</f>
        <v>1098869.3120221521</v>
      </c>
      <c r="L1056" s="39">
        <f t="shared" si="33"/>
        <v>2602329.5107571343</v>
      </c>
    </row>
    <row r="1057" spans="1:12" ht="15" customHeight="1">
      <c r="A1057" s="51" t="s">
        <v>1074</v>
      </c>
      <c r="B1057" s="51">
        <v>542311</v>
      </c>
      <c r="C1057" s="51" t="s">
        <v>1076</v>
      </c>
      <c r="D1057" s="121">
        <f>SUMIFS('HCLS Adjustment'!$F:$F,'HCLS Adjustment'!$B:$B,'SAC by SAC Totals'!$B1057)</f>
        <v>0</v>
      </c>
      <c r="E1057" s="17">
        <f>VLOOKUP(B1057,'SVS Adjustment'!B:L,4,FALSE)</f>
        <v>0</v>
      </c>
      <c r="F1057" s="17">
        <f>VLOOKUP(B1057,'CAF BLS Adjustment'!B:S,9,FALSE)</f>
        <v>186072</v>
      </c>
      <c r="G1057" s="14">
        <f t="shared" si="32"/>
        <v>186072</v>
      </c>
      <c r="H1057" s="159"/>
      <c r="I1057" s="121">
        <f>SUMIFS('HCLS Adjustment'!$M:$M,'HCLS Adjustment'!$B:$B,$B1057)</f>
        <v>0</v>
      </c>
      <c r="J1057" s="17">
        <f>VLOOKUP(B1057,'SVS Adjustment'!B:L,11,FALSE)</f>
        <v>0</v>
      </c>
      <c r="K1057" s="17">
        <f>VLOOKUP($B1057,'CAF BLS Adjustment'!$B:$S,18,FALSE)</f>
        <v>170560.04600354354</v>
      </c>
      <c r="L1057" s="39">
        <f t="shared" si="33"/>
        <v>170560.04600354354</v>
      </c>
    </row>
    <row r="1058" spans="1:12" ht="15" customHeight="1">
      <c r="A1058" s="51" t="s">
        <v>1074</v>
      </c>
      <c r="B1058" s="51">
        <v>542313</v>
      </c>
      <c r="C1058" s="51" t="s">
        <v>1077</v>
      </c>
      <c r="D1058" s="121">
        <f>SUMIFS('HCLS Adjustment'!$F:$F,'HCLS Adjustment'!$B:$B,'SAC by SAC Totals'!$B1058)</f>
        <v>357120</v>
      </c>
      <c r="E1058" s="17">
        <f>VLOOKUP(B1058,'SVS Adjustment'!B:L,4,FALSE)</f>
        <v>0</v>
      </c>
      <c r="F1058" s="17">
        <f>VLOOKUP(B1058,'CAF BLS Adjustment'!B:S,9,FALSE)</f>
        <v>375870</v>
      </c>
      <c r="G1058" s="14">
        <f t="shared" si="32"/>
        <v>732990</v>
      </c>
      <c r="H1058" s="159"/>
      <c r="I1058" s="121">
        <f>SUMIFS('HCLS Adjustment'!$M:$M,'HCLS Adjustment'!$B:$B,$B1058)</f>
        <v>300446.80248080817</v>
      </c>
      <c r="J1058" s="17">
        <f>VLOOKUP(B1058,'SVS Adjustment'!B:L,11,FALSE)</f>
        <v>0</v>
      </c>
      <c r="K1058" s="17">
        <f>VLOOKUP($B1058,'CAF BLS Adjustment'!$B:$S,18,FALSE)</f>
        <v>319409.9420649258</v>
      </c>
      <c r="L1058" s="39">
        <f t="shared" si="33"/>
        <v>619856.74454573402</v>
      </c>
    </row>
    <row r="1059" spans="1:12" ht="15" customHeight="1">
      <c r="A1059" s="51" t="s">
        <v>1074</v>
      </c>
      <c r="B1059" s="51">
        <v>542318</v>
      </c>
      <c r="C1059" s="51" t="s">
        <v>1078</v>
      </c>
      <c r="D1059" s="121">
        <f>SUMIFS('HCLS Adjustment'!$F:$F,'HCLS Adjustment'!$B:$B,'SAC by SAC Totals'!$B1059)</f>
        <v>1709676</v>
      </c>
      <c r="E1059" s="17">
        <f>VLOOKUP(B1059,'SVS Adjustment'!B:L,4,FALSE)</f>
        <v>0</v>
      </c>
      <c r="F1059" s="17">
        <f>VLOOKUP(B1059,'CAF BLS Adjustment'!B:S,9,FALSE)</f>
        <v>1112667</v>
      </c>
      <c r="G1059" s="14">
        <f t="shared" si="32"/>
        <v>2822343</v>
      </c>
      <c r="H1059" s="159"/>
      <c r="I1059" s="121">
        <f>SUMIFS('HCLS Adjustment'!$M:$M,'HCLS Adjustment'!$B:$B,$B1059)</f>
        <v>1480230.5209951159</v>
      </c>
      <c r="J1059" s="17">
        <f>VLOOKUP(B1059,'SVS Adjustment'!B:L,11,FALSE)</f>
        <v>0</v>
      </c>
      <c r="K1059" s="17">
        <f>VLOOKUP($B1059,'CAF BLS Adjustment'!$B:$S,18,FALSE)</f>
        <v>957133.50440137635</v>
      </c>
      <c r="L1059" s="39">
        <f t="shared" si="33"/>
        <v>2437364.0253964923</v>
      </c>
    </row>
    <row r="1060" spans="1:12" ht="15" customHeight="1">
      <c r="A1060" s="51" t="s">
        <v>1074</v>
      </c>
      <c r="B1060" s="51">
        <v>542321</v>
      </c>
      <c r="C1060" s="51" t="s">
        <v>1079</v>
      </c>
      <c r="D1060" s="121">
        <f>SUMIFS('HCLS Adjustment'!$F:$F,'HCLS Adjustment'!$B:$B,'SAC by SAC Totals'!$B1060)</f>
        <v>0</v>
      </c>
      <c r="E1060" s="17">
        <f>VLOOKUP(B1060,'SVS Adjustment'!B:L,4,FALSE)</f>
        <v>0</v>
      </c>
      <c r="F1060" s="17">
        <f>VLOOKUP(B1060,'CAF BLS Adjustment'!B:S,9,FALSE)</f>
        <v>-10512</v>
      </c>
      <c r="G1060" s="14">
        <f t="shared" si="32"/>
        <v>-10512</v>
      </c>
      <c r="H1060" s="159"/>
      <c r="I1060" s="121">
        <f>SUMIFS('HCLS Adjustment'!$M:$M,'HCLS Adjustment'!$B:$B,$B1060)</f>
        <v>0</v>
      </c>
      <c r="J1060" s="17">
        <f>VLOOKUP(B1060,'SVS Adjustment'!B:L,11,FALSE)</f>
        <v>0</v>
      </c>
      <c r="K1060" s="17">
        <f>VLOOKUP($B1060,'CAF BLS Adjustment'!$B:$S,18,FALSE)</f>
        <v>-10512</v>
      </c>
      <c r="L1060" s="39">
        <f t="shared" si="33"/>
        <v>-10512</v>
      </c>
    </row>
    <row r="1061" spans="1:12" ht="15" customHeight="1">
      <c r="A1061" s="51" t="s">
        <v>1074</v>
      </c>
      <c r="B1061" s="51">
        <v>542322</v>
      </c>
      <c r="C1061" s="51" t="s">
        <v>1080</v>
      </c>
      <c r="D1061" s="121">
        <f>SUMIFS('HCLS Adjustment'!$F:$F,'HCLS Adjustment'!$B:$B,'SAC by SAC Totals'!$B1061)</f>
        <v>0</v>
      </c>
      <c r="E1061" s="17">
        <f>VLOOKUP(B1061,'SVS Adjustment'!B:L,4,FALSE)</f>
        <v>0</v>
      </c>
      <c r="F1061" s="17">
        <f>VLOOKUP(B1061,'CAF BLS Adjustment'!B:S,9,FALSE)</f>
        <v>-10926</v>
      </c>
      <c r="G1061" s="14">
        <f t="shared" si="32"/>
        <v>-10926</v>
      </c>
      <c r="H1061" s="159"/>
      <c r="I1061" s="121">
        <f>SUMIFS('HCLS Adjustment'!$M:$M,'HCLS Adjustment'!$B:$B,$B1061)</f>
        <v>0</v>
      </c>
      <c r="J1061" s="17">
        <f>VLOOKUP(B1061,'SVS Adjustment'!B:L,11,FALSE)</f>
        <v>0</v>
      </c>
      <c r="K1061" s="17">
        <f>VLOOKUP($B1061,'CAF BLS Adjustment'!$B:$S,18,FALSE)</f>
        <v>-10926</v>
      </c>
      <c r="L1061" s="39">
        <f t="shared" si="33"/>
        <v>-10926</v>
      </c>
    </row>
    <row r="1062" spans="1:12" ht="15" customHeight="1">
      <c r="A1062" s="51" t="s">
        <v>1074</v>
      </c>
      <c r="B1062" s="51">
        <v>542323</v>
      </c>
      <c r="C1062" s="51" t="s">
        <v>1081</v>
      </c>
      <c r="D1062" s="121">
        <f>SUMIFS('HCLS Adjustment'!$F:$F,'HCLS Adjustment'!$B:$B,'SAC by SAC Totals'!$B1062)</f>
        <v>0</v>
      </c>
      <c r="E1062" s="17">
        <f>VLOOKUP(B1062,'SVS Adjustment'!B:L,4,FALSE)</f>
        <v>0</v>
      </c>
      <c r="F1062" s="17">
        <f>VLOOKUP(B1062,'CAF BLS Adjustment'!B:S,9,FALSE)</f>
        <v>-1104</v>
      </c>
      <c r="G1062" s="14">
        <f t="shared" si="32"/>
        <v>-1104</v>
      </c>
      <c r="H1062" s="159"/>
      <c r="I1062" s="121">
        <f>SUMIFS('HCLS Adjustment'!$M:$M,'HCLS Adjustment'!$B:$B,$B1062)</f>
        <v>0</v>
      </c>
      <c r="J1062" s="17">
        <f>VLOOKUP(B1062,'SVS Adjustment'!B:L,11,FALSE)</f>
        <v>0</v>
      </c>
      <c r="K1062" s="17">
        <f>VLOOKUP($B1062,'CAF BLS Adjustment'!$B:$S,18,FALSE)</f>
        <v>-1104</v>
      </c>
      <c r="L1062" s="39">
        <f t="shared" si="33"/>
        <v>-1104</v>
      </c>
    </row>
    <row r="1063" spans="1:12" ht="15" customHeight="1">
      <c r="A1063" s="51" t="s">
        <v>1074</v>
      </c>
      <c r="B1063" s="51">
        <v>542324</v>
      </c>
      <c r="C1063" s="51" t="s">
        <v>1082</v>
      </c>
      <c r="D1063" s="121">
        <f>SUMIFS('HCLS Adjustment'!$F:$F,'HCLS Adjustment'!$B:$B,'SAC by SAC Totals'!$B1063)</f>
        <v>1959672</v>
      </c>
      <c r="E1063" s="17">
        <f>VLOOKUP(B1063,'SVS Adjustment'!B:L,4,FALSE)</f>
        <v>0</v>
      </c>
      <c r="F1063" s="17">
        <f>VLOOKUP(B1063,'CAF BLS Adjustment'!B:S,9,FALSE)</f>
        <v>1808777</v>
      </c>
      <c r="G1063" s="14">
        <f t="shared" si="32"/>
        <v>3768449</v>
      </c>
      <c r="H1063" s="159"/>
      <c r="I1063" s="121">
        <f>SUMIFS('HCLS Adjustment'!$M:$M,'HCLS Adjustment'!$B:$B,$B1063)</f>
        <v>1668795.784302755</v>
      </c>
      <c r="J1063" s="17">
        <f>VLOOKUP(B1063,'SVS Adjustment'!B:L,11,FALSE)</f>
        <v>0</v>
      </c>
      <c r="K1063" s="17">
        <f>VLOOKUP($B1063,'CAF BLS Adjustment'!$B:$S,18,FALSE)</f>
        <v>1545877.4346639093</v>
      </c>
      <c r="L1063" s="39">
        <f t="shared" si="33"/>
        <v>3214673.2189666643</v>
      </c>
    </row>
    <row r="1064" spans="1:12" ht="15" customHeight="1">
      <c r="A1064" s="51" t="s">
        <v>1074</v>
      </c>
      <c r="B1064" s="51">
        <v>542332</v>
      </c>
      <c r="C1064" s="51" t="s">
        <v>1083</v>
      </c>
      <c r="D1064" s="121">
        <f>SUMIFS('HCLS Adjustment'!$F:$F,'HCLS Adjustment'!$B:$B,'SAC by SAC Totals'!$B1064)</f>
        <v>3434736</v>
      </c>
      <c r="E1064" s="17">
        <f>VLOOKUP(B1064,'SVS Adjustment'!B:L,4,FALSE)</f>
        <v>0</v>
      </c>
      <c r="F1064" s="17">
        <f>VLOOKUP(B1064,'CAF BLS Adjustment'!B:S,9,FALSE)</f>
        <v>2844277</v>
      </c>
      <c r="G1064" s="14">
        <f t="shared" si="32"/>
        <v>6279013</v>
      </c>
      <c r="H1064" s="159"/>
      <c r="I1064" s="121">
        <f>SUMIFS('HCLS Adjustment'!$M:$M,'HCLS Adjustment'!$B:$B,$B1064)</f>
        <v>2927398.0329707125</v>
      </c>
      <c r="J1064" s="17">
        <f>VLOOKUP(B1064,'SVS Adjustment'!B:L,11,FALSE)</f>
        <v>0</v>
      </c>
      <c r="K1064" s="17">
        <f>VLOOKUP($B1064,'CAF BLS Adjustment'!$B:$S,18,FALSE)</f>
        <v>2416213.9623526665</v>
      </c>
      <c r="L1064" s="39">
        <f t="shared" si="33"/>
        <v>5343611.9953233786</v>
      </c>
    </row>
    <row r="1065" spans="1:12" ht="15" customHeight="1">
      <c r="A1065" s="51" t="s">
        <v>1074</v>
      </c>
      <c r="B1065" s="51">
        <v>542338</v>
      </c>
      <c r="C1065" s="51" t="s">
        <v>1084</v>
      </c>
      <c r="D1065" s="121">
        <f>SUMIFS('HCLS Adjustment'!$F:$F,'HCLS Adjustment'!$B:$B,'SAC by SAC Totals'!$B1065)</f>
        <v>1449768</v>
      </c>
      <c r="E1065" s="17">
        <f>VLOOKUP(B1065,'SVS Adjustment'!B:L,4,FALSE)</f>
        <v>0</v>
      </c>
      <c r="F1065" s="17">
        <f>VLOOKUP(B1065,'CAF BLS Adjustment'!B:S,9,FALSE)</f>
        <v>4353897</v>
      </c>
      <c r="G1065" s="14">
        <f t="shared" si="32"/>
        <v>5803665</v>
      </c>
      <c r="H1065" s="159"/>
      <c r="I1065" s="121">
        <f>SUMIFS('HCLS Adjustment'!$M:$M,'HCLS Adjustment'!$B:$B,$B1065)</f>
        <v>987872.6707626417</v>
      </c>
      <c r="J1065" s="17">
        <f>VLOOKUP(B1065,'SVS Adjustment'!B:L,11,FALSE)</f>
        <v>0</v>
      </c>
      <c r="K1065" s="17">
        <f>VLOOKUP($B1065,'CAF BLS Adjustment'!$B:$S,18,FALSE)</f>
        <v>3556111.0579578043</v>
      </c>
      <c r="L1065" s="39">
        <f t="shared" si="33"/>
        <v>4543983.7287204461</v>
      </c>
    </row>
    <row r="1066" spans="1:12" ht="15" customHeight="1">
      <c r="A1066" s="51" t="s">
        <v>1074</v>
      </c>
      <c r="B1066" s="51">
        <v>542339</v>
      </c>
      <c r="C1066" s="51" t="s">
        <v>1085</v>
      </c>
      <c r="D1066" s="121">
        <f>SUMIFS('HCLS Adjustment'!$F:$F,'HCLS Adjustment'!$B:$B,'SAC by SAC Totals'!$B1066)</f>
        <v>5449224</v>
      </c>
      <c r="E1066" s="17">
        <f>VLOOKUP(B1066,'SVS Adjustment'!B:L,4,FALSE)</f>
        <v>0</v>
      </c>
      <c r="F1066" s="17">
        <f>VLOOKUP(B1066,'CAF BLS Adjustment'!B:S,9,FALSE)</f>
        <v>3687132</v>
      </c>
      <c r="G1066" s="14">
        <f t="shared" si="32"/>
        <v>9136356</v>
      </c>
      <c r="H1066" s="159"/>
      <c r="I1066" s="121">
        <f>SUMIFS('HCLS Adjustment'!$M:$M,'HCLS Adjustment'!$B:$B,$B1066)</f>
        <v>4788422.7496123286</v>
      </c>
      <c r="J1066" s="17">
        <f>VLOOKUP(B1066,'SVS Adjustment'!B:L,11,FALSE)</f>
        <v>0</v>
      </c>
      <c r="K1066" s="17">
        <f>VLOOKUP($B1066,'CAF BLS Adjustment'!$B:$S,18,FALSE)</f>
        <v>3287218.7684741961</v>
      </c>
      <c r="L1066" s="39">
        <f t="shared" si="33"/>
        <v>8075641.5180865247</v>
      </c>
    </row>
    <row r="1067" spans="1:12" ht="15" customHeight="1">
      <c r="A1067" s="51" t="s">
        <v>1074</v>
      </c>
      <c r="B1067" s="51">
        <v>542343</v>
      </c>
      <c r="C1067" s="51" t="s">
        <v>1086</v>
      </c>
      <c r="D1067" s="121">
        <f>SUMIFS('HCLS Adjustment'!$F:$F,'HCLS Adjustment'!$B:$B,'SAC by SAC Totals'!$B1067)</f>
        <v>1154124</v>
      </c>
      <c r="E1067" s="17">
        <f>VLOOKUP(B1067,'SVS Adjustment'!B:L,4,FALSE)</f>
        <v>0</v>
      </c>
      <c r="F1067" s="17">
        <f>VLOOKUP(B1067,'CAF BLS Adjustment'!B:S,9,FALSE)</f>
        <v>2720141</v>
      </c>
      <c r="G1067" s="14">
        <f t="shared" si="32"/>
        <v>3874265</v>
      </c>
      <c r="H1067" s="159"/>
      <c r="I1067" s="121">
        <f>SUMIFS('HCLS Adjustment'!$M:$M,'HCLS Adjustment'!$B:$B,$B1067)</f>
        <v>863405.7422045829</v>
      </c>
      <c r="J1067" s="17">
        <f>VLOOKUP(B1067,'SVS Adjustment'!B:L,11,FALSE)</f>
        <v>0</v>
      </c>
      <c r="K1067" s="17">
        <f>VLOOKUP($B1067,'CAF BLS Adjustment'!$B:$S,18,FALSE)</f>
        <v>2262256.2997777569</v>
      </c>
      <c r="L1067" s="39">
        <f t="shared" si="33"/>
        <v>3125662.0419823397</v>
      </c>
    </row>
    <row r="1068" spans="1:12" ht="15" customHeight="1">
      <c r="A1068" s="51" t="s">
        <v>1074</v>
      </c>
      <c r="B1068" s="51">
        <v>542346</v>
      </c>
      <c r="C1068" s="51" t="s">
        <v>1087</v>
      </c>
      <c r="D1068" s="121">
        <f>SUMIFS('HCLS Adjustment'!$F:$F,'HCLS Adjustment'!$B:$B,'SAC by SAC Totals'!$B1068)</f>
        <v>0</v>
      </c>
      <c r="E1068" s="17">
        <f>VLOOKUP(B1068,'SVS Adjustment'!B:L,4,FALSE)</f>
        <v>0</v>
      </c>
      <c r="F1068" s="17">
        <f>VLOOKUP(B1068,'CAF BLS Adjustment'!B:S,9,FALSE)</f>
        <v>13158</v>
      </c>
      <c r="G1068" s="14">
        <f t="shared" si="32"/>
        <v>13158</v>
      </c>
      <c r="H1068" s="159"/>
      <c r="I1068" s="121">
        <f>SUMIFS('HCLS Adjustment'!$M:$M,'HCLS Adjustment'!$B:$B,$B1068)</f>
        <v>0</v>
      </c>
      <c r="J1068" s="17">
        <f>VLOOKUP(B1068,'SVS Adjustment'!B:L,11,FALSE)</f>
        <v>0</v>
      </c>
      <c r="K1068" s="17">
        <f>VLOOKUP($B1068,'CAF BLS Adjustment'!$B:$S,18,FALSE)</f>
        <v>12061.078965747807</v>
      </c>
      <c r="L1068" s="39">
        <f t="shared" si="33"/>
        <v>12061.078965747807</v>
      </c>
    </row>
    <row r="1069" spans="1:12" ht="15" customHeight="1">
      <c r="A1069" s="51" t="s">
        <v>1088</v>
      </c>
      <c r="B1069" s="51">
        <v>552220</v>
      </c>
      <c r="C1069" s="51" t="s">
        <v>1089</v>
      </c>
      <c r="D1069" s="121">
        <f>SUMIFS('HCLS Adjustment'!$F:$F,'HCLS Adjustment'!$B:$B,'SAC by SAC Totals'!$B1069)</f>
        <v>0</v>
      </c>
      <c r="E1069" s="17">
        <f>VLOOKUP(B1069,'SVS Adjustment'!B:L,4,FALSE)</f>
        <v>0</v>
      </c>
      <c r="F1069" s="17">
        <f>VLOOKUP(B1069,'CAF BLS Adjustment'!B:S,9,FALSE)</f>
        <v>100257</v>
      </c>
      <c r="G1069" s="14">
        <f t="shared" si="32"/>
        <v>100257</v>
      </c>
      <c r="H1069" s="159"/>
      <c r="I1069" s="121">
        <f>SUMIFS('HCLS Adjustment'!$M:$M,'HCLS Adjustment'!$B:$B,$B1069)</f>
        <v>0</v>
      </c>
      <c r="J1069" s="17">
        <f>VLOOKUP(B1069,'SVS Adjustment'!B:L,11,FALSE)</f>
        <v>0</v>
      </c>
      <c r="K1069" s="17">
        <f>VLOOKUP($B1069,'CAF BLS Adjustment'!$B:$S,18,FALSE)</f>
        <v>81283.696137547391</v>
      </c>
      <c r="L1069" s="39">
        <f t="shared" si="33"/>
        <v>81283.696137547391</v>
      </c>
    </row>
    <row r="1070" spans="1:12" ht="15" customHeight="1">
      <c r="A1070" s="51" t="s">
        <v>1088</v>
      </c>
      <c r="B1070" s="51">
        <v>552233</v>
      </c>
      <c r="C1070" s="51" t="s">
        <v>1090</v>
      </c>
      <c r="D1070" s="121">
        <f>SUMIFS('HCLS Adjustment'!$F:$F,'HCLS Adjustment'!$B:$B,'SAC by SAC Totals'!$B1070)</f>
        <v>0</v>
      </c>
      <c r="E1070" s="17">
        <f>VLOOKUP(B1070,'SVS Adjustment'!B:L,4,FALSE)</f>
        <v>0</v>
      </c>
      <c r="F1070" s="17">
        <f>VLOOKUP(B1070,'CAF BLS Adjustment'!B:S,9,FALSE)</f>
        <v>86454</v>
      </c>
      <c r="G1070" s="14">
        <f t="shared" si="32"/>
        <v>86454</v>
      </c>
      <c r="H1070" s="159"/>
      <c r="I1070" s="121">
        <f>SUMIFS('HCLS Adjustment'!$M:$M,'HCLS Adjustment'!$B:$B,$B1070)</f>
        <v>0</v>
      </c>
      <c r="J1070" s="17">
        <f>VLOOKUP(B1070,'SVS Adjustment'!B:L,11,FALSE)</f>
        <v>0</v>
      </c>
      <c r="K1070" s="17">
        <f>VLOOKUP($B1070,'CAF BLS Adjustment'!$B:$S,18,FALSE)</f>
        <v>79246.733614892917</v>
      </c>
      <c r="L1070" s="39">
        <f t="shared" si="33"/>
        <v>79246.733614892917</v>
      </c>
    </row>
    <row r="1071" spans="1:12" ht="15" customHeight="1">
      <c r="A1071" s="51" t="s">
        <v>1088</v>
      </c>
      <c r="B1071" s="51">
        <v>552284</v>
      </c>
      <c r="C1071" s="51" t="s">
        <v>1091</v>
      </c>
      <c r="D1071" s="121">
        <f>SUMIFS('HCLS Adjustment'!$F:$F,'HCLS Adjustment'!$B:$B,'SAC by SAC Totals'!$B1071)</f>
        <v>0</v>
      </c>
      <c r="E1071" s="17">
        <f>VLOOKUP(B1071,'SVS Adjustment'!B:L,4,FALSE)</f>
        <v>0</v>
      </c>
      <c r="F1071" s="17">
        <f>VLOOKUP(B1071,'CAF BLS Adjustment'!B:S,9,FALSE)</f>
        <v>6858</v>
      </c>
      <c r="G1071" s="14">
        <f t="shared" si="32"/>
        <v>6858</v>
      </c>
      <c r="H1071" s="159"/>
      <c r="I1071" s="121">
        <f>SUMIFS('HCLS Adjustment'!$M:$M,'HCLS Adjustment'!$B:$B,$B1071)</f>
        <v>0</v>
      </c>
      <c r="J1071" s="17">
        <f>VLOOKUP(B1071,'SVS Adjustment'!B:L,11,FALSE)</f>
        <v>0</v>
      </c>
      <c r="K1071" s="17">
        <f>VLOOKUP($B1071,'CAF BLS Adjustment'!$B:$S,18,FALSE)</f>
        <v>6286.2805553350408</v>
      </c>
      <c r="L1071" s="39">
        <f t="shared" si="33"/>
        <v>6286.2805553350408</v>
      </c>
    </row>
    <row r="1072" spans="1:12" ht="15" customHeight="1">
      <c r="A1072" s="51" t="s">
        <v>1088</v>
      </c>
      <c r="B1072" s="51">
        <v>552349</v>
      </c>
      <c r="C1072" s="51" t="s">
        <v>1092</v>
      </c>
      <c r="D1072" s="121">
        <f>SUMIFS('HCLS Adjustment'!$F:$F,'HCLS Adjustment'!$B:$B,'SAC by SAC Totals'!$B1072)</f>
        <v>1703460</v>
      </c>
      <c r="E1072" s="17">
        <f>VLOOKUP(B1072,'SVS Adjustment'!B:L,4,FALSE)</f>
        <v>0</v>
      </c>
      <c r="F1072" s="17">
        <f>VLOOKUP(B1072,'CAF BLS Adjustment'!B:S,9,FALSE)</f>
        <v>2350587</v>
      </c>
      <c r="G1072" s="14">
        <f t="shared" si="32"/>
        <v>4054047</v>
      </c>
      <c r="H1072" s="159"/>
      <c r="I1072" s="121">
        <f>SUMIFS('HCLS Adjustment'!$M:$M,'HCLS Adjustment'!$B:$B,$B1072)</f>
        <v>1388573.4964532759</v>
      </c>
      <c r="J1072" s="17">
        <f>VLOOKUP(B1072,'SVS Adjustment'!B:L,11,FALSE)</f>
        <v>0</v>
      </c>
      <c r="K1072" s="17">
        <f>VLOOKUP($B1072,'CAF BLS Adjustment'!$B:$S,18,FALSE)</f>
        <v>1964011.5269918754</v>
      </c>
      <c r="L1072" s="39">
        <f t="shared" si="33"/>
        <v>3352585.0234451513</v>
      </c>
    </row>
    <row r="1073" spans="1:12" ht="15" customHeight="1">
      <c r="A1073" s="51" t="s">
        <v>1088</v>
      </c>
      <c r="B1073" s="51">
        <v>552351</v>
      </c>
      <c r="C1073" s="51" t="s">
        <v>1093</v>
      </c>
      <c r="D1073" s="121">
        <f>SUMIFS('HCLS Adjustment'!$F:$F,'HCLS Adjustment'!$B:$B,'SAC by SAC Totals'!$B1073)</f>
        <v>0</v>
      </c>
      <c r="E1073" s="17">
        <f>VLOOKUP(B1073,'SVS Adjustment'!B:L,4,FALSE)</f>
        <v>0</v>
      </c>
      <c r="F1073" s="17">
        <f>VLOOKUP(B1073,'CAF BLS Adjustment'!B:S,9,FALSE)</f>
        <v>42468</v>
      </c>
      <c r="G1073" s="14">
        <f t="shared" si="32"/>
        <v>42468</v>
      </c>
      <c r="H1073" s="159"/>
      <c r="I1073" s="121">
        <f>SUMIFS('HCLS Adjustment'!$M:$M,'HCLS Adjustment'!$B:$B,$B1073)</f>
        <v>0</v>
      </c>
      <c r="J1073" s="17">
        <f>VLOOKUP(B1073,'SVS Adjustment'!B:L,11,FALSE)</f>
        <v>0</v>
      </c>
      <c r="K1073" s="17">
        <f>VLOOKUP($B1073,'CAF BLS Adjustment'!$B:$S,18,FALSE)</f>
        <v>38927.641094191968</v>
      </c>
      <c r="L1073" s="39">
        <f t="shared" si="33"/>
        <v>38927.641094191968</v>
      </c>
    </row>
    <row r="1074" spans="1:12" ht="15" customHeight="1">
      <c r="A1074" s="51" t="s">
        <v>1088</v>
      </c>
      <c r="B1074" s="51">
        <v>552353</v>
      </c>
      <c r="C1074" s="51" t="s">
        <v>1094</v>
      </c>
      <c r="D1074" s="121">
        <f>SUMIFS('HCLS Adjustment'!$F:$F,'HCLS Adjustment'!$B:$B,'SAC by SAC Totals'!$B1074)</f>
        <v>0</v>
      </c>
      <c r="E1074" s="17">
        <f>VLOOKUP(B1074,'SVS Adjustment'!B:L,4,FALSE)</f>
        <v>0</v>
      </c>
      <c r="F1074" s="17">
        <f>VLOOKUP(B1074,'CAF BLS Adjustment'!B:S,9,FALSE)</f>
        <v>85722</v>
      </c>
      <c r="G1074" s="14">
        <f t="shared" si="32"/>
        <v>85722</v>
      </c>
      <c r="H1074" s="159"/>
      <c r="I1074" s="121">
        <f>SUMIFS('HCLS Adjustment'!$M:$M,'HCLS Adjustment'!$B:$B,$B1074)</f>
        <v>0</v>
      </c>
      <c r="J1074" s="17">
        <f>VLOOKUP(B1074,'SVS Adjustment'!B:L,11,FALSE)</f>
        <v>0</v>
      </c>
      <c r="K1074" s="17">
        <f>VLOOKUP($B1074,'CAF BLS Adjustment'!$B:$S,18,FALSE)</f>
        <v>78575.757037683055</v>
      </c>
      <c r="L1074" s="39">
        <f t="shared" si="33"/>
        <v>78575.757037683055</v>
      </c>
    </row>
    <row r="1075" spans="1:12" ht="15" customHeight="1">
      <c r="A1075" s="51" t="s">
        <v>1088</v>
      </c>
      <c r="B1075" s="51">
        <v>552356</v>
      </c>
      <c r="C1075" s="51" t="s">
        <v>1095</v>
      </c>
      <c r="D1075" s="121">
        <f>SUMIFS('HCLS Adjustment'!$F:$F,'HCLS Adjustment'!$B:$B,'SAC by SAC Totals'!$B1075)</f>
        <v>0</v>
      </c>
      <c r="E1075" s="17">
        <f>VLOOKUP(B1075,'SVS Adjustment'!B:L,4,FALSE)</f>
        <v>0</v>
      </c>
      <c r="F1075" s="17">
        <f>VLOOKUP(B1075,'CAF BLS Adjustment'!B:S,9,FALSE)</f>
        <v>-63894</v>
      </c>
      <c r="G1075" s="14">
        <f t="shared" si="32"/>
        <v>-63894</v>
      </c>
      <c r="H1075" s="159"/>
      <c r="I1075" s="121">
        <f>SUMIFS('HCLS Adjustment'!$M:$M,'HCLS Adjustment'!$B:$B,$B1075)</f>
        <v>0</v>
      </c>
      <c r="J1075" s="17">
        <f>VLOOKUP(B1075,'SVS Adjustment'!B:L,11,FALSE)</f>
        <v>0</v>
      </c>
      <c r="K1075" s="17">
        <f>VLOOKUP($B1075,'CAF BLS Adjustment'!$B:$S,18,FALSE)</f>
        <v>-63894</v>
      </c>
      <c r="L1075" s="39">
        <f t="shared" si="33"/>
        <v>-63894</v>
      </c>
    </row>
    <row r="1076" spans="1:12" ht="15" customHeight="1">
      <c r="A1076" s="51" t="s">
        <v>1088</v>
      </c>
      <c r="B1076" s="51">
        <v>553304</v>
      </c>
      <c r="C1076" s="51" t="s">
        <v>1096</v>
      </c>
      <c r="D1076" s="121">
        <f>SUMIFS('HCLS Adjustment'!$F:$F,'HCLS Adjustment'!$B:$B,'SAC by SAC Totals'!$B1076)</f>
        <v>791724</v>
      </c>
      <c r="E1076" s="17">
        <f>VLOOKUP(B1076,'SVS Adjustment'!B:L,4,FALSE)</f>
        <v>0</v>
      </c>
      <c r="F1076" s="17">
        <f>VLOOKUP(B1076,'CAF BLS Adjustment'!B:S,9,FALSE)</f>
        <v>514698</v>
      </c>
      <c r="G1076" s="14">
        <f t="shared" si="32"/>
        <v>1306422</v>
      </c>
      <c r="H1076" s="159"/>
      <c r="I1076" s="121">
        <f>SUMIFS('HCLS Adjustment'!$M:$M,'HCLS Adjustment'!$B:$B,$B1076)</f>
        <v>693117.10835357953</v>
      </c>
      <c r="J1076" s="17">
        <f>VLOOKUP(B1076,'SVS Adjustment'!B:L,11,FALSE)</f>
        <v>0</v>
      </c>
      <c r="K1076" s="17">
        <f>VLOOKUP($B1076,'CAF BLS Adjustment'!$B:$S,18,FALSE)</f>
        <v>454963.30730954884</v>
      </c>
      <c r="L1076" s="39">
        <f t="shared" si="33"/>
        <v>1148080.4156631283</v>
      </c>
    </row>
    <row r="1077" spans="1:12" ht="15" customHeight="1">
      <c r="A1077" s="51" t="s">
        <v>1097</v>
      </c>
      <c r="B1077" s="51">
        <v>610989</v>
      </c>
      <c r="C1077" s="51" t="s">
        <v>1098</v>
      </c>
      <c r="D1077" s="121">
        <f>SUMIFS('HCLS Adjustment'!$F:$F,'HCLS Adjustment'!$B:$B,'SAC by SAC Totals'!$B1077)</f>
        <v>0</v>
      </c>
      <c r="E1077" s="17">
        <f>VLOOKUP(B1077,'SVS Adjustment'!B:L,4,FALSE)</f>
        <v>0</v>
      </c>
      <c r="F1077" s="17">
        <f>VLOOKUP(B1077,'CAF BLS Adjustment'!B:S,9,FALSE)</f>
        <v>-26208</v>
      </c>
      <c r="G1077" s="14">
        <f t="shared" si="32"/>
        <v>-26208</v>
      </c>
      <c r="H1077" s="159"/>
      <c r="I1077" s="121">
        <f>SUMIFS('HCLS Adjustment'!$M:$M,'HCLS Adjustment'!$B:$B,$B1077)</f>
        <v>0</v>
      </c>
      <c r="J1077" s="17">
        <f>VLOOKUP(B1077,'SVS Adjustment'!B:L,11,FALSE)</f>
        <v>0</v>
      </c>
      <c r="K1077" s="17">
        <f>VLOOKUP($B1077,'CAF BLS Adjustment'!$B:$S,18,FALSE)</f>
        <v>-26208</v>
      </c>
      <c r="L1077" s="39">
        <f t="shared" si="33"/>
        <v>-26208</v>
      </c>
    </row>
    <row r="1078" spans="1:12" ht="15" customHeight="1">
      <c r="A1078" s="51" t="s">
        <v>1097</v>
      </c>
      <c r="B1078" s="51">
        <v>613001</v>
      </c>
      <c r="C1078" s="51" t="s">
        <v>1099</v>
      </c>
      <c r="D1078" s="121">
        <f>SUMIFS('HCLS Adjustment'!$F:$F,'HCLS Adjustment'!$B:$B,'SAC by SAC Totals'!$B1078)</f>
        <v>0</v>
      </c>
      <c r="E1078" s="17">
        <f>VLOOKUP(B1078,'SVS Adjustment'!B:L,4,FALSE)</f>
        <v>0</v>
      </c>
      <c r="F1078" s="17">
        <f>VLOOKUP(B1078,'CAF BLS Adjustment'!B:S,9,FALSE)</f>
        <v>-66828</v>
      </c>
      <c r="G1078" s="14">
        <f t="shared" si="32"/>
        <v>-66828</v>
      </c>
      <c r="H1078" s="159"/>
      <c r="I1078" s="121">
        <f>SUMIFS('HCLS Adjustment'!$M:$M,'HCLS Adjustment'!$B:$B,$B1078)</f>
        <v>0</v>
      </c>
      <c r="J1078" s="17">
        <f>VLOOKUP(B1078,'SVS Adjustment'!B:L,11,FALSE)</f>
        <v>0</v>
      </c>
      <c r="K1078" s="17">
        <f>VLOOKUP($B1078,'CAF BLS Adjustment'!$B:$S,18,FALSE)</f>
        <v>-66828</v>
      </c>
      <c r="L1078" s="39">
        <f t="shared" si="33"/>
        <v>-66828</v>
      </c>
    </row>
    <row r="1079" spans="1:12" ht="15" customHeight="1">
      <c r="A1079" s="51" t="s">
        <v>1097</v>
      </c>
      <c r="B1079" s="51">
        <v>613002</v>
      </c>
      <c r="C1079" s="51" t="s">
        <v>1100</v>
      </c>
      <c r="D1079" s="121">
        <f>SUMIFS('HCLS Adjustment'!$F:$F,'HCLS Adjustment'!$B:$B,'SAC by SAC Totals'!$B1079)</f>
        <v>0</v>
      </c>
      <c r="E1079" s="17">
        <f>VLOOKUP(B1079,'SVS Adjustment'!B:L,4,FALSE)</f>
        <v>0</v>
      </c>
      <c r="F1079" s="17">
        <f>VLOOKUP(B1079,'CAF BLS Adjustment'!B:S,9,FALSE)</f>
        <v>16776</v>
      </c>
      <c r="G1079" s="14">
        <f t="shared" si="32"/>
        <v>16776</v>
      </c>
      <c r="H1079" s="159"/>
      <c r="I1079" s="121">
        <f>SUMIFS('HCLS Adjustment'!$M:$M,'HCLS Adjustment'!$B:$B,$B1079)</f>
        <v>0</v>
      </c>
      <c r="J1079" s="17">
        <f>VLOOKUP(B1079,'SVS Adjustment'!B:L,11,FALSE)</f>
        <v>0</v>
      </c>
      <c r="K1079" s="17">
        <f>VLOOKUP($B1079,'CAF BLS Adjustment'!$B:$S,18,FALSE)</f>
        <v>15377.463195727711</v>
      </c>
      <c r="L1079" s="39">
        <f t="shared" si="33"/>
        <v>15377.463195727711</v>
      </c>
    </row>
    <row r="1080" spans="1:12" ht="15" customHeight="1">
      <c r="A1080" s="51" t="s">
        <v>1097</v>
      </c>
      <c r="B1080" s="51">
        <v>613003</v>
      </c>
      <c r="C1080" s="51" t="s">
        <v>1101</v>
      </c>
      <c r="D1080" s="121">
        <f>SUMIFS('HCLS Adjustment'!$F:$F,'HCLS Adjustment'!$B:$B,'SAC by SAC Totals'!$B1080)</f>
        <v>0</v>
      </c>
      <c r="E1080" s="17">
        <f>VLOOKUP(B1080,'SVS Adjustment'!B:L,4,FALSE)</f>
        <v>0</v>
      </c>
      <c r="F1080" s="17">
        <f>VLOOKUP(B1080,'CAF BLS Adjustment'!B:S,9,FALSE)</f>
        <v>36750</v>
      </c>
      <c r="G1080" s="14">
        <f t="shared" si="32"/>
        <v>36750</v>
      </c>
      <c r="H1080" s="159"/>
      <c r="I1080" s="121">
        <f>SUMIFS('HCLS Adjustment'!$M:$M,'HCLS Adjustment'!$B:$B,$B1080)</f>
        <v>0</v>
      </c>
      <c r="J1080" s="17">
        <f>VLOOKUP(B1080,'SVS Adjustment'!B:L,11,FALSE)</f>
        <v>0</v>
      </c>
      <c r="K1080" s="17">
        <f>VLOOKUP($B1080,'CAF BLS Adjustment'!$B:$S,18,FALSE)</f>
        <v>33686.324060741143</v>
      </c>
      <c r="L1080" s="39">
        <f t="shared" si="33"/>
        <v>33686.324060741143</v>
      </c>
    </row>
    <row r="1081" spans="1:12" ht="15" customHeight="1">
      <c r="A1081" s="51" t="s">
        <v>1097</v>
      </c>
      <c r="B1081" s="51">
        <v>613004</v>
      </c>
      <c r="C1081" s="51" t="s">
        <v>1102</v>
      </c>
      <c r="D1081" s="121">
        <f>SUMIFS('HCLS Adjustment'!$F:$F,'HCLS Adjustment'!$B:$B,'SAC by SAC Totals'!$B1081)</f>
        <v>0</v>
      </c>
      <c r="E1081" s="17">
        <f>VLOOKUP(B1081,'SVS Adjustment'!B:L,4,FALSE)</f>
        <v>0</v>
      </c>
      <c r="F1081" s="17">
        <f>VLOOKUP(B1081,'CAF BLS Adjustment'!B:S,9,FALSE)</f>
        <v>-54876</v>
      </c>
      <c r="G1081" s="14">
        <f t="shared" si="32"/>
        <v>-54876</v>
      </c>
      <c r="H1081" s="159"/>
      <c r="I1081" s="121">
        <f>SUMIFS('HCLS Adjustment'!$M:$M,'HCLS Adjustment'!$B:$B,$B1081)</f>
        <v>0</v>
      </c>
      <c r="J1081" s="17">
        <f>VLOOKUP(B1081,'SVS Adjustment'!B:L,11,FALSE)</f>
        <v>0</v>
      </c>
      <c r="K1081" s="17">
        <f>VLOOKUP($B1081,'CAF BLS Adjustment'!$B:$S,18,FALSE)</f>
        <v>-54876</v>
      </c>
      <c r="L1081" s="39">
        <f t="shared" si="33"/>
        <v>-54876</v>
      </c>
    </row>
    <row r="1082" spans="1:12" ht="15" customHeight="1">
      <c r="A1082" s="51" t="s">
        <v>1097</v>
      </c>
      <c r="B1082" s="51">
        <v>613005</v>
      </c>
      <c r="C1082" s="51" t="s">
        <v>1103</v>
      </c>
      <c r="D1082" s="121">
        <f>SUMIFS('HCLS Adjustment'!$F:$F,'HCLS Adjustment'!$B:$B,'SAC by SAC Totals'!$B1082)</f>
        <v>0</v>
      </c>
      <c r="E1082" s="17">
        <f>VLOOKUP(B1082,'SVS Adjustment'!B:L,4,FALSE)</f>
        <v>0</v>
      </c>
      <c r="F1082" s="17">
        <f>VLOOKUP(B1082,'CAF BLS Adjustment'!B:S,9,FALSE)</f>
        <v>456</v>
      </c>
      <c r="G1082" s="14">
        <f t="shared" si="32"/>
        <v>456</v>
      </c>
      <c r="H1082" s="159"/>
      <c r="I1082" s="121">
        <f>SUMIFS('HCLS Adjustment'!$M:$M,'HCLS Adjustment'!$B:$B,$B1082)</f>
        <v>0</v>
      </c>
      <c r="J1082" s="17">
        <f>VLOOKUP(B1082,'SVS Adjustment'!B:L,11,FALSE)</f>
        <v>0</v>
      </c>
      <c r="K1082" s="17">
        <f>VLOOKUP($B1082,'CAF BLS Adjustment'!$B:$S,18,FALSE)</f>
        <v>417.98540875368599</v>
      </c>
      <c r="L1082" s="39">
        <f t="shared" si="33"/>
        <v>417.98540875368599</v>
      </c>
    </row>
    <row r="1083" spans="1:12" ht="15" customHeight="1">
      <c r="A1083" s="51" t="s">
        <v>1097</v>
      </c>
      <c r="B1083" s="51">
        <v>613006</v>
      </c>
      <c r="C1083" s="51" t="s">
        <v>1104</v>
      </c>
      <c r="D1083" s="121">
        <f>SUMIFS('HCLS Adjustment'!$F:$F,'HCLS Adjustment'!$B:$B,'SAC by SAC Totals'!$B1083)</f>
        <v>0</v>
      </c>
      <c r="E1083" s="17">
        <f>VLOOKUP(B1083,'SVS Adjustment'!B:L,4,FALSE)</f>
        <v>0</v>
      </c>
      <c r="F1083" s="17">
        <f>VLOOKUP(B1083,'CAF BLS Adjustment'!B:S,9,FALSE)</f>
        <v>-55740</v>
      </c>
      <c r="G1083" s="14">
        <f t="shared" si="32"/>
        <v>-55740</v>
      </c>
      <c r="H1083" s="159"/>
      <c r="I1083" s="121">
        <f>SUMIFS('HCLS Adjustment'!$M:$M,'HCLS Adjustment'!$B:$B,$B1083)</f>
        <v>0</v>
      </c>
      <c r="J1083" s="17">
        <f>VLOOKUP(B1083,'SVS Adjustment'!B:L,11,FALSE)</f>
        <v>0</v>
      </c>
      <c r="K1083" s="17">
        <f>VLOOKUP($B1083,'CAF BLS Adjustment'!$B:$S,18,FALSE)</f>
        <v>-55740</v>
      </c>
      <c r="L1083" s="39">
        <f t="shared" si="33"/>
        <v>-55740</v>
      </c>
    </row>
    <row r="1084" spans="1:12" ht="15" customHeight="1">
      <c r="A1084" s="51" t="s">
        <v>1097</v>
      </c>
      <c r="B1084" s="51">
        <v>613007</v>
      </c>
      <c r="C1084" s="51" t="s">
        <v>1105</v>
      </c>
      <c r="D1084" s="121">
        <f>SUMIFS('HCLS Adjustment'!$F:$F,'HCLS Adjustment'!$B:$B,'SAC by SAC Totals'!$B1084)</f>
        <v>0</v>
      </c>
      <c r="E1084" s="17">
        <f>VLOOKUP(B1084,'SVS Adjustment'!B:L,4,FALSE)</f>
        <v>0</v>
      </c>
      <c r="F1084" s="17">
        <f>VLOOKUP(B1084,'CAF BLS Adjustment'!B:S,9,FALSE)</f>
        <v>18096</v>
      </c>
      <c r="G1084" s="14">
        <f t="shared" si="32"/>
        <v>18096</v>
      </c>
      <c r="H1084" s="159"/>
      <c r="I1084" s="121">
        <f>SUMIFS('HCLS Adjustment'!$M:$M,'HCLS Adjustment'!$B:$B,$B1084)</f>
        <v>0</v>
      </c>
      <c r="J1084" s="17">
        <f>VLOOKUP(B1084,'SVS Adjustment'!B:L,11,FALSE)</f>
        <v>0</v>
      </c>
      <c r="K1084" s="17">
        <f>VLOOKUP($B1084,'CAF BLS Adjustment'!$B:$S,18,FALSE)</f>
        <v>16587.420957909435</v>
      </c>
      <c r="L1084" s="39">
        <f t="shared" si="33"/>
        <v>16587.420957909435</v>
      </c>
    </row>
    <row r="1085" spans="1:12" ht="15" customHeight="1">
      <c r="A1085" s="51" t="s">
        <v>1097</v>
      </c>
      <c r="B1085" s="51">
        <v>613011</v>
      </c>
      <c r="C1085" s="51" t="s">
        <v>1106</v>
      </c>
      <c r="D1085" s="121">
        <f>SUMIFS('HCLS Adjustment'!$F:$F,'HCLS Adjustment'!$B:$B,'SAC by SAC Totals'!$B1085)</f>
        <v>0</v>
      </c>
      <c r="E1085" s="17">
        <f>VLOOKUP(B1085,'SVS Adjustment'!B:L,4,FALSE)</f>
        <v>0</v>
      </c>
      <c r="F1085" s="17">
        <f>VLOOKUP(B1085,'CAF BLS Adjustment'!B:S,9,FALSE)</f>
        <v>-93006</v>
      </c>
      <c r="G1085" s="14">
        <f t="shared" si="32"/>
        <v>-93006</v>
      </c>
      <c r="H1085" s="159"/>
      <c r="I1085" s="121">
        <f>SUMIFS('HCLS Adjustment'!$M:$M,'HCLS Adjustment'!$B:$B,$B1085)</f>
        <v>0</v>
      </c>
      <c r="J1085" s="17">
        <f>VLOOKUP(B1085,'SVS Adjustment'!B:L,11,FALSE)</f>
        <v>0</v>
      </c>
      <c r="K1085" s="17">
        <f>VLOOKUP($B1085,'CAF BLS Adjustment'!$B:$S,18,FALSE)</f>
        <v>-93006</v>
      </c>
      <c r="L1085" s="39">
        <f t="shared" si="33"/>
        <v>-93006</v>
      </c>
    </row>
    <row r="1086" spans="1:12" ht="15" customHeight="1">
      <c r="A1086" s="51" t="s">
        <v>1097</v>
      </c>
      <c r="B1086" s="51">
        <v>613013</v>
      </c>
      <c r="C1086" s="51" t="s">
        <v>1107</v>
      </c>
      <c r="D1086" s="121">
        <f>SUMIFS('HCLS Adjustment'!$F:$F,'HCLS Adjustment'!$B:$B,'SAC by SAC Totals'!$B1086)</f>
        <v>0</v>
      </c>
      <c r="E1086" s="17">
        <f>VLOOKUP(B1086,'SVS Adjustment'!B:L,4,FALSE)</f>
        <v>0</v>
      </c>
      <c r="F1086" s="17">
        <f>VLOOKUP(B1086,'CAF BLS Adjustment'!B:S,9,FALSE)</f>
        <v>83520</v>
      </c>
      <c r="G1086" s="14">
        <f t="shared" si="32"/>
        <v>83520</v>
      </c>
      <c r="H1086" s="159"/>
      <c r="I1086" s="121">
        <f>SUMIFS('HCLS Adjustment'!$M:$M,'HCLS Adjustment'!$B:$B,$B1086)</f>
        <v>0</v>
      </c>
      <c r="J1086" s="17">
        <f>VLOOKUP(B1086,'SVS Adjustment'!B:L,11,FALSE)</f>
        <v>0</v>
      </c>
      <c r="K1086" s="17">
        <f>VLOOKUP($B1086,'CAF BLS Adjustment'!$B:$S,18,FALSE)</f>
        <v>76557.327498043538</v>
      </c>
      <c r="L1086" s="39">
        <f t="shared" si="33"/>
        <v>76557.327498043538</v>
      </c>
    </row>
    <row r="1087" spans="1:12" ht="15" customHeight="1">
      <c r="A1087" s="51" t="s">
        <v>1097</v>
      </c>
      <c r="B1087" s="51">
        <v>613015</v>
      </c>
      <c r="C1087" s="51" t="s">
        <v>1108</v>
      </c>
      <c r="D1087" s="121">
        <f>SUMIFS('HCLS Adjustment'!$F:$F,'HCLS Adjustment'!$B:$B,'SAC by SAC Totals'!$B1087)</f>
        <v>0</v>
      </c>
      <c r="E1087" s="17">
        <f>VLOOKUP(B1087,'SVS Adjustment'!B:L,4,FALSE)</f>
        <v>0</v>
      </c>
      <c r="F1087" s="17">
        <f>VLOOKUP(B1087,'CAF BLS Adjustment'!B:S,9,FALSE)</f>
        <v>-157080</v>
      </c>
      <c r="G1087" s="14">
        <f t="shared" si="32"/>
        <v>-157080</v>
      </c>
      <c r="H1087" s="159"/>
      <c r="I1087" s="121">
        <f>SUMIFS('HCLS Adjustment'!$M:$M,'HCLS Adjustment'!$B:$B,$B1087)</f>
        <v>0</v>
      </c>
      <c r="J1087" s="17">
        <f>VLOOKUP(B1087,'SVS Adjustment'!B:L,11,FALSE)</f>
        <v>0</v>
      </c>
      <c r="K1087" s="17">
        <f>VLOOKUP($B1087,'CAF BLS Adjustment'!$B:$S,18,FALSE)</f>
        <v>-157080</v>
      </c>
      <c r="L1087" s="39">
        <f t="shared" si="33"/>
        <v>-157080</v>
      </c>
    </row>
    <row r="1088" spans="1:12" ht="15" customHeight="1">
      <c r="A1088" s="51" t="s">
        <v>1097</v>
      </c>
      <c r="B1088" s="51">
        <v>613016</v>
      </c>
      <c r="C1088" s="51" t="s">
        <v>1109</v>
      </c>
      <c r="D1088" s="121">
        <f>SUMIFS('HCLS Adjustment'!$F:$F,'HCLS Adjustment'!$B:$B,'SAC by SAC Totals'!$B1088)</f>
        <v>0</v>
      </c>
      <c r="E1088" s="17">
        <f>VLOOKUP(B1088,'SVS Adjustment'!B:L,4,FALSE)</f>
        <v>0</v>
      </c>
      <c r="F1088" s="17">
        <f>VLOOKUP(B1088,'CAF BLS Adjustment'!B:S,9,FALSE)</f>
        <v>-38760</v>
      </c>
      <c r="G1088" s="14">
        <f t="shared" si="32"/>
        <v>-38760</v>
      </c>
      <c r="H1088" s="159"/>
      <c r="I1088" s="121">
        <f>SUMIFS('HCLS Adjustment'!$M:$M,'HCLS Adjustment'!$B:$B,$B1088)</f>
        <v>0</v>
      </c>
      <c r="J1088" s="17">
        <f>VLOOKUP(B1088,'SVS Adjustment'!B:L,11,FALSE)</f>
        <v>0</v>
      </c>
      <c r="K1088" s="17">
        <f>VLOOKUP($B1088,'CAF BLS Adjustment'!$B:$S,18,FALSE)</f>
        <v>-38760</v>
      </c>
      <c r="L1088" s="39">
        <f t="shared" si="33"/>
        <v>-38760</v>
      </c>
    </row>
    <row r="1089" spans="1:12" ht="15" customHeight="1">
      <c r="A1089" s="51" t="s">
        <v>1097</v>
      </c>
      <c r="B1089" s="51">
        <v>613017</v>
      </c>
      <c r="C1089" s="51" t="s">
        <v>1110</v>
      </c>
      <c r="D1089" s="121">
        <f>SUMIFS('HCLS Adjustment'!$F:$F,'HCLS Adjustment'!$B:$B,'SAC by SAC Totals'!$B1089)</f>
        <v>0</v>
      </c>
      <c r="E1089" s="17">
        <f>VLOOKUP(B1089,'SVS Adjustment'!B:L,4,FALSE)</f>
        <v>0</v>
      </c>
      <c r="F1089" s="17">
        <f>VLOOKUP(B1089,'CAF BLS Adjustment'!B:S,9,FALSE)</f>
        <v>31848</v>
      </c>
      <c r="G1089" s="14">
        <f t="shared" si="32"/>
        <v>31848</v>
      </c>
      <c r="H1089" s="159"/>
      <c r="I1089" s="121">
        <f>SUMIFS('HCLS Adjustment'!$M:$M,'HCLS Adjustment'!$B:$B,$B1089)</f>
        <v>0</v>
      </c>
      <c r="J1089" s="17">
        <f>VLOOKUP(B1089,'SVS Adjustment'!B:L,11,FALSE)</f>
        <v>0</v>
      </c>
      <c r="K1089" s="17">
        <f>VLOOKUP($B1089,'CAF BLS Adjustment'!$B:$S,18,FALSE)</f>
        <v>29192.980916639015</v>
      </c>
      <c r="L1089" s="39">
        <f t="shared" si="33"/>
        <v>29192.980916639015</v>
      </c>
    </row>
    <row r="1090" spans="1:12" ht="15" customHeight="1">
      <c r="A1090" s="51" t="s">
        <v>1097</v>
      </c>
      <c r="B1090" s="51">
        <v>613018</v>
      </c>
      <c r="C1090" s="51" t="s">
        <v>1111</v>
      </c>
      <c r="D1090" s="121">
        <f>SUMIFS('HCLS Adjustment'!$F:$F,'HCLS Adjustment'!$B:$B,'SAC by SAC Totals'!$B1090)</f>
        <v>0</v>
      </c>
      <c r="E1090" s="17">
        <f>VLOOKUP(B1090,'SVS Adjustment'!B:L,4,FALSE)</f>
        <v>0</v>
      </c>
      <c r="F1090" s="17">
        <f>VLOOKUP(B1090,'CAF BLS Adjustment'!B:S,9,FALSE)</f>
        <v>17880</v>
      </c>
      <c r="G1090" s="14">
        <f t="shared" si="32"/>
        <v>17880</v>
      </c>
      <c r="H1090" s="159"/>
      <c r="I1090" s="121">
        <f>SUMIFS('HCLS Adjustment'!$M:$M,'HCLS Adjustment'!$B:$B,$B1090)</f>
        <v>0</v>
      </c>
      <c r="J1090" s="17">
        <f>VLOOKUP(B1090,'SVS Adjustment'!B:L,11,FALSE)</f>
        <v>0</v>
      </c>
      <c r="K1090" s="17">
        <f>VLOOKUP($B1090,'CAF BLS Adjustment'!$B:$S,18,FALSE)</f>
        <v>16389.427869552423</v>
      </c>
      <c r="L1090" s="39">
        <f t="shared" si="33"/>
        <v>16389.427869552423</v>
      </c>
    </row>
    <row r="1091" spans="1:12" ht="15" customHeight="1">
      <c r="A1091" s="51" t="s">
        <v>1097</v>
      </c>
      <c r="B1091" s="51">
        <v>613019</v>
      </c>
      <c r="C1091" s="51" t="s">
        <v>1112</v>
      </c>
      <c r="D1091" s="121">
        <f>SUMIFS('HCLS Adjustment'!$F:$F,'HCLS Adjustment'!$B:$B,'SAC by SAC Totals'!$B1091)</f>
        <v>0</v>
      </c>
      <c r="E1091" s="17">
        <f>VLOOKUP(B1091,'SVS Adjustment'!B:L,4,FALSE)</f>
        <v>0</v>
      </c>
      <c r="F1091" s="17">
        <f>VLOOKUP(B1091,'CAF BLS Adjustment'!B:S,9,FALSE)</f>
        <v>19644</v>
      </c>
      <c r="G1091" s="14">
        <f t="shared" ref="G1091:G1097" si="34">SUM(D1091:F1091)</f>
        <v>19644</v>
      </c>
      <c r="H1091" s="159"/>
      <c r="I1091" s="121">
        <f>SUMIFS('HCLS Adjustment'!$M:$M,'HCLS Adjustment'!$B:$B,$B1091)</f>
        <v>0</v>
      </c>
      <c r="J1091" s="17">
        <f>VLOOKUP(B1091,'SVS Adjustment'!B:L,11,FALSE)</f>
        <v>0</v>
      </c>
      <c r="K1091" s="17">
        <f>VLOOKUP($B1091,'CAF BLS Adjustment'!$B:$S,18,FALSE)</f>
        <v>18006.371424467998</v>
      </c>
      <c r="L1091" s="39">
        <f t="shared" ref="L1091" si="35">SUM(I1091:K1091)</f>
        <v>18006.371424467998</v>
      </c>
    </row>
    <row r="1092" spans="1:12" ht="15" customHeight="1">
      <c r="A1092" s="51" t="s">
        <v>1097</v>
      </c>
      <c r="B1092" s="51">
        <v>613023</v>
      </c>
      <c r="C1092" s="51" t="s">
        <v>1113</v>
      </c>
      <c r="D1092" s="121">
        <f>SUMIFS('HCLS Adjustment'!$F:$F,'HCLS Adjustment'!$B:$B,'SAC by SAC Totals'!$B1092)</f>
        <v>0</v>
      </c>
      <c r="E1092" s="17">
        <f>VLOOKUP(B1092,'SVS Adjustment'!B:L,4,FALSE)</f>
        <v>0</v>
      </c>
      <c r="F1092" s="17">
        <f>VLOOKUP(B1092,'CAF BLS Adjustment'!B:S,9,FALSE)</f>
        <v>-295164</v>
      </c>
      <c r="G1092" s="14">
        <f t="shared" si="34"/>
        <v>-295164</v>
      </c>
      <c r="H1092" s="159"/>
      <c r="I1092" s="121">
        <f>SUMIFS('HCLS Adjustment'!$M:$M,'HCLS Adjustment'!$B:$B,$B1092)</f>
        <v>0</v>
      </c>
      <c r="J1092" s="17">
        <f>VLOOKUP(B1092,'SVS Adjustment'!B:L,11,FALSE)</f>
        <v>0</v>
      </c>
      <c r="K1092" s="17">
        <f>VLOOKUP($B1092,'CAF BLS Adjustment'!$B:$S,18,FALSE)</f>
        <v>-295164</v>
      </c>
      <c r="L1092" s="39">
        <f t="shared" ref="L1092:L1097" si="36">SUM(I1092:K1092)</f>
        <v>-295164</v>
      </c>
    </row>
    <row r="1093" spans="1:12" ht="15" customHeight="1">
      <c r="A1093" s="51" t="s">
        <v>1097</v>
      </c>
      <c r="B1093" s="51">
        <v>613025</v>
      </c>
      <c r="C1093" s="51" t="s">
        <v>1114</v>
      </c>
      <c r="D1093" s="121">
        <f>SUMIFS('HCLS Adjustment'!$F:$F,'HCLS Adjustment'!$B:$B,'SAC by SAC Totals'!$B1093)</f>
        <v>0</v>
      </c>
      <c r="E1093" s="17">
        <f>VLOOKUP(B1093,'SVS Adjustment'!B:L,4,FALSE)</f>
        <v>0</v>
      </c>
      <c r="F1093" s="17">
        <f>VLOOKUP(B1093,'CAF BLS Adjustment'!B:S,9,FALSE)</f>
        <v>-8094</v>
      </c>
      <c r="G1093" s="14">
        <f t="shared" si="34"/>
        <v>-8094</v>
      </c>
      <c r="H1093" s="159"/>
      <c r="I1093" s="121">
        <f>SUMIFS('HCLS Adjustment'!$M:$M,'HCLS Adjustment'!$B:$B,$B1093)</f>
        <v>0</v>
      </c>
      <c r="J1093" s="17">
        <f>VLOOKUP(B1093,'SVS Adjustment'!B:L,11,FALSE)</f>
        <v>0</v>
      </c>
      <c r="K1093" s="17">
        <f>VLOOKUP($B1093,'CAF BLS Adjustment'!$B:$S,18,FALSE)</f>
        <v>-8094</v>
      </c>
      <c r="L1093" s="39">
        <f t="shared" si="36"/>
        <v>-8094</v>
      </c>
    </row>
    <row r="1094" spans="1:12" ht="15" customHeight="1">
      <c r="A1094" s="51" t="s">
        <v>1097</v>
      </c>
      <c r="B1094" s="51">
        <v>613026</v>
      </c>
      <c r="C1094" s="51" t="s">
        <v>1115</v>
      </c>
      <c r="D1094" s="121">
        <f>SUMIFS('HCLS Adjustment'!$F:$F,'HCLS Adjustment'!$B:$B,'SAC by SAC Totals'!$B1094)</f>
        <v>0</v>
      </c>
      <c r="E1094" s="17">
        <f>VLOOKUP(B1094,'SVS Adjustment'!B:L,4,FALSE)</f>
        <v>0</v>
      </c>
      <c r="F1094" s="17">
        <f>VLOOKUP(B1094,'CAF BLS Adjustment'!B:S,9,FALSE)</f>
        <v>1326</v>
      </c>
      <c r="G1094" s="14">
        <f t="shared" si="34"/>
        <v>1326</v>
      </c>
      <c r="H1094" s="159"/>
      <c r="I1094" s="121">
        <f>SUMIFS('HCLS Adjustment'!$M:$M,'HCLS Adjustment'!$B:$B,$B1094)</f>
        <v>0</v>
      </c>
      <c r="J1094" s="17">
        <f>VLOOKUP(B1094,'SVS Adjustment'!B:L,11,FALSE)</f>
        <v>0</v>
      </c>
      <c r="K1094" s="17">
        <f>VLOOKUP($B1094,'CAF BLS Adjustment'!$B:$S,18,FALSE)</f>
        <v>1215.4575701916394</v>
      </c>
      <c r="L1094" s="39">
        <f t="shared" si="36"/>
        <v>1215.4575701916394</v>
      </c>
    </row>
    <row r="1095" spans="1:12" ht="15" customHeight="1">
      <c r="A1095" s="51" t="s">
        <v>1097</v>
      </c>
      <c r="B1095" s="51">
        <v>613028</v>
      </c>
      <c r="C1095" s="51" t="s">
        <v>1116</v>
      </c>
      <c r="D1095" s="121">
        <f>SUMIFS('HCLS Adjustment'!$F:$F,'HCLS Adjustment'!$B:$B,'SAC by SAC Totals'!$B1095)</f>
        <v>0</v>
      </c>
      <c r="E1095" s="17">
        <f>VLOOKUP(B1095,'SVS Adjustment'!B:L,4,FALSE)</f>
        <v>0</v>
      </c>
      <c r="F1095" s="17">
        <f>VLOOKUP(B1095,'CAF BLS Adjustment'!B:S,9,FALSE)</f>
        <v>17388</v>
      </c>
      <c r="G1095" s="14">
        <f t="shared" si="34"/>
        <v>17388</v>
      </c>
      <c r="H1095" s="159"/>
      <c r="I1095" s="121">
        <f>SUMIFS('HCLS Adjustment'!$M:$M,'HCLS Adjustment'!$B:$B,$B1095)</f>
        <v>0</v>
      </c>
      <c r="J1095" s="17">
        <f>VLOOKUP(B1095,'SVS Adjustment'!B:L,11,FALSE)</f>
        <v>0</v>
      </c>
      <c r="K1095" s="17">
        <f>VLOOKUP($B1095,'CAF BLS Adjustment'!$B:$S,18,FALSE)</f>
        <v>15938.443612739236</v>
      </c>
      <c r="L1095" s="39">
        <f t="shared" si="36"/>
        <v>15938.443612739236</v>
      </c>
    </row>
    <row r="1096" spans="1:12" s="80" customFormat="1" ht="15" customHeight="1">
      <c r="A1096" s="51" t="s">
        <v>1117</v>
      </c>
      <c r="B1096" s="51">
        <v>663800</v>
      </c>
      <c r="C1096" s="51" t="s">
        <v>1118</v>
      </c>
      <c r="D1096" s="121">
        <f>SUMIFS('HCLS Adjustment'!$F:$F,'HCLS Adjustment'!$B:$B,'SAC by SAC Totals'!$B1096)</f>
        <v>0</v>
      </c>
      <c r="E1096" s="17">
        <f>VLOOKUP(B1096,'SVS Adjustment'!B:L,4,FALSE)</f>
        <v>0</v>
      </c>
      <c r="F1096" s="17">
        <f>VLOOKUP(B1096,'CAF BLS Adjustment'!B:S,9,FALSE)</f>
        <v>6804487</v>
      </c>
      <c r="G1096" s="14">
        <f t="shared" si="34"/>
        <v>6804487</v>
      </c>
      <c r="H1096" s="159"/>
      <c r="I1096" s="121">
        <f>SUMIFS('HCLS Adjustment'!$M:$M,'HCLS Adjustment'!$B:$B,$B1096)</f>
        <v>0</v>
      </c>
      <c r="J1096" s="17">
        <f>VLOOKUP(B1096,'SVS Adjustment'!B:L,11,FALSE)</f>
        <v>0</v>
      </c>
      <c r="K1096" s="17">
        <f>VLOOKUP($B1096,'CAF BLS Adjustment'!$B:$S,18,FALSE)</f>
        <v>5312878.9924951307</v>
      </c>
      <c r="L1096" s="39">
        <f t="shared" si="36"/>
        <v>5312878.9924951307</v>
      </c>
    </row>
    <row r="1097" spans="1:12" ht="15" customHeight="1" thickBot="1">
      <c r="A1097" s="52" t="s">
        <v>1119</v>
      </c>
      <c r="B1097" s="52">
        <v>673900</v>
      </c>
      <c r="C1097" s="52" t="s">
        <v>1120</v>
      </c>
      <c r="D1097" s="161">
        <f>SUMIFS('HCLS Adjustment'!$F:$F,'HCLS Adjustment'!$B:$B,'SAC by SAC Totals'!$B1097)</f>
        <v>0</v>
      </c>
      <c r="E1097" s="46">
        <f>VLOOKUP(B1097,'SVS Adjustment'!B:L,4,FALSE)</f>
        <v>0</v>
      </c>
      <c r="F1097" s="46">
        <f>VLOOKUP(B1097,'CAF BLS Adjustment'!B:S,9,FALSE)</f>
        <v>1335510</v>
      </c>
      <c r="G1097" s="47">
        <f t="shared" si="34"/>
        <v>1335510</v>
      </c>
      <c r="H1097" s="160"/>
      <c r="I1097" s="161">
        <f>SUMIFS('HCLS Adjustment'!$M:$M,'HCLS Adjustment'!$B:$B,$B1097)</f>
        <v>0</v>
      </c>
      <c r="J1097" s="46">
        <f>VLOOKUP(B1097,'SVS Adjustment'!B:L,11,FALSE)</f>
        <v>0</v>
      </c>
      <c r="K1097" s="46">
        <f>VLOOKUP($B1097,'CAF BLS Adjustment'!$B:$S,18,FALSE)</f>
        <v>1026276.2088572974</v>
      </c>
      <c r="L1097" s="48">
        <f t="shared" si="36"/>
        <v>1026276.2088572974</v>
      </c>
    </row>
    <row r="1099" spans="1:12" ht="15" customHeight="1">
      <c r="A1099" t="s">
        <v>1150</v>
      </c>
      <c r="G1099" s="1">
        <f>SUM(G3:G1098)</f>
        <v>1464271151.5055542</v>
      </c>
      <c r="L1099" s="1">
        <f>SUM(L3:L1098)</f>
        <v>1237000221.0000024</v>
      </c>
    </row>
  </sheetData>
  <sortState ref="A3:N1097">
    <sortCondition ref="B3:B1097"/>
  </sortState>
  <pageMargins left="0.25" right="0.25" top="0.75" bottom="0.75" header="0.3" footer="0.3"/>
  <pageSetup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19"/>
  <sheetViews>
    <sheetView zoomScale="60" zoomScaleNormal="60" workbookViewId="0">
      <pane ySplit="2" topLeftCell="A3" activePane="bottomLeft" state="frozen"/>
      <selection activeCell="J4" sqref="J4"/>
      <selection pane="bottomLeft" sqref="A1:S1"/>
    </sheetView>
  </sheetViews>
  <sheetFormatPr defaultRowHeight="14.4"/>
  <cols>
    <col min="1" max="1" width="7.21875" customWidth="1"/>
    <col min="2" max="2" width="7.88671875" bestFit="1" customWidth="1"/>
    <col min="3" max="3" width="28.88671875" customWidth="1"/>
    <col min="4" max="4" width="17.44140625" customWidth="1"/>
    <col min="5" max="5" width="14.21875" style="80" customWidth="1"/>
    <col min="6" max="6" width="15.44140625" style="79" customWidth="1"/>
    <col min="7" max="7" width="19.21875" style="79" customWidth="1"/>
    <col min="8" max="8" width="14.21875" customWidth="1"/>
    <col min="9" max="9" width="13.44140625" bestFit="1" customWidth="1"/>
    <col min="10" max="10" width="16.77734375" customWidth="1"/>
    <col min="11" max="11" width="14" style="79" customWidth="1"/>
    <col min="12" max="12" width="17" style="79" customWidth="1"/>
    <col min="13" max="13" width="15.33203125" customWidth="1"/>
    <col min="14" max="14" width="12.109375" customWidth="1"/>
    <col min="15" max="15" width="15.33203125" style="26" customWidth="1"/>
    <col min="16" max="16" width="19.77734375" style="7" customWidth="1"/>
    <col min="17" max="17" width="21.88671875" style="7" customWidth="1"/>
    <col min="18" max="18" width="11.88671875" style="27" customWidth="1"/>
    <col min="19" max="19" width="18.5546875" style="1" customWidth="1"/>
  </cols>
  <sheetData>
    <row r="1" spans="1:19" s="90" customFormat="1" ht="45.6" customHeight="1">
      <c r="A1" s="166" t="s">
        <v>1203</v>
      </c>
      <c r="B1" s="166"/>
      <c r="C1" s="166"/>
      <c r="D1" s="166"/>
      <c r="E1" s="166"/>
      <c r="F1" s="166"/>
      <c r="G1" s="166"/>
      <c r="H1" s="166"/>
      <c r="I1" s="166"/>
      <c r="J1" s="166"/>
      <c r="K1" s="166"/>
      <c r="L1" s="166"/>
      <c r="M1" s="166"/>
      <c r="N1" s="166"/>
      <c r="O1" s="166"/>
      <c r="P1" s="166"/>
      <c r="Q1" s="166"/>
      <c r="R1" s="166"/>
      <c r="S1" s="166"/>
    </row>
    <row r="2" spans="1:19" ht="59.4">
      <c r="A2" s="49" t="s">
        <v>0</v>
      </c>
      <c r="B2" s="49" t="s">
        <v>1</v>
      </c>
      <c r="C2" s="49" t="s">
        <v>2</v>
      </c>
      <c r="D2" s="49" t="s">
        <v>1121</v>
      </c>
      <c r="E2" s="49" t="s">
        <v>1197</v>
      </c>
      <c r="F2" s="49" t="s">
        <v>1178</v>
      </c>
      <c r="G2" s="49" t="s">
        <v>1177</v>
      </c>
      <c r="H2" s="53" t="s">
        <v>1164</v>
      </c>
      <c r="I2" s="53" t="s">
        <v>1162</v>
      </c>
      <c r="J2" s="53" t="s">
        <v>1207</v>
      </c>
      <c r="K2" s="53" t="s">
        <v>1176</v>
      </c>
      <c r="L2" s="53" t="s">
        <v>1183</v>
      </c>
      <c r="M2" s="53" t="s">
        <v>1165</v>
      </c>
      <c r="N2" s="54" t="s">
        <v>1169</v>
      </c>
      <c r="O2" s="53" t="s">
        <v>1147</v>
      </c>
      <c r="P2" s="53" t="s">
        <v>1144</v>
      </c>
      <c r="Q2" s="53" t="s">
        <v>1145</v>
      </c>
      <c r="R2" s="56" t="s">
        <v>1154</v>
      </c>
      <c r="S2" s="54" t="s">
        <v>1146</v>
      </c>
    </row>
    <row r="3" spans="1:19" ht="14.4" customHeight="1">
      <c r="A3" s="142" t="s">
        <v>5</v>
      </c>
      <c r="B3" s="148">
        <v>100002</v>
      </c>
      <c r="C3" s="90" t="s">
        <v>6</v>
      </c>
      <c r="D3" s="142" t="s">
        <v>1122</v>
      </c>
      <c r="E3" s="143" t="s">
        <v>1187</v>
      </c>
      <c r="F3" s="1">
        <v>463639</v>
      </c>
      <c r="G3" s="1">
        <v>0</v>
      </c>
      <c r="H3" s="7">
        <f t="shared" ref="H3:H66" si="0">SUM(F3:G3)</f>
        <v>463639</v>
      </c>
      <c r="I3" s="1">
        <v>10470</v>
      </c>
      <c r="J3" s="1">
        <f t="shared" ref="J3:J66" si="1">H3+I3</f>
        <v>474109</v>
      </c>
      <c r="K3" s="5">
        <v>3612</v>
      </c>
      <c r="L3" s="5">
        <v>529</v>
      </c>
      <c r="M3" s="10">
        <f t="shared" ref="M3:M66" si="2">SUM(K3:L3)</f>
        <v>4141</v>
      </c>
      <c r="N3" s="2">
        <f t="shared" ref="N3:N66" si="3">IFERROR(J3/M3,0)</f>
        <v>114.49142719149964</v>
      </c>
      <c r="O3" s="2">
        <f t="shared" ref="O3:O66" si="4">$D$1108</f>
        <v>27.771658260369595</v>
      </c>
      <c r="P3" s="1">
        <f t="shared" ref="P3:P66" si="5">IF(J3&lt;0,0,MIN(J3,O3*M3))</f>
        <v>115002.43685619048</v>
      </c>
      <c r="Q3" s="1">
        <f t="shared" ref="Q3:Q66" si="6">J3-P3</f>
        <v>359106.5631438095</v>
      </c>
      <c r="R3" s="11">
        <f t="shared" ref="R3:R66" si="7">$Q$1106</f>
        <v>0.91663466831948681</v>
      </c>
      <c r="S3" s="1">
        <f t="shared" ref="S3:S66" si="8">IF(Q3&gt;0,R3*Q3,Q3)</f>
        <v>329169.52539867669</v>
      </c>
    </row>
    <row r="4" spans="1:19" ht="14.4" customHeight="1">
      <c r="A4" s="142" t="s">
        <v>5</v>
      </c>
      <c r="B4" s="148">
        <v>100003</v>
      </c>
      <c r="C4" s="90" t="s">
        <v>7</v>
      </c>
      <c r="D4" s="142" t="s">
        <v>1122</v>
      </c>
      <c r="E4" s="143" t="s">
        <v>1187</v>
      </c>
      <c r="F4" s="1">
        <v>876631</v>
      </c>
      <c r="G4" s="1">
        <v>0</v>
      </c>
      <c r="H4" s="7">
        <f t="shared" si="0"/>
        <v>876631</v>
      </c>
      <c r="I4" s="1">
        <v>10572</v>
      </c>
      <c r="J4" s="1">
        <f t="shared" si="1"/>
        <v>887203</v>
      </c>
      <c r="K4" s="5">
        <v>8376</v>
      </c>
      <c r="L4" s="5">
        <v>0</v>
      </c>
      <c r="M4" s="10">
        <f t="shared" si="2"/>
        <v>8376</v>
      </c>
      <c r="N4" s="2">
        <f t="shared" si="3"/>
        <v>105.92203915950334</v>
      </c>
      <c r="O4" s="2">
        <f t="shared" si="4"/>
        <v>27.771658260369595</v>
      </c>
      <c r="P4" s="1">
        <f t="shared" si="5"/>
        <v>232615.40958885572</v>
      </c>
      <c r="Q4" s="1">
        <f t="shared" si="6"/>
        <v>654587.59041114431</v>
      </c>
      <c r="R4" s="11">
        <f t="shared" si="7"/>
        <v>0.91663466831948681</v>
      </c>
      <c r="S4" s="1">
        <f t="shared" si="8"/>
        <v>600017.6788225713</v>
      </c>
    </row>
    <row r="5" spans="1:19" ht="14.4" customHeight="1">
      <c r="A5" s="142" t="s">
        <v>5</v>
      </c>
      <c r="B5" s="149">
        <v>100005</v>
      </c>
      <c r="C5" s="90" t="s">
        <v>8</v>
      </c>
      <c r="D5" s="142" t="s">
        <v>1122</v>
      </c>
      <c r="E5" s="142" t="s">
        <v>1188</v>
      </c>
      <c r="F5" s="1">
        <v>0</v>
      </c>
      <c r="G5" s="1">
        <v>0</v>
      </c>
      <c r="H5" s="7">
        <f t="shared" si="0"/>
        <v>0</v>
      </c>
      <c r="I5" s="1">
        <v>-2250</v>
      </c>
      <c r="J5" s="1">
        <f t="shared" si="1"/>
        <v>-2250</v>
      </c>
      <c r="K5" s="5">
        <v>0</v>
      </c>
      <c r="L5" s="5">
        <v>0</v>
      </c>
      <c r="M5" s="10">
        <f t="shared" si="2"/>
        <v>0</v>
      </c>
      <c r="N5" s="2">
        <f t="shared" si="3"/>
        <v>0</v>
      </c>
      <c r="O5" s="2">
        <f t="shared" si="4"/>
        <v>27.771658260369595</v>
      </c>
      <c r="P5" s="1">
        <f t="shared" si="5"/>
        <v>0</v>
      </c>
      <c r="Q5" s="1">
        <f t="shared" si="6"/>
        <v>-2250</v>
      </c>
      <c r="R5" s="11">
        <f t="shared" si="7"/>
        <v>0.91663466831948681</v>
      </c>
      <c r="S5" s="1">
        <f t="shared" si="8"/>
        <v>-2250</v>
      </c>
    </row>
    <row r="6" spans="1:19" ht="14.4" customHeight="1">
      <c r="A6" s="142" t="s">
        <v>5</v>
      </c>
      <c r="B6" s="149">
        <v>100007</v>
      </c>
      <c r="C6" s="90" t="s">
        <v>9</v>
      </c>
      <c r="D6" s="142" t="s">
        <v>1122</v>
      </c>
      <c r="E6" s="142" t="s">
        <v>1188</v>
      </c>
      <c r="F6" s="1">
        <v>0</v>
      </c>
      <c r="G6" s="1">
        <v>0</v>
      </c>
      <c r="H6" s="7">
        <f t="shared" si="0"/>
        <v>0</v>
      </c>
      <c r="I6" s="1">
        <v>8268</v>
      </c>
      <c r="J6" s="1">
        <f t="shared" si="1"/>
        <v>8268</v>
      </c>
      <c r="K6" s="5">
        <v>0</v>
      </c>
      <c r="L6" s="5">
        <v>0</v>
      </c>
      <c r="M6" s="10">
        <f t="shared" si="2"/>
        <v>0</v>
      </c>
      <c r="N6" s="2">
        <f t="shared" si="3"/>
        <v>0</v>
      </c>
      <c r="O6" s="2">
        <f t="shared" si="4"/>
        <v>27.771658260369595</v>
      </c>
      <c r="P6" s="1">
        <f t="shared" si="5"/>
        <v>0</v>
      </c>
      <c r="Q6" s="1">
        <f t="shared" si="6"/>
        <v>8268</v>
      </c>
      <c r="R6" s="11">
        <f t="shared" si="7"/>
        <v>0.91663466831948681</v>
      </c>
      <c r="S6" s="1">
        <f t="shared" si="8"/>
        <v>7578.7354376655167</v>
      </c>
    </row>
    <row r="7" spans="1:19" ht="14.4" customHeight="1">
      <c r="A7" s="142" t="s">
        <v>5</v>
      </c>
      <c r="B7" s="149">
        <v>100010</v>
      </c>
      <c r="C7" s="90" t="s">
        <v>10</v>
      </c>
      <c r="D7" s="142" t="s">
        <v>1122</v>
      </c>
      <c r="E7" s="142" t="s">
        <v>1188</v>
      </c>
      <c r="F7" s="1">
        <v>0</v>
      </c>
      <c r="G7" s="1">
        <v>0</v>
      </c>
      <c r="H7" s="7">
        <f t="shared" si="0"/>
        <v>0</v>
      </c>
      <c r="I7" s="1">
        <v>-19962</v>
      </c>
      <c r="J7" s="1">
        <f t="shared" si="1"/>
        <v>-19962</v>
      </c>
      <c r="K7" s="5">
        <v>0</v>
      </c>
      <c r="L7" s="5">
        <v>0</v>
      </c>
      <c r="M7" s="10">
        <f t="shared" si="2"/>
        <v>0</v>
      </c>
      <c r="N7" s="2">
        <f t="shared" si="3"/>
        <v>0</v>
      </c>
      <c r="O7" s="2">
        <f t="shared" si="4"/>
        <v>27.771658260369595</v>
      </c>
      <c r="P7" s="1">
        <f t="shared" si="5"/>
        <v>0</v>
      </c>
      <c r="Q7" s="1">
        <f t="shared" si="6"/>
        <v>-19962</v>
      </c>
      <c r="R7" s="11">
        <f t="shared" si="7"/>
        <v>0.91663466831948681</v>
      </c>
      <c r="S7" s="1">
        <f t="shared" si="8"/>
        <v>-19962</v>
      </c>
    </row>
    <row r="8" spans="1:19" ht="14.4" customHeight="1">
      <c r="A8" s="142" t="s">
        <v>5</v>
      </c>
      <c r="B8" s="149">
        <v>100011</v>
      </c>
      <c r="C8" s="90" t="s">
        <v>11</v>
      </c>
      <c r="D8" s="142" t="s">
        <v>1122</v>
      </c>
      <c r="E8" s="142" t="s">
        <v>1188</v>
      </c>
      <c r="F8" s="1">
        <v>0</v>
      </c>
      <c r="G8" s="1">
        <v>0</v>
      </c>
      <c r="H8" s="7">
        <f t="shared" si="0"/>
        <v>0</v>
      </c>
      <c r="I8" s="1">
        <v>13374</v>
      </c>
      <c r="J8" s="1">
        <f t="shared" si="1"/>
        <v>13374</v>
      </c>
      <c r="K8" s="5">
        <v>0</v>
      </c>
      <c r="L8" s="5">
        <v>0</v>
      </c>
      <c r="M8" s="10">
        <f t="shared" si="2"/>
        <v>0</v>
      </c>
      <c r="N8" s="2">
        <f t="shared" si="3"/>
        <v>0</v>
      </c>
      <c r="O8" s="2">
        <f t="shared" si="4"/>
        <v>27.771658260369595</v>
      </c>
      <c r="P8" s="1">
        <f t="shared" si="5"/>
        <v>0</v>
      </c>
      <c r="Q8" s="1">
        <f t="shared" si="6"/>
        <v>13374</v>
      </c>
      <c r="R8" s="11">
        <f t="shared" si="7"/>
        <v>0.91663466831948681</v>
      </c>
      <c r="S8" s="1">
        <f t="shared" si="8"/>
        <v>12259.072054104816</v>
      </c>
    </row>
    <row r="9" spans="1:19" ht="14.4" customHeight="1">
      <c r="A9" s="142" t="s">
        <v>5</v>
      </c>
      <c r="B9" s="148">
        <v>100019</v>
      </c>
      <c r="C9" s="90" t="s">
        <v>12</v>
      </c>
      <c r="D9" s="142" t="s">
        <v>1122</v>
      </c>
      <c r="E9" s="143" t="s">
        <v>1187</v>
      </c>
      <c r="F9" s="1">
        <v>645806</v>
      </c>
      <c r="G9" s="1">
        <v>440415</v>
      </c>
      <c r="H9" s="7">
        <f t="shared" si="0"/>
        <v>1086221</v>
      </c>
      <c r="I9" s="1">
        <v>-600</v>
      </c>
      <c r="J9" s="1">
        <f t="shared" si="1"/>
        <v>1085621</v>
      </c>
      <c r="K9" s="5">
        <v>2943</v>
      </c>
      <c r="L9" s="5">
        <v>444</v>
      </c>
      <c r="M9" s="10">
        <f t="shared" si="2"/>
        <v>3387</v>
      </c>
      <c r="N9" s="2">
        <f t="shared" si="3"/>
        <v>320.52583407144965</v>
      </c>
      <c r="O9" s="2">
        <f t="shared" si="4"/>
        <v>27.771658260369595</v>
      </c>
      <c r="P9" s="1">
        <f t="shared" si="5"/>
        <v>94062.606527871816</v>
      </c>
      <c r="Q9" s="1">
        <f t="shared" si="6"/>
        <v>991558.3934721282</v>
      </c>
      <c r="R9" s="11">
        <f t="shared" si="7"/>
        <v>0.91663466831948681</v>
      </c>
      <c r="S9" s="1">
        <f t="shared" si="8"/>
        <v>908896.79911972745</v>
      </c>
    </row>
    <row r="10" spans="1:19" ht="14.4" customHeight="1">
      <c r="A10" s="142" t="s">
        <v>5</v>
      </c>
      <c r="B10" s="149">
        <v>100020</v>
      </c>
      <c r="C10" s="90" t="s">
        <v>13</v>
      </c>
      <c r="D10" s="142" t="s">
        <v>1122</v>
      </c>
      <c r="E10" s="142" t="s">
        <v>1188</v>
      </c>
      <c r="F10" s="1">
        <v>0</v>
      </c>
      <c r="G10" s="1">
        <v>0</v>
      </c>
      <c r="H10" s="7">
        <f t="shared" si="0"/>
        <v>0</v>
      </c>
      <c r="I10" s="1">
        <v>-6414</v>
      </c>
      <c r="J10" s="1">
        <f t="shared" si="1"/>
        <v>-6414</v>
      </c>
      <c r="K10" s="5">
        <v>0</v>
      </c>
      <c r="L10" s="5">
        <v>0</v>
      </c>
      <c r="M10" s="10">
        <f t="shared" si="2"/>
        <v>0</v>
      </c>
      <c r="N10" s="2">
        <f t="shared" si="3"/>
        <v>0</v>
      </c>
      <c r="O10" s="2">
        <f t="shared" si="4"/>
        <v>27.771658260369595</v>
      </c>
      <c r="P10" s="1">
        <f t="shared" si="5"/>
        <v>0</v>
      </c>
      <c r="Q10" s="1">
        <f t="shared" si="6"/>
        <v>-6414</v>
      </c>
      <c r="R10" s="11">
        <f t="shared" si="7"/>
        <v>0.91663466831948681</v>
      </c>
      <c r="S10" s="1">
        <f t="shared" si="8"/>
        <v>-6414</v>
      </c>
    </row>
    <row r="11" spans="1:19" ht="14.4" customHeight="1">
      <c r="A11" s="142" t="s">
        <v>5</v>
      </c>
      <c r="B11" s="149">
        <v>100022</v>
      </c>
      <c r="C11" s="90" t="s">
        <v>14</v>
      </c>
      <c r="D11" s="142" t="s">
        <v>1122</v>
      </c>
      <c r="E11" s="142" t="s">
        <v>1188</v>
      </c>
      <c r="F11" s="1">
        <v>0</v>
      </c>
      <c r="G11" s="1">
        <v>0</v>
      </c>
      <c r="H11" s="7">
        <f t="shared" si="0"/>
        <v>0</v>
      </c>
      <c r="I11" s="1">
        <v>462</v>
      </c>
      <c r="J11" s="1">
        <f t="shared" si="1"/>
        <v>462</v>
      </c>
      <c r="K11" s="5">
        <v>0</v>
      </c>
      <c r="L11" s="5">
        <v>0</v>
      </c>
      <c r="M11" s="10">
        <f t="shared" si="2"/>
        <v>0</v>
      </c>
      <c r="N11" s="2">
        <f t="shared" si="3"/>
        <v>0</v>
      </c>
      <c r="O11" s="2">
        <f t="shared" si="4"/>
        <v>27.771658260369595</v>
      </c>
      <c r="P11" s="1">
        <f t="shared" si="5"/>
        <v>0</v>
      </c>
      <c r="Q11" s="1">
        <f t="shared" si="6"/>
        <v>462</v>
      </c>
      <c r="R11" s="11">
        <f t="shared" si="7"/>
        <v>0.91663466831948681</v>
      </c>
      <c r="S11" s="1">
        <f t="shared" si="8"/>
        <v>423.48521676360292</v>
      </c>
    </row>
    <row r="12" spans="1:19" ht="14.4" customHeight="1">
      <c r="A12" s="142" t="s">
        <v>5</v>
      </c>
      <c r="B12" s="149">
        <v>100024</v>
      </c>
      <c r="C12" s="90" t="s">
        <v>15</v>
      </c>
      <c r="D12" s="142" t="s">
        <v>1122</v>
      </c>
      <c r="E12" s="142" t="s">
        <v>1188</v>
      </c>
      <c r="F12" s="1">
        <v>0</v>
      </c>
      <c r="G12" s="1">
        <v>0</v>
      </c>
      <c r="H12" s="7">
        <f t="shared" si="0"/>
        <v>0</v>
      </c>
      <c r="I12" s="1">
        <v>-61128</v>
      </c>
      <c r="J12" s="1">
        <f t="shared" si="1"/>
        <v>-61128</v>
      </c>
      <c r="K12" s="5">
        <v>0</v>
      </c>
      <c r="L12" s="5">
        <v>0</v>
      </c>
      <c r="M12" s="10">
        <f t="shared" si="2"/>
        <v>0</v>
      </c>
      <c r="N12" s="2">
        <f t="shared" si="3"/>
        <v>0</v>
      </c>
      <c r="O12" s="2">
        <f t="shared" si="4"/>
        <v>27.771658260369595</v>
      </c>
      <c r="P12" s="1">
        <f t="shared" si="5"/>
        <v>0</v>
      </c>
      <c r="Q12" s="1">
        <f t="shared" si="6"/>
        <v>-61128</v>
      </c>
      <c r="R12" s="11">
        <f t="shared" si="7"/>
        <v>0.91663466831948681</v>
      </c>
      <c r="S12" s="1">
        <f t="shared" si="8"/>
        <v>-61128</v>
      </c>
    </row>
    <row r="13" spans="1:19" ht="14.4" customHeight="1">
      <c r="A13" s="142" t="s">
        <v>5</v>
      </c>
      <c r="B13" s="148">
        <v>100027</v>
      </c>
      <c r="C13" s="90" t="s">
        <v>16</v>
      </c>
      <c r="D13" s="142" t="s">
        <v>1122</v>
      </c>
      <c r="E13" s="143" t="s">
        <v>1187</v>
      </c>
      <c r="F13" s="1">
        <v>437430</v>
      </c>
      <c r="G13" s="1">
        <v>0</v>
      </c>
      <c r="H13" s="7">
        <f t="shared" si="0"/>
        <v>437430</v>
      </c>
      <c r="I13" s="1">
        <v>-16362</v>
      </c>
      <c r="J13" s="1">
        <f t="shared" si="1"/>
        <v>421068</v>
      </c>
      <c r="K13" s="5">
        <v>1066</v>
      </c>
      <c r="L13" s="5">
        <v>0</v>
      </c>
      <c r="M13" s="10">
        <f t="shared" si="2"/>
        <v>1066</v>
      </c>
      <c r="N13" s="2">
        <f t="shared" si="3"/>
        <v>394.99812382739213</v>
      </c>
      <c r="O13" s="2">
        <f t="shared" si="4"/>
        <v>27.771658260369595</v>
      </c>
      <c r="P13" s="1">
        <f t="shared" si="5"/>
        <v>29604.58770555399</v>
      </c>
      <c r="Q13" s="1">
        <f t="shared" si="6"/>
        <v>391463.41229444603</v>
      </c>
      <c r="R13" s="11">
        <f t="shared" si="7"/>
        <v>0.91663466831948681</v>
      </c>
      <c r="S13" s="1">
        <f t="shared" si="8"/>
        <v>358828.93508773408</v>
      </c>
    </row>
    <row r="14" spans="1:19" ht="14.4" customHeight="1">
      <c r="A14" s="142" t="s">
        <v>5</v>
      </c>
      <c r="B14" s="148">
        <v>100029</v>
      </c>
      <c r="C14" s="90" t="s">
        <v>17</v>
      </c>
      <c r="D14" s="142" t="s">
        <v>1122</v>
      </c>
      <c r="E14" s="143" t="s">
        <v>1187</v>
      </c>
      <c r="F14" s="1">
        <v>759680</v>
      </c>
      <c r="G14" s="1">
        <v>0</v>
      </c>
      <c r="H14" s="7">
        <f t="shared" si="0"/>
        <v>759680</v>
      </c>
      <c r="I14" s="1">
        <v>111390</v>
      </c>
      <c r="J14" s="1">
        <f t="shared" si="1"/>
        <v>871070</v>
      </c>
      <c r="K14" s="5">
        <v>3209</v>
      </c>
      <c r="L14" s="5">
        <v>0</v>
      </c>
      <c r="M14" s="10">
        <f t="shared" si="2"/>
        <v>3209</v>
      </c>
      <c r="N14" s="2">
        <f t="shared" si="3"/>
        <v>271.44593331255845</v>
      </c>
      <c r="O14" s="2">
        <f t="shared" si="4"/>
        <v>27.771658260369595</v>
      </c>
      <c r="P14" s="1">
        <f t="shared" si="5"/>
        <v>89119.251357526024</v>
      </c>
      <c r="Q14" s="1">
        <f t="shared" si="6"/>
        <v>781950.74864247395</v>
      </c>
      <c r="R14" s="11">
        <f t="shared" si="7"/>
        <v>0.91663466831948681</v>
      </c>
      <c r="S14" s="1">
        <f t="shared" si="8"/>
        <v>716763.1651240685</v>
      </c>
    </row>
    <row r="15" spans="1:19" ht="14.4" customHeight="1">
      <c r="A15" s="142" t="s">
        <v>5</v>
      </c>
      <c r="B15" s="149">
        <v>100031</v>
      </c>
      <c r="C15" s="90" t="s">
        <v>18</v>
      </c>
      <c r="D15" s="142" t="s">
        <v>1122</v>
      </c>
      <c r="E15" s="142" t="s">
        <v>1188</v>
      </c>
      <c r="F15" s="1">
        <v>0</v>
      </c>
      <c r="G15" s="1">
        <v>0</v>
      </c>
      <c r="H15" s="7">
        <f t="shared" si="0"/>
        <v>0</v>
      </c>
      <c r="I15" s="1">
        <v>-30228</v>
      </c>
      <c r="J15" s="1">
        <f t="shared" si="1"/>
        <v>-30228</v>
      </c>
      <c r="K15" s="5">
        <v>0</v>
      </c>
      <c r="L15" s="5">
        <v>0</v>
      </c>
      <c r="M15" s="10">
        <f t="shared" si="2"/>
        <v>0</v>
      </c>
      <c r="N15" s="2">
        <f t="shared" si="3"/>
        <v>0</v>
      </c>
      <c r="O15" s="2">
        <f t="shared" si="4"/>
        <v>27.771658260369595</v>
      </c>
      <c r="P15" s="1">
        <f t="shared" si="5"/>
        <v>0</v>
      </c>
      <c r="Q15" s="1">
        <f t="shared" si="6"/>
        <v>-30228</v>
      </c>
      <c r="R15" s="11">
        <f t="shared" si="7"/>
        <v>0.91663466831948681</v>
      </c>
      <c r="S15" s="1">
        <f t="shared" si="8"/>
        <v>-30228</v>
      </c>
    </row>
    <row r="16" spans="1:19" ht="14.4" customHeight="1">
      <c r="A16" s="142" t="s">
        <v>5</v>
      </c>
      <c r="B16" s="149">
        <v>100034</v>
      </c>
      <c r="C16" s="90" t="s">
        <v>19</v>
      </c>
      <c r="D16" s="142" t="s">
        <v>1122</v>
      </c>
      <c r="E16" s="142" t="s">
        <v>1188</v>
      </c>
      <c r="F16" s="1">
        <v>0</v>
      </c>
      <c r="G16" s="1">
        <v>0</v>
      </c>
      <c r="H16" s="7">
        <f t="shared" si="0"/>
        <v>0</v>
      </c>
      <c r="I16" s="1">
        <v>-16926</v>
      </c>
      <c r="J16" s="1">
        <f t="shared" si="1"/>
        <v>-16926</v>
      </c>
      <c r="K16" s="5">
        <v>0</v>
      </c>
      <c r="L16" s="5">
        <v>0</v>
      </c>
      <c r="M16" s="10">
        <f t="shared" si="2"/>
        <v>0</v>
      </c>
      <c r="N16" s="2">
        <f t="shared" si="3"/>
        <v>0</v>
      </c>
      <c r="O16" s="2">
        <f t="shared" si="4"/>
        <v>27.771658260369595</v>
      </c>
      <c r="P16" s="1">
        <f t="shared" si="5"/>
        <v>0</v>
      </c>
      <c r="Q16" s="1">
        <f t="shared" si="6"/>
        <v>-16926</v>
      </c>
      <c r="R16" s="11">
        <f t="shared" si="7"/>
        <v>0.91663466831948681</v>
      </c>
      <c r="S16" s="1">
        <f t="shared" si="8"/>
        <v>-16926</v>
      </c>
    </row>
    <row r="17" spans="1:19" ht="14.4" customHeight="1">
      <c r="A17" s="142" t="s">
        <v>5</v>
      </c>
      <c r="B17" s="149">
        <v>103315</v>
      </c>
      <c r="C17" s="90" t="s">
        <v>20</v>
      </c>
      <c r="D17" s="142" t="s">
        <v>1122</v>
      </c>
      <c r="E17" s="142" t="s">
        <v>1188</v>
      </c>
      <c r="F17" s="1">
        <v>0</v>
      </c>
      <c r="G17" s="1">
        <v>0</v>
      </c>
      <c r="H17" s="7">
        <f t="shared" si="0"/>
        <v>0</v>
      </c>
      <c r="I17" s="1">
        <v>29532</v>
      </c>
      <c r="J17" s="1">
        <f t="shared" si="1"/>
        <v>29532</v>
      </c>
      <c r="K17" s="5">
        <v>0</v>
      </c>
      <c r="L17" s="5">
        <v>0</v>
      </c>
      <c r="M17" s="10">
        <f t="shared" si="2"/>
        <v>0</v>
      </c>
      <c r="N17" s="2">
        <f t="shared" si="3"/>
        <v>0</v>
      </c>
      <c r="O17" s="2">
        <f t="shared" si="4"/>
        <v>27.771658260369595</v>
      </c>
      <c r="P17" s="1">
        <f t="shared" si="5"/>
        <v>0</v>
      </c>
      <c r="Q17" s="1">
        <f t="shared" si="6"/>
        <v>29532</v>
      </c>
      <c r="R17" s="11">
        <f t="shared" si="7"/>
        <v>0.91663466831948681</v>
      </c>
      <c r="S17" s="1">
        <f t="shared" si="8"/>
        <v>27070.055024811085</v>
      </c>
    </row>
    <row r="18" spans="1:19" ht="14.4" customHeight="1">
      <c r="A18" s="142" t="s">
        <v>21</v>
      </c>
      <c r="B18" s="149">
        <v>110036</v>
      </c>
      <c r="C18" s="90" t="s">
        <v>22</v>
      </c>
      <c r="D18" s="142" t="s">
        <v>1122</v>
      </c>
      <c r="E18" s="142" t="s">
        <v>1188</v>
      </c>
      <c r="F18" s="1">
        <v>0</v>
      </c>
      <c r="G18" s="1">
        <v>0</v>
      </c>
      <c r="H18" s="7">
        <f t="shared" si="0"/>
        <v>0</v>
      </c>
      <c r="I18" s="1">
        <v>2556</v>
      </c>
      <c r="J18" s="1">
        <f t="shared" si="1"/>
        <v>2556</v>
      </c>
      <c r="K18" s="5">
        <v>0</v>
      </c>
      <c r="L18" s="5">
        <v>0</v>
      </c>
      <c r="M18" s="10">
        <f t="shared" si="2"/>
        <v>0</v>
      </c>
      <c r="N18" s="2">
        <f t="shared" si="3"/>
        <v>0</v>
      </c>
      <c r="O18" s="2">
        <f t="shared" si="4"/>
        <v>27.771658260369595</v>
      </c>
      <c r="P18" s="1">
        <f t="shared" si="5"/>
        <v>0</v>
      </c>
      <c r="Q18" s="1">
        <f t="shared" si="6"/>
        <v>2556</v>
      </c>
      <c r="R18" s="11">
        <f t="shared" si="7"/>
        <v>0.91663466831948681</v>
      </c>
      <c r="S18" s="1">
        <f t="shared" si="8"/>
        <v>2342.9182122246084</v>
      </c>
    </row>
    <row r="19" spans="1:19" ht="14.4" customHeight="1">
      <c r="A19" s="142" t="s">
        <v>21</v>
      </c>
      <c r="B19" s="149">
        <v>110037</v>
      </c>
      <c r="C19" s="90" t="s">
        <v>1196</v>
      </c>
      <c r="D19" s="142" t="s">
        <v>1122</v>
      </c>
      <c r="E19" s="142" t="s">
        <v>1188</v>
      </c>
      <c r="F19" s="1">
        <v>0</v>
      </c>
      <c r="G19" s="1">
        <v>0</v>
      </c>
      <c r="H19" s="7">
        <f t="shared" si="0"/>
        <v>0</v>
      </c>
      <c r="I19" s="1">
        <v>-11109</v>
      </c>
      <c r="J19" s="1">
        <f t="shared" si="1"/>
        <v>-11109</v>
      </c>
      <c r="K19" s="5">
        <v>0</v>
      </c>
      <c r="L19" s="5">
        <v>0</v>
      </c>
      <c r="M19" s="10">
        <f t="shared" si="2"/>
        <v>0</v>
      </c>
      <c r="N19" s="2">
        <f t="shared" si="3"/>
        <v>0</v>
      </c>
      <c r="O19" s="2">
        <f t="shared" si="4"/>
        <v>27.771658260369595</v>
      </c>
      <c r="P19" s="1">
        <f t="shared" si="5"/>
        <v>0</v>
      </c>
      <c r="Q19" s="1">
        <f t="shared" si="6"/>
        <v>-11109</v>
      </c>
      <c r="R19" s="11">
        <f t="shared" si="7"/>
        <v>0.91663466831948681</v>
      </c>
      <c r="S19" s="1">
        <f t="shared" si="8"/>
        <v>-11109</v>
      </c>
    </row>
    <row r="20" spans="1:19" ht="14.4" customHeight="1">
      <c r="A20" s="142" t="s">
        <v>21</v>
      </c>
      <c r="B20" s="149">
        <v>110737</v>
      </c>
      <c r="C20" s="90" t="s">
        <v>1156</v>
      </c>
      <c r="D20" s="142" t="s">
        <v>1122</v>
      </c>
      <c r="E20" s="142" t="s">
        <v>1188</v>
      </c>
      <c r="F20" s="1">
        <v>0</v>
      </c>
      <c r="G20" s="1">
        <v>0</v>
      </c>
      <c r="H20" s="7">
        <f t="shared" si="0"/>
        <v>0</v>
      </c>
      <c r="I20" s="1">
        <v>1485</v>
      </c>
      <c r="J20" s="1">
        <f t="shared" si="1"/>
        <v>1485</v>
      </c>
      <c r="K20" s="5">
        <v>0</v>
      </c>
      <c r="L20" s="5">
        <v>0</v>
      </c>
      <c r="M20" s="10">
        <f t="shared" si="2"/>
        <v>0</v>
      </c>
      <c r="N20" s="2">
        <f t="shared" si="3"/>
        <v>0</v>
      </c>
      <c r="O20" s="2">
        <f t="shared" si="4"/>
        <v>27.771658260369595</v>
      </c>
      <c r="P20" s="1">
        <f t="shared" si="5"/>
        <v>0</v>
      </c>
      <c r="Q20" s="1">
        <f t="shared" si="6"/>
        <v>1485</v>
      </c>
      <c r="R20" s="11">
        <f t="shared" si="7"/>
        <v>0.91663466831948681</v>
      </c>
      <c r="S20" s="1">
        <f t="shared" si="8"/>
        <v>1361.2024824544378</v>
      </c>
    </row>
    <row r="21" spans="1:19" ht="14.4" customHeight="1">
      <c r="A21" s="142" t="s">
        <v>23</v>
      </c>
      <c r="B21" s="148">
        <v>120038</v>
      </c>
      <c r="C21" s="90" t="s">
        <v>24</v>
      </c>
      <c r="D21" s="142" t="s">
        <v>1122</v>
      </c>
      <c r="E21" s="143" t="s">
        <v>1187</v>
      </c>
      <c r="F21" s="1">
        <v>235389</v>
      </c>
      <c r="G21" s="1">
        <v>0</v>
      </c>
      <c r="H21" s="7">
        <f t="shared" si="0"/>
        <v>235389</v>
      </c>
      <c r="I21" s="1">
        <v>-7644</v>
      </c>
      <c r="J21" s="1">
        <f t="shared" si="1"/>
        <v>227745</v>
      </c>
      <c r="K21" s="5">
        <v>549</v>
      </c>
      <c r="L21" s="5">
        <v>0</v>
      </c>
      <c r="M21" s="10">
        <f t="shared" si="2"/>
        <v>549</v>
      </c>
      <c r="N21" s="2">
        <f t="shared" si="3"/>
        <v>414.8360655737705</v>
      </c>
      <c r="O21" s="2">
        <f t="shared" si="4"/>
        <v>27.771658260369595</v>
      </c>
      <c r="P21" s="1">
        <f t="shared" si="5"/>
        <v>15246.640384942908</v>
      </c>
      <c r="Q21" s="1">
        <f t="shared" si="6"/>
        <v>212498.3596150571</v>
      </c>
      <c r="R21" s="11">
        <f t="shared" si="7"/>
        <v>0.91663466831948681</v>
      </c>
      <c r="S21" s="1">
        <f t="shared" si="8"/>
        <v>194783.36338418289</v>
      </c>
    </row>
    <row r="22" spans="1:19" ht="14.4" customHeight="1">
      <c r="A22" s="142" t="s">
        <v>23</v>
      </c>
      <c r="B22" s="148">
        <v>120039</v>
      </c>
      <c r="C22" s="90" t="s">
        <v>25</v>
      </c>
      <c r="D22" s="142" t="s">
        <v>1122</v>
      </c>
      <c r="E22" s="143" t="s">
        <v>1187</v>
      </c>
      <c r="F22" s="1">
        <v>1140472</v>
      </c>
      <c r="G22" s="1">
        <v>0</v>
      </c>
      <c r="H22" s="7">
        <f t="shared" si="0"/>
        <v>1140472</v>
      </c>
      <c r="I22" s="1">
        <v>57480</v>
      </c>
      <c r="J22" s="1">
        <f t="shared" si="1"/>
        <v>1197952</v>
      </c>
      <c r="K22" s="5">
        <v>5603</v>
      </c>
      <c r="L22" s="5">
        <v>0</v>
      </c>
      <c r="M22" s="10">
        <f t="shared" si="2"/>
        <v>5603</v>
      </c>
      <c r="N22" s="2">
        <f t="shared" si="3"/>
        <v>213.80546135998571</v>
      </c>
      <c r="O22" s="2">
        <f t="shared" si="4"/>
        <v>27.771658260369595</v>
      </c>
      <c r="P22" s="1">
        <f t="shared" si="5"/>
        <v>155604.60123285084</v>
      </c>
      <c r="Q22" s="1">
        <f t="shared" si="6"/>
        <v>1042347.3987671492</v>
      </c>
      <c r="R22" s="11">
        <f t="shared" si="7"/>
        <v>0.91663466831948681</v>
      </c>
      <c r="S22" s="1">
        <f t="shared" si="8"/>
        <v>955451.76214260561</v>
      </c>
    </row>
    <row r="23" spans="1:19" ht="14.4" customHeight="1">
      <c r="A23" s="142" t="s">
        <v>23</v>
      </c>
      <c r="B23" s="148">
        <v>120042</v>
      </c>
      <c r="C23" s="90" t="s">
        <v>26</v>
      </c>
      <c r="D23" s="142" t="s">
        <v>1122</v>
      </c>
      <c r="E23" s="143" t="s">
        <v>1187</v>
      </c>
      <c r="F23" s="1">
        <v>22392</v>
      </c>
      <c r="G23" s="1">
        <v>0</v>
      </c>
      <c r="H23" s="7">
        <f t="shared" si="0"/>
        <v>22392</v>
      </c>
      <c r="I23" s="1">
        <v>-3222</v>
      </c>
      <c r="J23" s="1">
        <f t="shared" si="1"/>
        <v>19170</v>
      </c>
      <c r="K23" s="5">
        <v>24</v>
      </c>
      <c r="L23" s="5">
        <v>0</v>
      </c>
      <c r="M23" s="10">
        <f t="shared" si="2"/>
        <v>24</v>
      </c>
      <c r="N23" s="2">
        <f t="shared" si="3"/>
        <v>798.75</v>
      </c>
      <c r="O23" s="2">
        <f t="shared" si="4"/>
        <v>27.771658260369595</v>
      </c>
      <c r="P23" s="1">
        <f t="shared" si="5"/>
        <v>666.5197982488703</v>
      </c>
      <c r="Q23" s="1">
        <f t="shared" si="6"/>
        <v>18503.480201751128</v>
      </c>
      <c r="R23" s="11">
        <f t="shared" si="7"/>
        <v>0.91663466831948681</v>
      </c>
      <c r="S23" s="1">
        <f t="shared" si="8"/>
        <v>16960.931437488336</v>
      </c>
    </row>
    <row r="24" spans="1:19" ht="14.4" customHeight="1">
      <c r="A24" s="142" t="s">
        <v>23</v>
      </c>
      <c r="B24" s="148">
        <v>120043</v>
      </c>
      <c r="C24" s="90" t="s">
        <v>27</v>
      </c>
      <c r="D24" s="142" t="s">
        <v>1122</v>
      </c>
      <c r="E24" s="143" t="s">
        <v>1187</v>
      </c>
      <c r="F24" s="1">
        <v>313628</v>
      </c>
      <c r="G24" s="1">
        <v>0</v>
      </c>
      <c r="H24" s="7">
        <f t="shared" si="0"/>
        <v>313628</v>
      </c>
      <c r="I24" s="1">
        <v>-816</v>
      </c>
      <c r="J24" s="1">
        <f t="shared" si="1"/>
        <v>312812</v>
      </c>
      <c r="K24" s="5">
        <v>1376</v>
      </c>
      <c r="L24" s="5">
        <v>0</v>
      </c>
      <c r="M24" s="10">
        <f t="shared" si="2"/>
        <v>1376</v>
      </c>
      <c r="N24" s="2">
        <f t="shared" si="3"/>
        <v>227.3343023255814</v>
      </c>
      <c r="O24" s="2">
        <f t="shared" si="4"/>
        <v>27.771658260369595</v>
      </c>
      <c r="P24" s="1">
        <f t="shared" si="5"/>
        <v>38213.80176626856</v>
      </c>
      <c r="Q24" s="1">
        <f t="shared" si="6"/>
        <v>274598.19823373144</v>
      </c>
      <c r="R24" s="11">
        <f t="shared" si="7"/>
        <v>0.91663466831948681</v>
      </c>
      <c r="S24" s="1">
        <f t="shared" si="8"/>
        <v>251706.22835910509</v>
      </c>
    </row>
    <row r="25" spans="1:19" ht="14.4" customHeight="1">
      <c r="A25" s="142" t="s">
        <v>23</v>
      </c>
      <c r="B25" s="149">
        <v>120045</v>
      </c>
      <c r="C25" s="90" t="s">
        <v>28</v>
      </c>
      <c r="D25" s="142" t="s">
        <v>1122</v>
      </c>
      <c r="E25" s="142" t="s">
        <v>1188</v>
      </c>
      <c r="F25" s="1">
        <v>0</v>
      </c>
      <c r="G25" s="1">
        <v>0</v>
      </c>
      <c r="H25" s="7">
        <f t="shared" si="0"/>
        <v>0</v>
      </c>
      <c r="I25" s="1">
        <v>-6150</v>
      </c>
      <c r="J25" s="1">
        <f t="shared" si="1"/>
        <v>-6150</v>
      </c>
      <c r="K25" s="5">
        <v>0</v>
      </c>
      <c r="L25" s="5">
        <v>0</v>
      </c>
      <c r="M25" s="10">
        <f t="shared" si="2"/>
        <v>0</v>
      </c>
      <c r="N25" s="2">
        <f t="shared" si="3"/>
        <v>0</v>
      </c>
      <c r="O25" s="2">
        <f t="shared" si="4"/>
        <v>27.771658260369595</v>
      </c>
      <c r="P25" s="1">
        <f t="shared" si="5"/>
        <v>0</v>
      </c>
      <c r="Q25" s="1">
        <f t="shared" si="6"/>
        <v>-6150</v>
      </c>
      <c r="R25" s="11">
        <f t="shared" si="7"/>
        <v>0.91663466831948681</v>
      </c>
      <c r="S25" s="1">
        <f t="shared" si="8"/>
        <v>-6150</v>
      </c>
    </row>
    <row r="26" spans="1:19" ht="14.4" customHeight="1">
      <c r="A26" s="142" t="s">
        <v>23</v>
      </c>
      <c r="B26" s="149">
        <v>120047</v>
      </c>
      <c r="C26" s="90" t="s">
        <v>29</v>
      </c>
      <c r="D26" s="142" t="s">
        <v>1122</v>
      </c>
      <c r="E26" s="142" t="s">
        <v>1188</v>
      </c>
      <c r="F26" s="1">
        <v>0</v>
      </c>
      <c r="G26" s="1">
        <v>0</v>
      </c>
      <c r="H26" s="7">
        <f t="shared" si="0"/>
        <v>0</v>
      </c>
      <c r="I26" s="1">
        <v>345924</v>
      </c>
      <c r="J26" s="1">
        <f t="shared" si="1"/>
        <v>345924</v>
      </c>
      <c r="K26" s="5">
        <v>0</v>
      </c>
      <c r="L26" s="5">
        <v>0</v>
      </c>
      <c r="M26" s="10">
        <f t="shared" si="2"/>
        <v>0</v>
      </c>
      <c r="N26" s="2">
        <f t="shared" si="3"/>
        <v>0</v>
      </c>
      <c r="O26" s="2">
        <f t="shared" si="4"/>
        <v>27.771658260369595</v>
      </c>
      <c r="P26" s="1">
        <f t="shared" si="5"/>
        <v>0</v>
      </c>
      <c r="Q26" s="1">
        <f t="shared" si="6"/>
        <v>345924</v>
      </c>
      <c r="R26" s="11">
        <f t="shared" si="7"/>
        <v>0.91663466831948681</v>
      </c>
      <c r="S26" s="1">
        <f t="shared" si="8"/>
        <v>317085.93100375013</v>
      </c>
    </row>
    <row r="27" spans="1:19" ht="14.4" customHeight="1">
      <c r="A27" s="142" t="s">
        <v>23</v>
      </c>
      <c r="B27" s="149">
        <v>120049</v>
      </c>
      <c r="C27" s="90" t="s">
        <v>30</v>
      </c>
      <c r="D27" s="142" t="s">
        <v>1122</v>
      </c>
      <c r="E27" s="142" t="s">
        <v>1188</v>
      </c>
      <c r="F27" s="1">
        <v>0</v>
      </c>
      <c r="G27" s="1">
        <v>0</v>
      </c>
      <c r="H27" s="7">
        <f t="shared" si="0"/>
        <v>0</v>
      </c>
      <c r="I27" s="1">
        <v>189678</v>
      </c>
      <c r="J27" s="1">
        <f t="shared" si="1"/>
        <v>189678</v>
      </c>
      <c r="K27" s="5">
        <v>0</v>
      </c>
      <c r="L27" s="5">
        <v>0</v>
      </c>
      <c r="M27" s="10">
        <f t="shared" si="2"/>
        <v>0</v>
      </c>
      <c r="N27" s="2">
        <f t="shared" si="3"/>
        <v>0</v>
      </c>
      <c r="O27" s="2">
        <f t="shared" si="4"/>
        <v>27.771658260369595</v>
      </c>
      <c r="P27" s="1">
        <f t="shared" si="5"/>
        <v>0</v>
      </c>
      <c r="Q27" s="1">
        <f t="shared" si="6"/>
        <v>189678</v>
      </c>
      <c r="R27" s="11">
        <f t="shared" si="7"/>
        <v>0.91663466831948681</v>
      </c>
      <c r="S27" s="1">
        <f t="shared" si="8"/>
        <v>173865.43061750362</v>
      </c>
    </row>
    <row r="28" spans="1:19" ht="14.4" customHeight="1">
      <c r="A28" s="142" t="s">
        <v>23</v>
      </c>
      <c r="B28" s="149">
        <v>120050</v>
      </c>
      <c r="C28" s="90" t="s">
        <v>31</v>
      </c>
      <c r="D28" s="142" t="s">
        <v>1122</v>
      </c>
      <c r="E28" s="142" t="s">
        <v>1188</v>
      </c>
      <c r="F28" s="1">
        <v>0</v>
      </c>
      <c r="G28" s="1">
        <v>0</v>
      </c>
      <c r="H28" s="7">
        <f t="shared" si="0"/>
        <v>0</v>
      </c>
      <c r="I28" s="1">
        <v>68688</v>
      </c>
      <c r="J28" s="1">
        <f t="shared" si="1"/>
        <v>68688</v>
      </c>
      <c r="K28" s="5">
        <v>0</v>
      </c>
      <c r="L28" s="5">
        <v>0</v>
      </c>
      <c r="M28" s="10">
        <f t="shared" si="2"/>
        <v>0</v>
      </c>
      <c r="N28" s="2">
        <f t="shared" si="3"/>
        <v>0</v>
      </c>
      <c r="O28" s="2">
        <f t="shared" si="4"/>
        <v>27.771658260369595</v>
      </c>
      <c r="P28" s="1">
        <f t="shared" si="5"/>
        <v>0</v>
      </c>
      <c r="Q28" s="1">
        <f t="shared" si="6"/>
        <v>68688</v>
      </c>
      <c r="R28" s="11">
        <f t="shared" si="7"/>
        <v>0.91663466831948681</v>
      </c>
      <c r="S28" s="1">
        <f t="shared" si="8"/>
        <v>62961.802097528911</v>
      </c>
    </row>
    <row r="29" spans="1:19" ht="14.4" customHeight="1">
      <c r="A29" s="142" t="s">
        <v>23</v>
      </c>
      <c r="B29" s="149">
        <v>123321</v>
      </c>
      <c r="C29" s="90" t="s">
        <v>32</v>
      </c>
      <c r="D29" s="142" t="s">
        <v>1122</v>
      </c>
      <c r="E29" s="142" t="s">
        <v>1188</v>
      </c>
      <c r="F29" s="1">
        <v>0</v>
      </c>
      <c r="G29" s="1">
        <v>0</v>
      </c>
      <c r="H29" s="7">
        <f t="shared" si="0"/>
        <v>0</v>
      </c>
      <c r="I29" s="1">
        <v>190668</v>
      </c>
      <c r="J29" s="1">
        <f t="shared" si="1"/>
        <v>190668</v>
      </c>
      <c r="K29" s="5">
        <v>0</v>
      </c>
      <c r="L29" s="5">
        <v>0</v>
      </c>
      <c r="M29" s="10">
        <f t="shared" si="2"/>
        <v>0</v>
      </c>
      <c r="N29" s="2">
        <f t="shared" si="3"/>
        <v>0</v>
      </c>
      <c r="O29" s="2">
        <f t="shared" si="4"/>
        <v>27.771658260369595</v>
      </c>
      <c r="P29" s="1">
        <f t="shared" si="5"/>
        <v>0</v>
      </c>
      <c r="Q29" s="1">
        <f t="shared" si="6"/>
        <v>190668</v>
      </c>
      <c r="R29" s="11">
        <f t="shared" si="7"/>
        <v>0.91663466831948681</v>
      </c>
      <c r="S29" s="1">
        <f t="shared" si="8"/>
        <v>174772.89893913991</v>
      </c>
    </row>
    <row r="30" spans="1:19" ht="14.4" customHeight="1">
      <c r="A30" s="142" t="s">
        <v>33</v>
      </c>
      <c r="B30" s="148">
        <v>140053</v>
      </c>
      <c r="C30" s="90" t="s">
        <v>34</v>
      </c>
      <c r="D30" s="142" t="s">
        <v>1122</v>
      </c>
      <c r="E30" s="143" t="s">
        <v>1187</v>
      </c>
      <c r="F30" s="1">
        <v>186471</v>
      </c>
      <c r="G30" s="1">
        <v>0</v>
      </c>
      <c r="H30" s="7">
        <f t="shared" si="0"/>
        <v>186471</v>
      </c>
      <c r="I30" s="1">
        <v>-4374</v>
      </c>
      <c r="J30" s="1">
        <f t="shared" si="1"/>
        <v>182097</v>
      </c>
      <c r="K30" s="5">
        <v>790</v>
      </c>
      <c r="L30" s="5">
        <v>0</v>
      </c>
      <c r="M30" s="10">
        <f t="shared" si="2"/>
        <v>790</v>
      </c>
      <c r="N30" s="2">
        <f t="shared" si="3"/>
        <v>230.50253164556963</v>
      </c>
      <c r="O30" s="2">
        <f t="shared" si="4"/>
        <v>27.771658260369595</v>
      </c>
      <c r="P30" s="1">
        <f t="shared" si="5"/>
        <v>21939.610025691978</v>
      </c>
      <c r="Q30" s="1">
        <f t="shared" si="6"/>
        <v>160157.38997430803</v>
      </c>
      <c r="R30" s="11">
        <f t="shared" si="7"/>
        <v>0.91663466831948681</v>
      </c>
      <c r="S30" s="1">
        <f t="shared" si="8"/>
        <v>146805.81603801454</v>
      </c>
    </row>
    <row r="31" spans="1:19">
      <c r="A31" s="142" t="s">
        <v>33</v>
      </c>
      <c r="B31" s="149">
        <v>140058</v>
      </c>
      <c r="C31" s="90" t="s">
        <v>35</v>
      </c>
      <c r="D31" s="142" t="s">
        <v>1122</v>
      </c>
      <c r="E31" s="142" t="s">
        <v>1188</v>
      </c>
      <c r="F31" s="1">
        <v>0</v>
      </c>
      <c r="G31" s="1">
        <v>0</v>
      </c>
      <c r="H31" s="7">
        <f t="shared" si="0"/>
        <v>0</v>
      </c>
      <c r="I31" s="1">
        <v>-6156</v>
      </c>
      <c r="J31" s="1">
        <f t="shared" si="1"/>
        <v>-6156</v>
      </c>
      <c r="K31" s="5">
        <v>0</v>
      </c>
      <c r="L31" s="5">
        <v>0</v>
      </c>
      <c r="M31" s="10">
        <f t="shared" si="2"/>
        <v>0</v>
      </c>
      <c r="N31" s="2">
        <f t="shared" si="3"/>
        <v>0</v>
      </c>
      <c r="O31" s="2">
        <f t="shared" si="4"/>
        <v>27.771658260369595</v>
      </c>
      <c r="P31" s="1">
        <f t="shared" si="5"/>
        <v>0</v>
      </c>
      <c r="Q31" s="1">
        <f t="shared" si="6"/>
        <v>-6156</v>
      </c>
      <c r="R31" s="11">
        <f t="shared" si="7"/>
        <v>0.91663466831948681</v>
      </c>
      <c r="S31" s="1">
        <f t="shared" si="8"/>
        <v>-6156</v>
      </c>
    </row>
    <row r="32" spans="1:19" ht="14.4" customHeight="1">
      <c r="A32" s="142" t="s">
        <v>33</v>
      </c>
      <c r="B32" s="149">
        <v>140061</v>
      </c>
      <c r="C32" s="90" t="s">
        <v>36</v>
      </c>
      <c r="D32" s="142" t="s">
        <v>1122</v>
      </c>
      <c r="E32" s="142" t="s">
        <v>1188</v>
      </c>
      <c r="F32" s="1">
        <v>0</v>
      </c>
      <c r="G32" s="1">
        <v>0</v>
      </c>
      <c r="H32" s="7">
        <f t="shared" si="0"/>
        <v>0</v>
      </c>
      <c r="I32" s="1">
        <v>36762</v>
      </c>
      <c r="J32" s="1">
        <f t="shared" si="1"/>
        <v>36762</v>
      </c>
      <c r="K32" s="5">
        <v>0</v>
      </c>
      <c r="L32" s="5">
        <v>0</v>
      </c>
      <c r="M32" s="10">
        <f t="shared" si="2"/>
        <v>0</v>
      </c>
      <c r="N32" s="2">
        <f t="shared" si="3"/>
        <v>0</v>
      </c>
      <c r="O32" s="2">
        <f t="shared" si="4"/>
        <v>27.771658260369595</v>
      </c>
      <c r="P32" s="1">
        <f t="shared" si="5"/>
        <v>0</v>
      </c>
      <c r="Q32" s="1">
        <f t="shared" si="6"/>
        <v>36762</v>
      </c>
      <c r="R32" s="11">
        <f t="shared" si="7"/>
        <v>0.91663466831948681</v>
      </c>
      <c r="S32" s="1">
        <f t="shared" si="8"/>
        <v>33697.323676760971</v>
      </c>
    </row>
    <row r="33" spans="1:19" ht="14.4" customHeight="1">
      <c r="A33" s="142" t="s">
        <v>33</v>
      </c>
      <c r="B33" s="149">
        <v>140062</v>
      </c>
      <c r="C33" s="90" t="s">
        <v>37</v>
      </c>
      <c r="D33" s="142" t="s">
        <v>1122</v>
      </c>
      <c r="E33" s="142" t="s">
        <v>1188</v>
      </c>
      <c r="F33" s="1">
        <v>0</v>
      </c>
      <c r="G33" s="1">
        <v>0</v>
      </c>
      <c r="H33" s="7">
        <f t="shared" si="0"/>
        <v>0</v>
      </c>
      <c r="I33" s="1">
        <v>-9360</v>
      </c>
      <c r="J33" s="1">
        <f t="shared" si="1"/>
        <v>-9360</v>
      </c>
      <c r="K33" s="5">
        <v>0</v>
      </c>
      <c r="L33" s="5">
        <v>0</v>
      </c>
      <c r="M33" s="10">
        <f t="shared" si="2"/>
        <v>0</v>
      </c>
      <c r="N33" s="2">
        <f t="shared" si="3"/>
        <v>0</v>
      </c>
      <c r="O33" s="2">
        <f t="shared" si="4"/>
        <v>27.771658260369595</v>
      </c>
      <c r="P33" s="1">
        <f t="shared" si="5"/>
        <v>0</v>
      </c>
      <c r="Q33" s="1">
        <f t="shared" si="6"/>
        <v>-9360</v>
      </c>
      <c r="R33" s="11">
        <f t="shared" si="7"/>
        <v>0.91663466831948681</v>
      </c>
      <c r="S33" s="1">
        <f t="shared" si="8"/>
        <v>-9360</v>
      </c>
    </row>
    <row r="34" spans="1:19" ht="14.4" customHeight="1">
      <c r="A34" s="142" t="s">
        <v>33</v>
      </c>
      <c r="B34" s="148">
        <v>140064</v>
      </c>
      <c r="C34" s="90" t="s">
        <v>38</v>
      </c>
      <c r="D34" s="142" t="s">
        <v>1122</v>
      </c>
      <c r="E34" s="143" t="s">
        <v>1187</v>
      </c>
      <c r="F34" s="1">
        <v>687672</v>
      </c>
      <c r="G34" s="1">
        <v>158536</v>
      </c>
      <c r="H34" s="7">
        <f t="shared" si="0"/>
        <v>846208</v>
      </c>
      <c r="I34" s="1">
        <v>-3078</v>
      </c>
      <c r="J34" s="1">
        <f t="shared" si="1"/>
        <v>843130</v>
      </c>
      <c r="K34" s="5">
        <v>2772</v>
      </c>
      <c r="L34" s="5">
        <v>309</v>
      </c>
      <c r="M34" s="10">
        <f t="shared" si="2"/>
        <v>3081</v>
      </c>
      <c r="N34" s="2">
        <f t="shared" si="3"/>
        <v>273.65465757870822</v>
      </c>
      <c r="O34" s="2">
        <f t="shared" si="4"/>
        <v>27.771658260369595</v>
      </c>
      <c r="P34" s="1">
        <f t="shared" si="5"/>
        <v>85564.479100198718</v>
      </c>
      <c r="Q34" s="1">
        <f t="shared" si="6"/>
        <v>757565.52089980128</v>
      </c>
      <c r="R34" s="11">
        <f t="shared" si="7"/>
        <v>0.91663466831948681</v>
      </c>
      <c r="S34" s="1">
        <f t="shared" si="8"/>
        <v>694410.8199802686</v>
      </c>
    </row>
    <row r="35" spans="1:19" ht="14.4" customHeight="1">
      <c r="A35" s="142" t="s">
        <v>33</v>
      </c>
      <c r="B35" s="148">
        <v>140068</v>
      </c>
      <c r="C35" s="90" t="s">
        <v>39</v>
      </c>
      <c r="D35" s="142" t="s">
        <v>1122</v>
      </c>
      <c r="E35" s="143" t="s">
        <v>1187</v>
      </c>
      <c r="F35" s="1">
        <v>515323</v>
      </c>
      <c r="G35" s="1">
        <v>0</v>
      </c>
      <c r="H35" s="7">
        <f t="shared" si="0"/>
        <v>515323</v>
      </c>
      <c r="I35" s="1">
        <v>6684</v>
      </c>
      <c r="J35" s="1">
        <f t="shared" si="1"/>
        <v>522007</v>
      </c>
      <c r="K35" s="5">
        <v>1472</v>
      </c>
      <c r="L35" s="5">
        <v>0</v>
      </c>
      <c r="M35" s="10">
        <f t="shared" si="2"/>
        <v>1472</v>
      </c>
      <c r="N35" s="2">
        <f t="shared" si="3"/>
        <v>354.62432065217394</v>
      </c>
      <c r="O35" s="2">
        <f t="shared" si="4"/>
        <v>27.771658260369595</v>
      </c>
      <c r="P35" s="1">
        <f t="shared" si="5"/>
        <v>40879.880959264046</v>
      </c>
      <c r="Q35" s="1">
        <f t="shared" si="6"/>
        <v>481127.11904073594</v>
      </c>
      <c r="R35" s="11">
        <f t="shared" si="7"/>
        <v>0.91663466831948681</v>
      </c>
      <c r="S35" s="1">
        <f t="shared" si="8"/>
        <v>441017.79718141526</v>
      </c>
    </row>
    <row r="36" spans="1:19" ht="14.4" customHeight="1">
      <c r="A36" s="142" t="s">
        <v>33</v>
      </c>
      <c r="B36" s="148">
        <v>140069</v>
      </c>
      <c r="C36" s="90" t="s">
        <v>40</v>
      </c>
      <c r="D36" s="142" t="s">
        <v>1122</v>
      </c>
      <c r="E36" s="143" t="s">
        <v>1187</v>
      </c>
      <c r="F36" s="1">
        <v>2566496</v>
      </c>
      <c r="G36" s="1">
        <v>0</v>
      </c>
      <c r="H36" s="7">
        <f t="shared" si="0"/>
        <v>2566496</v>
      </c>
      <c r="I36" s="1">
        <v>-5790</v>
      </c>
      <c r="J36" s="1">
        <f t="shared" si="1"/>
        <v>2560706</v>
      </c>
      <c r="K36" s="5">
        <v>15736</v>
      </c>
      <c r="L36" s="5">
        <v>0</v>
      </c>
      <c r="M36" s="10">
        <f t="shared" si="2"/>
        <v>15736</v>
      </c>
      <c r="N36" s="2">
        <f t="shared" si="3"/>
        <v>162.72915607524149</v>
      </c>
      <c r="O36" s="2">
        <f t="shared" si="4"/>
        <v>27.771658260369595</v>
      </c>
      <c r="P36" s="1">
        <f t="shared" si="5"/>
        <v>437014.81438517594</v>
      </c>
      <c r="Q36" s="1">
        <f t="shared" si="6"/>
        <v>2123691.1856148243</v>
      </c>
      <c r="R36" s="11">
        <f t="shared" si="7"/>
        <v>0.91663466831948681</v>
      </c>
      <c r="S36" s="1">
        <f t="shared" si="8"/>
        <v>1946648.9655390622</v>
      </c>
    </row>
    <row r="37" spans="1:19" ht="14.4" customHeight="1">
      <c r="A37" s="142" t="s">
        <v>33</v>
      </c>
      <c r="B37" s="148">
        <v>147332</v>
      </c>
      <c r="C37" s="90" t="s">
        <v>41</v>
      </c>
      <c r="D37" s="142" t="s">
        <v>1122</v>
      </c>
      <c r="E37" s="143" t="s">
        <v>1187</v>
      </c>
      <c r="F37" s="1">
        <v>2218672</v>
      </c>
      <c r="G37" s="1">
        <v>0</v>
      </c>
      <c r="H37" s="7">
        <f t="shared" si="0"/>
        <v>2218672</v>
      </c>
      <c r="I37" s="1">
        <v>523344</v>
      </c>
      <c r="J37" s="1">
        <f t="shared" si="1"/>
        <v>2742016</v>
      </c>
      <c r="K37" s="5">
        <v>15272</v>
      </c>
      <c r="L37" s="5">
        <v>0</v>
      </c>
      <c r="M37" s="10">
        <f t="shared" si="2"/>
        <v>15272</v>
      </c>
      <c r="N37" s="2">
        <f t="shared" si="3"/>
        <v>179.54531168150865</v>
      </c>
      <c r="O37" s="2">
        <f t="shared" si="4"/>
        <v>27.771658260369595</v>
      </c>
      <c r="P37" s="1">
        <f t="shared" si="5"/>
        <v>424128.76495236444</v>
      </c>
      <c r="Q37" s="1">
        <f t="shared" si="6"/>
        <v>2317887.2350476356</v>
      </c>
      <c r="R37" s="11">
        <f t="shared" si="7"/>
        <v>0.91663466831948681</v>
      </c>
      <c r="S37" s="1">
        <f t="shared" si="8"/>
        <v>2124655.7968998617</v>
      </c>
    </row>
    <row r="38" spans="1:19" ht="14.4" customHeight="1">
      <c r="A38" s="142" t="s">
        <v>42</v>
      </c>
      <c r="B38" s="149">
        <v>150071</v>
      </c>
      <c r="C38" s="90" t="s">
        <v>43</v>
      </c>
      <c r="D38" s="142" t="s">
        <v>1122</v>
      </c>
      <c r="E38" s="142" t="s">
        <v>1188</v>
      </c>
      <c r="F38" s="1">
        <v>0</v>
      </c>
      <c r="G38" s="1">
        <v>0</v>
      </c>
      <c r="H38" s="7">
        <f t="shared" si="0"/>
        <v>0</v>
      </c>
      <c r="I38" s="1">
        <v>30264</v>
      </c>
      <c r="J38" s="1">
        <f t="shared" si="1"/>
        <v>30264</v>
      </c>
      <c r="K38" s="5">
        <v>0</v>
      </c>
      <c r="L38" s="5">
        <v>0</v>
      </c>
      <c r="M38" s="10">
        <f t="shared" si="2"/>
        <v>0</v>
      </c>
      <c r="N38" s="2">
        <f t="shared" si="3"/>
        <v>0</v>
      </c>
      <c r="O38" s="2">
        <f t="shared" si="4"/>
        <v>27.771658260369595</v>
      </c>
      <c r="P38" s="1">
        <f t="shared" si="5"/>
        <v>0</v>
      </c>
      <c r="Q38" s="1">
        <f t="shared" si="6"/>
        <v>30264</v>
      </c>
      <c r="R38" s="11">
        <f t="shared" si="7"/>
        <v>0.91663466831948681</v>
      </c>
      <c r="S38" s="1">
        <f t="shared" si="8"/>
        <v>27741.03160202095</v>
      </c>
    </row>
    <row r="39" spans="1:19" ht="14.4" customHeight="1">
      <c r="A39" s="142" t="s">
        <v>42</v>
      </c>
      <c r="B39" s="148">
        <v>150076</v>
      </c>
      <c r="C39" s="90" t="s">
        <v>44</v>
      </c>
      <c r="D39" s="142" t="s">
        <v>1122</v>
      </c>
      <c r="E39" s="143" t="s">
        <v>1187</v>
      </c>
      <c r="F39" s="1">
        <v>157067</v>
      </c>
      <c r="G39" s="1">
        <v>0</v>
      </c>
      <c r="H39" s="7">
        <f t="shared" si="0"/>
        <v>157067</v>
      </c>
      <c r="I39" s="1">
        <v>5514</v>
      </c>
      <c r="J39" s="1">
        <f t="shared" si="1"/>
        <v>162581</v>
      </c>
      <c r="K39" s="5">
        <v>729</v>
      </c>
      <c r="L39" s="5">
        <v>0</v>
      </c>
      <c r="M39" s="10">
        <f t="shared" si="2"/>
        <v>729</v>
      </c>
      <c r="N39" s="2">
        <f t="shared" si="3"/>
        <v>223.01920438957475</v>
      </c>
      <c r="O39" s="2">
        <f t="shared" si="4"/>
        <v>27.771658260369595</v>
      </c>
      <c r="P39" s="1">
        <f t="shared" si="5"/>
        <v>20245.538871809433</v>
      </c>
      <c r="Q39" s="1">
        <f t="shared" si="6"/>
        <v>142335.46112819057</v>
      </c>
      <c r="R39" s="11">
        <f t="shared" si="7"/>
        <v>0.91663466831948681</v>
      </c>
      <c r="S39" s="1">
        <f t="shared" si="8"/>
        <v>130469.61820134017</v>
      </c>
    </row>
    <row r="40" spans="1:19" ht="14.4" customHeight="1">
      <c r="A40" s="142" t="s">
        <v>42</v>
      </c>
      <c r="B40" s="148">
        <v>150077</v>
      </c>
      <c r="C40" s="90" t="s">
        <v>45</v>
      </c>
      <c r="D40" s="142" t="s">
        <v>1122</v>
      </c>
      <c r="E40" s="143" t="s">
        <v>1187</v>
      </c>
      <c r="F40" s="1">
        <v>532594</v>
      </c>
      <c r="G40" s="1">
        <v>0</v>
      </c>
      <c r="H40" s="7">
        <f t="shared" si="0"/>
        <v>532594</v>
      </c>
      <c r="I40" s="1">
        <v>26310</v>
      </c>
      <c r="J40" s="1">
        <f t="shared" si="1"/>
        <v>558904</v>
      </c>
      <c r="K40" s="5">
        <v>3646</v>
      </c>
      <c r="L40" s="5">
        <v>0</v>
      </c>
      <c r="M40" s="10">
        <f t="shared" si="2"/>
        <v>3646</v>
      </c>
      <c r="N40" s="2">
        <f t="shared" si="3"/>
        <v>153.29237520570487</v>
      </c>
      <c r="O40" s="2">
        <f t="shared" si="4"/>
        <v>27.771658260369595</v>
      </c>
      <c r="P40" s="1">
        <f t="shared" si="5"/>
        <v>101255.46601730754</v>
      </c>
      <c r="Q40" s="1">
        <f t="shared" si="6"/>
        <v>457648.53398269246</v>
      </c>
      <c r="R40" s="11">
        <f t="shared" si="7"/>
        <v>0.91663466831948681</v>
      </c>
      <c r="S40" s="1">
        <f t="shared" si="8"/>
        <v>419496.51215412468</v>
      </c>
    </row>
    <row r="41" spans="1:19" ht="14.4" customHeight="1">
      <c r="A41" s="142" t="s">
        <v>42</v>
      </c>
      <c r="B41" s="149">
        <v>150079</v>
      </c>
      <c r="C41" s="90" t="s">
        <v>46</v>
      </c>
      <c r="D41" s="142" t="s">
        <v>1122</v>
      </c>
      <c r="E41" s="142" t="s">
        <v>1188</v>
      </c>
      <c r="F41" s="1">
        <v>0</v>
      </c>
      <c r="G41" s="1">
        <v>0</v>
      </c>
      <c r="H41" s="7">
        <f t="shared" si="0"/>
        <v>0</v>
      </c>
      <c r="I41" s="1">
        <v>10638</v>
      </c>
      <c r="J41" s="1">
        <f t="shared" si="1"/>
        <v>10638</v>
      </c>
      <c r="K41" s="5">
        <v>0</v>
      </c>
      <c r="L41" s="5">
        <v>0</v>
      </c>
      <c r="M41" s="10">
        <f t="shared" si="2"/>
        <v>0</v>
      </c>
      <c r="N41" s="2">
        <f t="shared" si="3"/>
        <v>0</v>
      </c>
      <c r="O41" s="2">
        <f t="shared" si="4"/>
        <v>27.771658260369595</v>
      </c>
      <c r="P41" s="1">
        <f t="shared" si="5"/>
        <v>0</v>
      </c>
      <c r="Q41" s="1">
        <f t="shared" si="6"/>
        <v>10638</v>
      </c>
      <c r="R41" s="11">
        <f t="shared" si="7"/>
        <v>0.91663466831948681</v>
      </c>
      <c r="S41" s="1">
        <f t="shared" si="8"/>
        <v>9751.1596015826999</v>
      </c>
    </row>
    <row r="42" spans="1:19" ht="14.4" customHeight="1">
      <c r="A42" s="142" t="s">
        <v>42</v>
      </c>
      <c r="B42" s="149">
        <v>150081</v>
      </c>
      <c r="C42" s="90" t="s">
        <v>47</v>
      </c>
      <c r="D42" s="142" t="s">
        <v>1122</v>
      </c>
      <c r="E42" s="142" t="s">
        <v>1188</v>
      </c>
      <c r="F42" s="1">
        <v>0</v>
      </c>
      <c r="G42" s="1">
        <v>0</v>
      </c>
      <c r="H42" s="7">
        <f t="shared" si="0"/>
        <v>0</v>
      </c>
      <c r="I42" s="1">
        <v>82242</v>
      </c>
      <c r="J42" s="1">
        <f t="shared" si="1"/>
        <v>82242</v>
      </c>
      <c r="K42" s="5">
        <v>0</v>
      </c>
      <c r="L42" s="5">
        <v>0</v>
      </c>
      <c r="M42" s="10">
        <f t="shared" si="2"/>
        <v>0</v>
      </c>
      <c r="N42" s="2">
        <f t="shared" si="3"/>
        <v>0</v>
      </c>
      <c r="O42" s="2">
        <f t="shared" si="4"/>
        <v>27.771658260369595</v>
      </c>
      <c r="P42" s="1">
        <f t="shared" si="5"/>
        <v>0</v>
      </c>
      <c r="Q42" s="1">
        <f t="shared" si="6"/>
        <v>82242</v>
      </c>
      <c r="R42" s="11">
        <f t="shared" si="7"/>
        <v>0.91663466831948681</v>
      </c>
      <c r="S42" s="1">
        <f t="shared" si="8"/>
        <v>75385.868391931232</v>
      </c>
    </row>
    <row r="43" spans="1:19" ht="14.4" customHeight="1">
      <c r="A43" s="142" t="s">
        <v>42</v>
      </c>
      <c r="B43" s="148">
        <v>150085</v>
      </c>
      <c r="C43" s="90" t="s">
        <v>48</v>
      </c>
      <c r="D43" s="142" t="s">
        <v>1122</v>
      </c>
      <c r="E43" s="143" t="s">
        <v>1187</v>
      </c>
      <c r="F43" s="1">
        <v>196230</v>
      </c>
      <c r="G43" s="1">
        <v>0</v>
      </c>
      <c r="H43" s="7">
        <f t="shared" si="0"/>
        <v>196230</v>
      </c>
      <c r="I43" s="1">
        <v>-29424</v>
      </c>
      <c r="J43" s="1">
        <f t="shared" si="1"/>
        <v>166806</v>
      </c>
      <c r="K43" s="5">
        <v>626</v>
      </c>
      <c r="L43" s="5">
        <v>0</v>
      </c>
      <c r="M43" s="10">
        <f t="shared" si="2"/>
        <v>626</v>
      </c>
      <c r="N43" s="2">
        <f t="shared" si="3"/>
        <v>266.46325878594251</v>
      </c>
      <c r="O43" s="2">
        <f t="shared" si="4"/>
        <v>27.771658260369595</v>
      </c>
      <c r="P43" s="1">
        <f t="shared" si="5"/>
        <v>17385.058070991367</v>
      </c>
      <c r="Q43" s="1">
        <f t="shared" si="6"/>
        <v>149420.94192900864</v>
      </c>
      <c r="R43" s="11">
        <f t="shared" si="7"/>
        <v>0.91663466831948681</v>
      </c>
      <c r="S43" s="1">
        <f t="shared" si="8"/>
        <v>136964.41554508213</v>
      </c>
    </row>
    <row r="44" spans="1:19" ht="14.4" customHeight="1">
      <c r="A44" s="142" t="s">
        <v>42</v>
      </c>
      <c r="B44" s="149">
        <v>150088</v>
      </c>
      <c r="C44" s="90" t="s">
        <v>49</v>
      </c>
      <c r="D44" s="142" t="s">
        <v>1122</v>
      </c>
      <c r="E44" s="142" t="s">
        <v>1188</v>
      </c>
      <c r="F44" s="1">
        <v>0</v>
      </c>
      <c r="G44" s="1">
        <v>0</v>
      </c>
      <c r="H44" s="7">
        <f t="shared" si="0"/>
        <v>0</v>
      </c>
      <c r="I44" s="1">
        <v>73746</v>
      </c>
      <c r="J44" s="1">
        <f t="shared" si="1"/>
        <v>73746</v>
      </c>
      <c r="K44" s="5">
        <v>0</v>
      </c>
      <c r="L44" s="5">
        <v>0</v>
      </c>
      <c r="M44" s="10">
        <f t="shared" si="2"/>
        <v>0</v>
      </c>
      <c r="N44" s="2">
        <f t="shared" si="3"/>
        <v>0</v>
      </c>
      <c r="O44" s="2">
        <f t="shared" si="4"/>
        <v>27.771658260369595</v>
      </c>
      <c r="P44" s="1">
        <f t="shared" si="5"/>
        <v>0</v>
      </c>
      <c r="Q44" s="1">
        <f t="shared" si="6"/>
        <v>73746</v>
      </c>
      <c r="R44" s="11">
        <f t="shared" si="7"/>
        <v>0.91663466831948681</v>
      </c>
      <c r="S44" s="1">
        <f t="shared" si="8"/>
        <v>67598.140249888878</v>
      </c>
    </row>
    <row r="45" spans="1:19" ht="14.4" customHeight="1">
      <c r="A45" s="142" t="s">
        <v>42</v>
      </c>
      <c r="B45" s="149">
        <v>150089</v>
      </c>
      <c r="C45" s="90" t="s">
        <v>50</v>
      </c>
      <c r="D45" s="142" t="s">
        <v>1122</v>
      </c>
      <c r="E45" s="142" t="s">
        <v>1188</v>
      </c>
      <c r="F45" s="1">
        <v>0</v>
      </c>
      <c r="G45" s="1">
        <v>0</v>
      </c>
      <c r="H45" s="7">
        <f t="shared" si="0"/>
        <v>0</v>
      </c>
      <c r="I45" s="1">
        <v>32190</v>
      </c>
      <c r="J45" s="1">
        <f t="shared" si="1"/>
        <v>32190</v>
      </c>
      <c r="K45" s="5">
        <v>0</v>
      </c>
      <c r="L45" s="5">
        <v>0</v>
      </c>
      <c r="M45" s="10">
        <f t="shared" si="2"/>
        <v>0</v>
      </c>
      <c r="N45" s="2">
        <f t="shared" si="3"/>
        <v>0</v>
      </c>
      <c r="O45" s="2">
        <f t="shared" si="4"/>
        <v>27.771658260369595</v>
      </c>
      <c r="P45" s="1">
        <f t="shared" si="5"/>
        <v>0</v>
      </c>
      <c r="Q45" s="1">
        <f t="shared" si="6"/>
        <v>32190</v>
      </c>
      <c r="R45" s="11">
        <f t="shared" si="7"/>
        <v>0.91663466831948681</v>
      </c>
      <c r="S45" s="1">
        <f t="shared" si="8"/>
        <v>29506.469973204279</v>
      </c>
    </row>
    <row r="46" spans="1:19" ht="14.4" customHeight="1">
      <c r="A46" s="142" t="s">
        <v>42</v>
      </c>
      <c r="B46" s="148">
        <v>150091</v>
      </c>
      <c r="C46" s="90" t="s">
        <v>51</v>
      </c>
      <c r="D46" s="142" t="s">
        <v>1122</v>
      </c>
      <c r="E46" s="143" t="s">
        <v>1187</v>
      </c>
      <c r="F46" s="1">
        <v>397552</v>
      </c>
      <c r="G46" s="1">
        <v>109149</v>
      </c>
      <c r="H46" s="7">
        <f t="shared" si="0"/>
        <v>506701</v>
      </c>
      <c r="I46" s="1">
        <v>-27078</v>
      </c>
      <c r="J46" s="1">
        <f t="shared" si="1"/>
        <v>479623</v>
      </c>
      <c r="K46" s="5">
        <v>4260</v>
      </c>
      <c r="L46" s="5">
        <v>0</v>
      </c>
      <c r="M46" s="10">
        <f t="shared" si="2"/>
        <v>4260</v>
      </c>
      <c r="N46" s="2">
        <f t="shared" si="3"/>
        <v>112.58755868544601</v>
      </c>
      <c r="O46" s="2">
        <f t="shared" si="4"/>
        <v>27.771658260369595</v>
      </c>
      <c r="P46" s="1">
        <f t="shared" si="5"/>
        <v>118307.26418917447</v>
      </c>
      <c r="Q46" s="1">
        <f t="shared" si="6"/>
        <v>361315.73581082554</v>
      </c>
      <c r="R46" s="11">
        <f t="shared" si="7"/>
        <v>0.91663466831948681</v>
      </c>
      <c r="S46" s="1">
        <f t="shared" si="8"/>
        <v>331194.52965356741</v>
      </c>
    </row>
    <row r="47" spans="1:19" ht="14.4" customHeight="1">
      <c r="A47" s="142" t="s">
        <v>42</v>
      </c>
      <c r="B47" s="149">
        <v>150092</v>
      </c>
      <c r="C47" s="90" t="s">
        <v>52</v>
      </c>
      <c r="D47" s="142" t="s">
        <v>1122</v>
      </c>
      <c r="E47" s="142" t="s">
        <v>1188</v>
      </c>
      <c r="F47" s="1">
        <v>0</v>
      </c>
      <c r="G47" s="1">
        <v>0</v>
      </c>
      <c r="H47" s="7">
        <f t="shared" si="0"/>
        <v>0</v>
      </c>
      <c r="I47" s="1">
        <v>-56514</v>
      </c>
      <c r="J47" s="1">
        <f t="shared" si="1"/>
        <v>-56514</v>
      </c>
      <c r="K47" s="5">
        <v>0</v>
      </c>
      <c r="L47" s="5">
        <v>0</v>
      </c>
      <c r="M47" s="10">
        <f t="shared" si="2"/>
        <v>0</v>
      </c>
      <c r="N47" s="2">
        <f t="shared" si="3"/>
        <v>0</v>
      </c>
      <c r="O47" s="2">
        <f t="shared" si="4"/>
        <v>27.771658260369595</v>
      </c>
      <c r="P47" s="1">
        <f t="shared" si="5"/>
        <v>0</v>
      </c>
      <c r="Q47" s="1">
        <f t="shared" si="6"/>
        <v>-56514</v>
      </c>
      <c r="R47" s="11">
        <f t="shared" si="7"/>
        <v>0.91663466831948681</v>
      </c>
      <c r="S47" s="1">
        <f t="shared" si="8"/>
        <v>-56514</v>
      </c>
    </row>
    <row r="48" spans="1:19" ht="14.4" customHeight="1">
      <c r="A48" s="142" t="s">
        <v>42</v>
      </c>
      <c r="B48" s="149">
        <v>150093</v>
      </c>
      <c r="C48" s="90" t="s">
        <v>53</v>
      </c>
      <c r="D48" s="142" t="s">
        <v>1122</v>
      </c>
      <c r="E48" s="142" t="s">
        <v>1188</v>
      </c>
      <c r="F48" s="1">
        <v>0</v>
      </c>
      <c r="G48" s="1">
        <v>0</v>
      </c>
      <c r="H48" s="7">
        <f t="shared" si="0"/>
        <v>0</v>
      </c>
      <c r="I48" s="1">
        <v>-83880</v>
      </c>
      <c r="J48" s="1">
        <f t="shared" si="1"/>
        <v>-83880</v>
      </c>
      <c r="K48" s="5">
        <v>0</v>
      </c>
      <c r="L48" s="5">
        <v>0</v>
      </c>
      <c r="M48" s="10">
        <f t="shared" si="2"/>
        <v>0</v>
      </c>
      <c r="N48" s="2">
        <f t="shared" si="3"/>
        <v>0</v>
      </c>
      <c r="O48" s="2">
        <f t="shared" si="4"/>
        <v>27.771658260369595</v>
      </c>
      <c r="P48" s="1">
        <f t="shared" si="5"/>
        <v>0</v>
      </c>
      <c r="Q48" s="1">
        <f t="shared" si="6"/>
        <v>-83880</v>
      </c>
      <c r="R48" s="11">
        <f t="shared" si="7"/>
        <v>0.91663466831948681</v>
      </c>
      <c r="S48" s="1">
        <f t="shared" si="8"/>
        <v>-83880</v>
      </c>
    </row>
    <row r="49" spans="1:19" ht="14.4" customHeight="1">
      <c r="A49" s="142" t="s">
        <v>42</v>
      </c>
      <c r="B49" s="149">
        <v>150095</v>
      </c>
      <c r="C49" s="90" t="s">
        <v>54</v>
      </c>
      <c r="D49" s="142" t="s">
        <v>1122</v>
      </c>
      <c r="E49" s="142" t="s">
        <v>1188</v>
      </c>
      <c r="F49" s="1">
        <v>0</v>
      </c>
      <c r="G49" s="1">
        <v>0</v>
      </c>
      <c r="H49" s="7">
        <f t="shared" si="0"/>
        <v>0</v>
      </c>
      <c r="I49" s="1">
        <v>67704</v>
      </c>
      <c r="J49" s="1">
        <f t="shared" si="1"/>
        <v>67704</v>
      </c>
      <c r="K49" s="5">
        <v>0</v>
      </c>
      <c r="L49" s="5">
        <v>0</v>
      </c>
      <c r="M49" s="10">
        <f t="shared" si="2"/>
        <v>0</v>
      </c>
      <c r="N49" s="2">
        <f t="shared" si="3"/>
        <v>0</v>
      </c>
      <c r="O49" s="2">
        <f t="shared" si="4"/>
        <v>27.771658260369595</v>
      </c>
      <c r="P49" s="1">
        <f t="shared" si="5"/>
        <v>0</v>
      </c>
      <c r="Q49" s="1">
        <f t="shared" si="6"/>
        <v>67704</v>
      </c>
      <c r="R49" s="11">
        <f t="shared" si="7"/>
        <v>0.91663466831948681</v>
      </c>
      <c r="S49" s="1">
        <f t="shared" si="8"/>
        <v>62059.833583902539</v>
      </c>
    </row>
    <row r="50" spans="1:19" ht="14.4" customHeight="1">
      <c r="A50" s="142" t="s">
        <v>42</v>
      </c>
      <c r="B50" s="148">
        <v>150097</v>
      </c>
      <c r="C50" s="90" t="s">
        <v>55</v>
      </c>
      <c r="D50" s="142" t="s">
        <v>1122</v>
      </c>
      <c r="E50" s="143" t="s">
        <v>1187</v>
      </c>
      <c r="F50" s="1">
        <v>475556</v>
      </c>
      <c r="G50" s="1">
        <v>11103</v>
      </c>
      <c r="H50" s="7">
        <f t="shared" si="0"/>
        <v>486659</v>
      </c>
      <c r="I50" s="1">
        <v>64818</v>
      </c>
      <c r="J50" s="1">
        <f t="shared" si="1"/>
        <v>551477</v>
      </c>
      <c r="K50" s="5">
        <v>2071</v>
      </c>
      <c r="L50" s="5">
        <v>0</v>
      </c>
      <c r="M50" s="10">
        <f t="shared" si="2"/>
        <v>2071</v>
      </c>
      <c r="N50" s="2">
        <f t="shared" si="3"/>
        <v>266.28536938676967</v>
      </c>
      <c r="O50" s="2">
        <f t="shared" si="4"/>
        <v>27.771658260369595</v>
      </c>
      <c r="P50" s="1">
        <f t="shared" si="5"/>
        <v>57515.10425722543</v>
      </c>
      <c r="Q50" s="1">
        <f t="shared" si="6"/>
        <v>493961.89574277459</v>
      </c>
      <c r="R50" s="11">
        <f t="shared" si="7"/>
        <v>0.91663466831948681</v>
      </c>
      <c r="S50" s="1">
        <f t="shared" si="8"/>
        <v>452782.59846664313</v>
      </c>
    </row>
    <row r="51" spans="1:19" ht="14.4" customHeight="1">
      <c r="A51" s="142" t="s">
        <v>42</v>
      </c>
      <c r="B51" s="148">
        <v>150099</v>
      </c>
      <c r="C51" s="90" t="s">
        <v>56</v>
      </c>
      <c r="D51" s="142" t="s">
        <v>1122</v>
      </c>
      <c r="E51" s="143" t="s">
        <v>1187</v>
      </c>
      <c r="F51" s="1">
        <v>236673</v>
      </c>
      <c r="G51" s="1">
        <v>0</v>
      </c>
      <c r="H51" s="7">
        <f t="shared" si="0"/>
        <v>236673</v>
      </c>
      <c r="I51" s="1">
        <v>12582</v>
      </c>
      <c r="J51" s="1">
        <f t="shared" si="1"/>
        <v>249255</v>
      </c>
      <c r="K51" s="5">
        <v>1395</v>
      </c>
      <c r="L51" s="5">
        <v>18</v>
      </c>
      <c r="M51" s="10">
        <f t="shared" si="2"/>
        <v>1413</v>
      </c>
      <c r="N51" s="2">
        <f t="shared" si="3"/>
        <v>176.40127388535032</v>
      </c>
      <c r="O51" s="2">
        <f t="shared" si="4"/>
        <v>27.771658260369595</v>
      </c>
      <c r="P51" s="1">
        <f t="shared" si="5"/>
        <v>39241.353121902241</v>
      </c>
      <c r="Q51" s="1">
        <f t="shared" si="6"/>
        <v>210013.64687809776</v>
      </c>
      <c r="R51" s="11">
        <f t="shared" si="7"/>
        <v>0.91663466831948681</v>
      </c>
      <c r="S51" s="1">
        <f t="shared" si="8"/>
        <v>192505.78954867096</v>
      </c>
    </row>
    <row r="52" spans="1:19" ht="14.4" customHeight="1">
      <c r="A52" s="142" t="s">
        <v>42</v>
      </c>
      <c r="B52" s="149">
        <v>150104</v>
      </c>
      <c r="C52" s="90" t="s">
        <v>57</v>
      </c>
      <c r="D52" s="142" t="s">
        <v>1122</v>
      </c>
      <c r="E52" s="142" t="s">
        <v>1188</v>
      </c>
      <c r="F52" s="1">
        <v>0</v>
      </c>
      <c r="G52" s="1">
        <v>0</v>
      </c>
      <c r="H52" s="7">
        <f t="shared" si="0"/>
        <v>0</v>
      </c>
      <c r="I52" s="1">
        <v>31032</v>
      </c>
      <c r="J52" s="1">
        <f t="shared" si="1"/>
        <v>31032</v>
      </c>
      <c r="K52" s="5">
        <v>0</v>
      </c>
      <c r="L52" s="5">
        <v>0</v>
      </c>
      <c r="M52" s="10">
        <f t="shared" si="2"/>
        <v>0</v>
      </c>
      <c r="N52" s="2">
        <f t="shared" si="3"/>
        <v>0</v>
      </c>
      <c r="O52" s="2">
        <f t="shared" si="4"/>
        <v>27.771658260369595</v>
      </c>
      <c r="P52" s="1">
        <f t="shared" si="5"/>
        <v>0</v>
      </c>
      <c r="Q52" s="1">
        <f t="shared" si="6"/>
        <v>31032</v>
      </c>
      <c r="R52" s="11">
        <f t="shared" si="7"/>
        <v>0.91663466831948681</v>
      </c>
      <c r="S52" s="1">
        <f t="shared" si="8"/>
        <v>28445.007027290314</v>
      </c>
    </row>
    <row r="53" spans="1:19" ht="14.4" customHeight="1">
      <c r="A53" s="142" t="s">
        <v>42</v>
      </c>
      <c r="B53" s="149">
        <v>150105</v>
      </c>
      <c r="C53" s="90" t="s">
        <v>58</v>
      </c>
      <c r="D53" s="142" t="s">
        <v>1122</v>
      </c>
      <c r="E53" s="142" t="s">
        <v>1188</v>
      </c>
      <c r="F53" s="1">
        <v>0</v>
      </c>
      <c r="G53" s="1">
        <v>0</v>
      </c>
      <c r="H53" s="7">
        <f t="shared" si="0"/>
        <v>0</v>
      </c>
      <c r="I53" s="1">
        <v>-11904</v>
      </c>
      <c r="J53" s="1">
        <f t="shared" si="1"/>
        <v>-11904</v>
      </c>
      <c r="K53" s="5">
        <v>0</v>
      </c>
      <c r="L53" s="5">
        <v>0</v>
      </c>
      <c r="M53" s="10">
        <f t="shared" si="2"/>
        <v>0</v>
      </c>
      <c r="N53" s="2">
        <f t="shared" si="3"/>
        <v>0</v>
      </c>
      <c r="O53" s="2">
        <f t="shared" si="4"/>
        <v>27.771658260369595</v>
      </c>
      <c r="P53" s="1">
        <f t="shared" si="5"/>
        <v>0</v>
      </c>
      <c r="Q53" s="1">
        <f t="shared" si="6"/>
        <v>-11904</v>
      </c>
      <c r="R53" s="11">
        <f t="shared" si="7"/>
        <v>0.91663466831948681</v>
      </c>
      <c r="S53" s="1">
        <f t="shared" si="8"/>
        <v>-11904</v>
      </c>
    </row>
    <row r="54" spans="1:19" ht="14.4" customHeight="1">
      <c r="A54" s="142" t="s">
        <v>42</v>
      </c>
      <c r="B54" s="149">
        <v>150107</v>
      </c>
      <c r="C54" s="90" t="s">
        <v>59</v>
      </c>
      <c r="D54" s="142" t="s">
        <v>1122</v>
      </c>
      <c r="E54" s="142" t="s">
        <v>1188</v>
      </c>
      <c r="F54" s="1">
        <v>0</v>
      </c>
      <c r="G54" s="1">
        <v>0</v>
      </c>
      <c r="H54" s="7">
        <f t="shared" si="0"/>
        <v>0</v>
      </c>
      <c r="I54" s="1">
        <v>25434</v>
      </c>
      <c r="J54" s="1">
        <f t="shared" si="1"/>
        <v>25434</v>
      </c>
      <c r="K54" s="5">
        <v>0</v>
      </c>
      <c r="L54" s="5">
        <v>0</v>
      </c>
      <c r="M54" s="10">
        <f t="shared" si="2"/>
        <v>0</v>
      </c>
      <c r="N54" s="2">
        <f t="shared" si="3"/>
        <v>0</v>
      </c>
      <c r="O54" s="2">
        <f t="shared" si="4"/>
        <v>27.771658260369595</v>
      </c>
      <c r="P54" s="1">
        <f t="shared" si="5"/>
        <v>0</v>
      </c>
      <c r="Q54" s="1">
        <f t="shared" si="6"/>
        <v>25434</v>
      </c>
      <c r="R54" s="11">
        <f t="shared" si="7"/>
        <v>0.91663466831948681</v>
      </c>
      <c r="S54" s="1">
        <f t="shared" si="8"/>
        <v>23313.686154037827</v>
      </c>
    </row>
    <row r="55" spans="1:19" ht="14.4" customHeight="1">
      <c r="A55" s="142" t="s">
        <v>42</v>
      </c>
      <c r="B55" s="149">
        <v>150108</v>
      </c>
      <c r="C55" s="90" t="s">
        <v>60</v>
      </c>
      <c r="D55" s="142" t="s">
        <v>1122</v>
      </c>
      <c r="E55" s="142" t="s">
        <v>1188</v>
      </c>
      <c r="F55" s="1">
        <v>0</v>
      </c>
      <c r="G55" s="1">
        <v>0</v>
      </c>
      <c r="H55" s="7">
        <f t="shared" si="0"/>
        <v>0</v>
      </c>
      <c r="I55" s="1">
        <v>-27210</v>
      </c>
      <c r="J55" s="1">
        <f t="shared" si="1"/>
        <v>-27210</v>
      </c>
      <c r="K55" s="5">
        <v>0</v>
      </c>
      <c r="L55" s="5">
        <v>0</v>
      </c>
      <c r="M55" s="10">
        <f t="shared" si="2"/>
        <v>0</v>
      </c>
      <c r="N55" s="2">
        <f t="shared" si="3"/>
        <v>0</v>
      </c>
      <c r="O55" s="2">
        <f t="shared" si="4"/>
        <v>27.771658260369595</v>
      </c>
      <c r="P55" s="1">
        <f t="shared" si="5"/>
        <v>0</v>
      </c>
      <c r="Q55" s="1">
        <f t="shared" si="6"/>
        <v>-27210</v>
      </c>
      <c r="R55" s="11">
        <f t="shared" si="7"/>
        <v>0.91663466831948681</v>
      </c>
      <c r="S55" s="1">
        <f t="shared" si="8"/>
        <v>-27210</v>
      </c>
    </row>
    <row r="56" spans="1:19" ht="14.4" customHeight="1">
      <c r="A56" s="142" t="s">
        <v>42</v>
      </c>
      <c r="B56" s="148">
        <v>150111</v>
      </c>
      <c r="C56" s="90" t="s">
        <v>61</v>
      </c>
      <c r="D56" s="142" t="s">
        <v>1122</v>
      </c>
      <c r="E56" s="143" t="s">
        <v>1187</v>
      </c>
      <c r="F56" s="1">
        <v>472393</v>
      </c>
      <c r="G56" s="1">
        <v>86162</v>
      </c>
      <c r="H56" s="7">
        <f t="shared" si="0"/>
        <v>558555</v>
      </c>
      <c r="I56" s="1">
        <v>38286</v>
      </c>
      <c r="J56" s="1">
        <f t="shared" si="1"/>
        <v>596841</v>
      </c>
      <c r="K56" s="5">
        <v>1386</v>
      </c>
      <c r="L56" s="5">
        <v>361</v>
      </c>
      <c r="M56" s="10">
        <f t="shared" si="2"/>
        <v>1747</v>
      </c>
      <c r="N56" s="2">
        <f t="shared" si="3"/>
        <v>341.63766456783054</v>
      </c>
      <c r="O56" s="2">
        <f t="shared" si="4"/>
        <v>27.771658260369595</v>
      </c>
      <c r="P56" s="1">
        <f t="shared" si="5"/>
        <v>48517.086980865679</v>
      </c>
      <c r="Q56" s="1">
        <f t="shared" si="6"/>
        <v>548323.91301913431</v>
      </c>
      <c r="R56" s="11">
        <f t="shared" si="7"/>
        <v>0.91663466831948681</v>
      </c>
      <c r="S56" s="1">
        <f t="shared" si="8"/>
        <v>502612.70814193733</v>
      </c>
    </row>
    <row r="57" spans="1:19" ht="14.4" customHeight="1">
      <c r="A57" s="142" t="s">
        <v>42</v>
      </c>
      <c r="B57" s="148">
        <v>150112</v>
      </c>
      <c r="C57" s="90" t="s">
        <v>62</v>
      </c>
      <c r="D57" s="142" t="s">
        <v>1122</v>
      </c>
      <c r="E57" s="143" t="s">
        <v>1187</v>
      </c>
      <c r="F57" s="1">
        <v>578342</v>
      </c>
      <c r="G57" s="1">
        <v>165066</v>
      </c>
      <c r="H57" s="7">
        <f t="shared" si="0"/>
        <v>743408</v>
      </c>
      <c r="I57" s="1">
        <v>24024</v>
      </c>
      <c r="J57" s="1">
        <f t="shared" si="1"/>
        <v>767432</v>
      </c>
      <c r="K57" s="5">
        <v>1172</v>
      </c>
      <c r="L57" s="5">
        <v>249</v>
      </c>
      <c r="M57" s="10">
        <f t="shared" si="2"/>
        <v>1421</v>
      </c>
      <c r="N57" s="2">
        <f t="shared" si="3"/>
        <v>540.06474313863475</v>
      </c>
      <c r="O57" s="2">
        <f t="shared" si="4"/>
        <v>27.771658260369595</v>
      </c>
      <c r="P57" s="1">
        <f t="shared" si="5"/>
        <v>39463.526387985192</v>
      </c>
      <c r="Q57" s="1">
        <f t="shared" si="6"/>
        <v>727968.47361201479</v>
      </c>
      <c r="R57" s="11">
        <f t="shared" si="7"/>
        <v>0.91663466831948681</v>
      </c>
      <c r="S57" s="1">
        <f t="shared" si="8"/>
        <v>667281.14035639225</v>
      </c>
    </row>
    <row r="58" spans="1:19" ht="14.4" customHeight="1">
      <c r="A58" s="142" t="s">
        <v>42</v>
      </c>
      <c r="B58" s="149">
        <v>150114</v>
      </c>
      <c r="C58" s="90" t="s">
        <v>63</v>
      </c>
      <c r="D58" s="142" t="s">
        <v>1122</v>
      </c>
      <c r="E58" s="142" t="s">
        <v>1188</v>
      </c>
      <c r="F58" s="1">
        <v>0</v>
      </c>
      <c r="G58" s="1">
        <v>0</v>
      </c>
      <c r="H58" s="7">
        <f t="shared" si="0"/>
        <v>0</v>
      </c>
      <c r="I58" s="1">
        <v>9270</v>
      </c>
      <c r="J58" s="1">
        <f t="shared" si="1"/>
        <v>9270</v>
      </c>
      <c r="K58" s="5">
        <v>0</v>
      </c>
      <c r="L58" s="5">
        <v>0</v>
      </c>
      <c r="M58" s="10">
        <f t="shared" si="2"/>
        <v>0</v>
      </c>
      <c r="N58" s="2">
        <f t="shared" si="3"/>
        <v>0</v>
      </c>
      <c r="O58" s="2">
        <f t="shared" si="4"/>
        <v>27.771658260369595</v>
      </c>
      <c r="P58" s="1">
        <f t="shared" si="5"/>
        <v>0</v>
      </c>
      <c r="Q58" s="1">
        <f t="shared" si="6"/>
        <v>9270</v>
      </c>
      <c r="R58" s="11">
        <f t="shared" si="7"/>
        <v>0.91663466831948681</v>
      </c>
      <c r="S58" s="1">
        <f t="shared" si="8"/>
        <v>8497.2033753216419</v>
      </c>
    </row>
    <row r="59" spans="1:19" ht="14.4" customHeight="1">
      <c r="A59" s="142" t="s">
        <v>42</v>
      </c>
      <c r="B59" s="149">
        <v>150116</v>
      </c>
      <c r="C59" s="90" t="s">
        <v>64</v>
      </c>
      <c r="D59" s="142" t="s">
        <v>1122</v>
      </c>
      <c r="E59" s="142" t="s">
        <v>1188</v>
      </c>
      <c r="F59" s="1">
        <v>0</v>
      </c>
      <c r="G59" s="1">
        <v>0</v>
      </c>
      <c r="H59" s="7">
        <f t="shared" si="0"/>
        <v>0</v>
      </c>
      <c r="I59" s="1">
        <v>13410</v>
      </c>
      <c r="J59" s="1">
        <f t="shared" si="1"/>
        <v>13410</v>
      </c>
      <c r="K59" s="5">
        <v>0</v>
      </c>
      <c r="L59" s="5">
        <v>0</v>
      </c>
      <c r="M59" s="10">
        <f t="shared" si="2"/>
        <v>0</v>
      </c>
      <c r="N59" s="2">
        <f t="shared" si="3"/>
        <v>0</v>
      </c>
      <c r="O59" s="2">
        <f t="shared" si="4"/>
        <v>27.771658260369595</v>
      </c>
      <c r="P59" s="1">
        <f t="shared" si="5"/>
        <v>0</v>
      </c>
      <c r="Q59" s="1">
        <f t="shared" si="6"/>
        <v>13410</v>
      </c>
      <c r="R59" s="11">
        <f t="shared" si="7"/>
        <v>0.91663466831948681</v>
      </c>
      <c r="S59" s="1">
        <f t="shared" si="8"/>
        <v>12292.070902164318</v>
      </c>
    </row>
    <row r="60" spans="1:19" ht="14.4" customHeight="1">
      <c r="A60" s="142" t="s">
        <v>42</v>
      </c>
      <c r="B60" s="149">
        <v>150118</v>
      </c>
      <c r="C60" s="90" t="s">
        <v>65</v>
      </c>
      <c r="D60" s="142" t="s">
        <v>1122</v>
      </c>
      <c r="E60" s="142" t="s">
        <v>1188</v>
      </c>
      <c r="F60" s="1">
        <v>0</v>
      </c>
      <c r="G60" s="1">
        <v>0</v>
      </c>
      <c r="H60" s="7">
        <f t="shared" si="0"/>
        <v>0</v>
      </c>
      <c r="I60" s="1">
        <v>24126</v>
      </c>
      <c r="J60" s="1">
        <f t="shared" si="1"/>
        <v>24126</v>
      </c>
      <c r="K60" s="5">
        <v>0</v>
      </c>
      <c r="L60" s="5">
        <v>0</v>
      </c>
      <c r="M60" s="10">
        <f t="shared" si="2"/>
        <v>0</v>
      </c>
      <c r="N60" s="2">
        <f t="shared" si="3"/>
        <v>0</v>
      </c>
      <c r="O60" s="2">
        <f t="shared" si="4"/>
        <v>27.771658260369595</v>
      </c>
      <c r="P60" s="1">
        <f t="shared" si="5"/>
        <v>0</v>
      </c>
      <c r="Q60" s="1">
        <f t="shared" si="6"/>
        <v>24126</v>
      </c>
      <c r="R60" s="11">
        <f t="shared" si="7"/>
        <v>0.91663466831948681</v>
      </c>
      <c r="S60" s="1">
        <f t="shared" si="8"/>
        <v>22114.72800787594</v>
      </c>
    </row>
    <row r="61" spans="1:19" ht="14.4" customHeight="1">
      <c r="A61" s="142" t="s">
        <v>42</v>
      </c>
      <c r="B61" s="148">
        <v>150125</v>
      </c>
      <c r="C61" s="90" t="s">
        <v>66</v>
      </c>
      <c r="D61" s="142" t="s">
        <v>1122</v>
      </c>
      <c r="E61" s="143" t="s">
        <v>1187</v>
      </c>
      <c r="F61" s="1">
        <v>701572</v>
      </c>
      <c r="G61" s="1">
        <v>528196</v>
      </c>
      <c r="H61" s="7">
        <f t="shared" si="0"/>
        <v>1229768</v>
      </c>
      <c r="I61" s="1">
        <v>-13104</v>
      </c>
      <c r="J61" s="1">
        <f t="shared" si="1"/>
        <v>1216664</v>
      </c>
      <c r="K61" s="5">
        <v>4461</v>
      </c>
      <c r="L61" s="5">
        <v>1418</v>
      </c>
      <c r="M61" s="10">
        <f t="shared" si="2"/>
        <v>5879</v>
      </c>
      <c r="N61" s="2">
        <f t="shared" si="3"/>
        <v>206.95084197992855</v>
      </c>
      <c r="O61" s="2">
        <f t="shared" si="4"/>
        <v>27.771658260369595</v>
      </c>
      <c r="P61" s="1">
        <f t="shared" si="5"/>
        <v>163269.57891271284</v>
      </c>
      <c r="Q61" s="1">
        <f t="shared" si="6"/>
        <v>1053394.4210872871</v>
      </c>
      <c r="R61" s="11">
        <f t="shared" si="7"/>
        <v>0.91663466831948681</v>
      </c>
      <c r="S61" s="1">
        <f t="shared" si="8"/>
        <v>965577.8457829433</v>
      </c>
    </row>
    <row r="62" spans="1:19" ht="14.4" customHeight="1">
      <c r="A62" s="142" t="s">
        <v>42</v>
      </c>
      <c r="B62" s="149">
        <v>150129</v>
      </c>
      <c r="C62" s="90" t="s">
        <v>67</v>
      </c>
      <c r="D62" s="142" t="s">
        <v>1122</v>
      </c>
      <c r="E62" s="142" t="s">
        <v>1188</v>
      </c>
      <c r="F62" s="1">
        <v>0</v>
      </c>
      <c r="G62" s="1">
        <v>0</v>
      </c>
      <c r="H62" s="7">
        <f t="shared" si="0"/>
        <v>0</v>
      </c>
      <c r="I62" s="1">
        <v>-40116</v>
      </c>
      <c r="J62" s="1">
        <f t="shared" si="1"/>
        <v>-40116</v>
      </c>
      <c r="K62" s="5">
        <v>0</v>
      </c>
      <c r="L62" s="5">
        <v>0</v>
      </c>
      <c r="M62" s="10">
        <f t="shared" si="2"/>
        <v>0</v>
      </c>
      <c r="N62" s="2">
        <f t="shared" si="3"/>
        <v>0</v>
      </c>
      <c r="O62" s="2">
        <f t="shared" si="4"/>
        <v>27.771658260369595</v>
      </c>
      <c r="P62" s="1">
        <f t="shared" si="5"/>
        <v>0</v>
      </c>
      <c r="Q62" s="1">
        <f t="shared" si="6"/>
        <v>-40116</v>
      </c>
      <c r="R62" s="11">
        <f t="shared" si="7"/>
        <v>0.91663466831948681</v>
      </c>
      <c r="S62" s="1">
        <f t="shared" si="8"/>
        <v>-40116</v>
      </c>
    </row>
    <row r="63" spans="1:19" ht="14.4" customHeight="1">
      <c r="A63" s="142" t="s">
        <v>42</v>
      </c>
      <c r="B63" s="148">
        <v>150131</v>
      </c>
      <c r="C63" s="90" t="s">
        <v>68</v>
      </c>
      <c r="D63" s="142" t="s">
        <v>1122</v>
      </c>
      <c r="E63" s="143" t="s">
        <v>1187</v>
      </c>
      <c r="F63" s="1">
        <v>770120</v>
      </c>
      <c r="G63" s="1">
        <v>233535</v>
      </c>
      <c r="H63" s="7">
        <f t="shared" si="0"/>
        <v>1003655</v>
      </c>
      <c r="I63" s="1">
        <v>46020</v>
      </c>
      <c r="J63" s="1">
        <f t="shared" si="1"/>
        <v>1049675</v>
      </c>
      <c r="K63" s="5">
        <v>2838</v>
      </c>
      <c r="L63" s="5">
        <v>656</v>
      </c>
      <c r="M63" s="10">
        <f t="shared" si="2"/>
        <v>3494</v>
      </c>
      <c r="N63" s="2">
        <f t="shared" si="3"/>
        <v>300.42215226101888</v>
      </c>
      <c r="O63" s="2">
        <f t="shared" si="4"/>
        <v>27.771658260369595</v>
      </c>
      <c r="P63" s="1">
        <f t="shared" si="5"/>
        <v>97034.173961731358</v>
      </c>
      <c r="Q63" s="1">
        <f t="shared" si="6"/>
        <v>952640.82603826863</v>
      </c>
      <c r="R63" s="11">
        <f t="shared" si="7"/>
        <v>0.91663466831948681</v>
      </c>
      <c r="S63" s="1">
        <f t="shared" si="8"/>
        <v>873223.60760319035</v>
      </c>
    </row>
    <row r="64" spans="1:19" ht="14.4" customHeight="1">
      <c r="A64" s="142" t="s">
        <v>42</v>
      </c>
      <c r="B64" s="149">
        <v>150133</v>
      </c>
      <c r="C64" s="90" t="s">
        <v>69</v>
      </c>
      <c r="D64" s="142" t="s">
        <v>1122</v>
      </c>
      <c r="E64" s="142" t="s">
        <v>1188</v>
      </c>
      <c r="F64" s="1">
        <v>0</v>
      </c>
      <c r="G64" s="1">
        <v>0</v>
      </c>
      <c r="H64" s="7">
        <f t="shared" si="0"/>
        <v>0</v>
      </c>
      <c r="I64" s="1">
        <v>-4230</v>
      </c>
      <c r="J64" s="1">
        <f t="shared" si="1"/>
        <v>-4230</v>
      </c>
      <c r="K64" s="5">
        <v>0</v>
      </c>
      <c r="L64" s="5">
        <v>0</v>
      </c>
      <c r="M64" s="10">
        <f t="shared" si="2"/>
        <v>0</v>
      </c>
      <c r="N64" s="2">
        <f t="shared" si="3"/>
        <v>0</v>
      </c>
      <c r="O64" s="2">
        <f t="shared" si="4"/>
        <v>27.771658260369595</v>
      </c>
      <c r="P64" s="1">
        <f t="shared" si="5"/>
        <v>0</v>
      </c>
      <c r="Q64" s="1">
        <f t="shared" si="6"/>
        <v>-4230</v>
      </c>
      <c r="R64" s="11">
        <f t="shared" si="7"/>
        <v>0.91663466831948681</v>
      </c>
      <c r="S64" s="1">
        <f t="shared" si="8"/>
        <v>-4230</v>
      </c>
    </row>
    <row r="65" spans="1:19" ht="14.4" customHeight="1">
      <c r="A65" s="142" t="s">
        <v>42</v>
      </c>
      <c r="B65" s="149">
        <v>150135</v>
      </c>
      <c r="C65" s="90" t="s">
        <v>70</v>
      </c>
      <c r="D65" s="142" t="s">
        <v>1122</v>
      </c>
      <c r="E65" s="142" t="s">
        <v>1188</v>
      </c>
      <c r="F65" s="1">
        <v>0</v>
      </c>
      <c r="G65" s="1">
        <v>0</v>
      </c>
      <c r="H65" s="7">
        <f t="shared" si="0"/>
        <v>0</v>
      </c>
      <c r="I65" s="1">
        <v>-59220</v>
      </c>
      <c r="J65" s="1">
        <f t="shared" si="1"/>
        <v>-59220</v>
      </c>
      <c r="K65" s="5">
        <v>0</v>
      </c>
      <c r="L65" s="5">
        <v>0</v>
      </c>
      <c r="M65" s="10">
        <f t="shared" si="2"/>
        <v>0</v>
      </c>
      <c r="N65" s="2">
        <f t="shared" si="3"/>
        <v>0</v>
      </c>
      <c r="O65" s="2">
        <f t="shared" si="4"/>
        <v>27.771658260369595</v>
      </c>
      <c r="P65" s="1">
        <f t="shared" si="5"/>
        <v>0</v>
      </c>
      <c r="Q65" s="1">
        <f t="shared" si="6"/>
        <v>-59220</v>
      </c>
      <c r="R65" s="11">
        <f t="shared" si="7"/>
        <v>0.91663466831948681</v>
      </c>
      <c r="S65" s="1">
        <f t="shared" si="8"/>
        <v>-59220</v>
      </c>
    </row>
    <row r="66" spans="1:19" ht="14.4" customHeight="1">
      <c r="A66" s="142" t="s">
        <v>71</v>
      </c>
      <c r="B66" s="148">
        <v>160135</v>
      </c>
      <c r="C66" s="90" t="s">
        <v>72</v>
      </c>
      <c r="D66" s="142" t="s">
        <v>1122</v>
      </c>
      <c r="E66" s="143" t="s">
        <v>1187</v>
      </c>
      <c r="F66" s="1">
        <v>176387</v>
      </c>
      <c r="G66" s="1">
        <v>0</v>
      </c>
      <c r="H66" s="7">
        <f t="shared" si="0"/>
        <v>176387</v>
      </c>
      <c r="I66" s="1">
        <v>-72504</v>
      </c>
      <c r="J66" s="1">
        <f t="shared" si="1"/>
        <v>103883</v>
      </c>
      <c r="K66" s="5">
        <v>3270</v>
      </c>
      <c r="L66" s="5">
        <v>574</v>
      </c>
      <c r="M66" s="10">
        <f t="shared" si="2"/>
        <v>3844</v>
      </c>
      <c r="N66" s="2">
        <f t="shared" si="3"/>
        <v>27.024713839750259</v>
      </c>
      <c r="O66" s="2">
        <f t="shared" si="4"/>
        <v>27.771658260369595</v>
      </c>
      <c r="P66" s="1">
        <f t="shared" si="5"/>
        <v>103883</v>
      </c>
      <c r="Q66" s="1">
        <f t="shared" si="6"/>
        <v>0</v>
      </c>
      <c r="R66" s="11">
        <f t="shared" si="7"/>
        <v>0.91663466831948681</v>
      </c>
      <c r="S66" s="1">
        <f t="shared" si="8"/>
        <v>0</v>
      </c>
    </row>
    <row r="67" spans="1:19" ht="14.4" customHeight="1">
      <c r="A67" s="142" t="s">
        <v>73</v>
      </c>
      <c r="B67" s="148">
        <v>170156</v>
      </c>
      <c r="C67" s="90" t="s">
        <v>74</v>
      </c>
      <c r="D67" s="142" t="s">
        <v>1122</v>
      </c>
      <c r="E67" s="143" t="s">
        <v>1187</v>
      </c>
      <c r="F67" s="1">
        <v>450820</v>
      </c>
      <c r="G67" s="1">
        <v>44946</v>
      </c>
      <c r="H67" s="7">
        <f t="shared" ref="H67:H130" si="9">SUM(F67:G67)</f>
        <v>495766</v>
      </c>
      <c r="I67" s="1">
        <v>-1254</v>
      </c>
      <c r="J67" s="1">
        <f t="shared" ref="J67:J130" si="10">H67+I67</f>
        <v>494512</v>
      </c>
      <c r="K67" s="5">
        <v>3001</v>
      </c>
      <c r="L67" s="5">
        <v>0</v>
      </c>
      <c r="M67" s="10">
        <f t="shared" ref="M67:M130" si="11">SUM(K67:L67)</f>
        <v>3001</v>
      </c>
      <c r="N67" s="2">
        <f t="shared" ref="N67:N130" si="12">IFERROR(J67/M67,0)</f>
        <v>164.78240586471176</v>
      </c>
      <c r="O67" s="2">
        <f t="shared" ref="O67:O130" si="13">$D$1108</f>
        <v>27.771658260369595</v>
      </c>
      <c r="P67" s="1">
        <f t="shared" ref="P67:P130" si="14">IF(J67&lt;0,0,MIN(J67,O67*M67))</f>
        <v>83342.746439369148</v>
      </c>
      <c r="Q67" s="1">
        <f t="shared" ref="Q67:Q130" si="15">J67-P67</f>
        <v>411169.25356063084</v>
      </c>
      <c r="R67" s="11">
        <f t="shared" ref="R67:R130" si="16">$Q$1106</f>
        <v>0.91663466831948681</v>
      </c>
      <c r="S67" s="1">
        <f t="shared" ref="S67:S130" si="17">IF(Q67&gt;0,R67*Q67,Q67)</f>
        <v>376891.99236071983</v>
      </c>
    </row>
    <row r="68" spans="1:19" ht="14.4" customHeight="1">
      <c r="A68" s="142" t="s">
        <v>73</v>
      </c>
      <c r="B68" s="148">
        <v>170171</v>
      </c>
      <c r="C68" s="90" t="s">
        <v>75</v>
      </c>
      <c r="D68" s="142" t="s">
        <v>1122</v>
      </c>
      <c r="E68" s="143" t="s">
        <v>1187</v>
      </c>
      <c r="F68" s="1">
        <v>211044</v>
      </c>
      <c r="G68" s="1">
        <v>0</v>
      </c>
      <c r="H68" s="7">
        <f t="shared" si="9"/>
        <v>211044</v>
      </c>
      <c r="I68" s="1">
        <v>-16050</v>
      </c>
      <c r="J68" s="1">
        <f t="shared" si="10"/>
        <v>194994</v>
      </c>
      <c r="K68" s="5">
        <v>952</v>
      </c>
      <c r="L68" s="5">
        <v>116</v>
      </c>
      <c r="M68" s="10">
        <f t="shared" si="11"/>
        <v>1068</v>
      </c>
      <c r="N68" s="2">
        <f t="shared" si="12"/>
        <v>182.57865168539325</v>
      </c>
      <c r="O68" s="2">
        <f t="shared" si="13"/>
        <v>27.771658260369595</v>
      </c>
      <c r="P68" s="1">
        <f t="shared" si="14"/>
        <v>29660.131022074725</v>
      </c>
      <c r="Q68" s="1">
        <f t="shared" si="15"/>
        <v>165333.86897792527</v>
      </c>
      <c r="R68" s="11">
        <f t="shared" si="16"/>
        <v>0.91663466831948681</v>
      </c>
      <c r="S68" s="1">
        <f t="shared" si="17"/>
        <v>151550.75615255802</v>
      </c>
    </row>
    <row r="69" spans="1:19" ht="14.4" customHeight="1">
      <c r="A69" s="142" t="s">
        <v>73</v>
      </c>
      <c r="B69" s="148">
        <v>170175</v>
      </c>
      <c r="C69" s="90" t="s">
        <v>76</v>
      </c>
      <c r="D69" s="142" t="s">
        <v>1122</v>
      </c>
      <c r="E69" s="143" t="s">
        <v>1187</v>
      </c>
      <c r="F69" s="1">
        <v>480698</v>
      </c>
      <c r="G69" s="1">
        <v>67289</v>
      </c>
      <c r="H69" s="7">
        <f t="shared" si="9"/>
        <v>547987</v>
      </c>
      <c r="I69" s="1">
        <v>-17394</v>
      </c>
      <c r="J69" s="1">
        <f t="shared" si="10"/>
        <v>530593</v>
      </c>
      <c r="K69" s="5">
        <v>2560</v>
      </c>
      <c r="L69" s="5">
        <v>0</v>
      </c>
      <c r="M69" s="10">
        <f t="shared" si="11"/>
        <v>2560</v>
      </c>
      <c r="N69" s="2">
        <f t="shared" si="12"/>
        <v>207.26289062500001</v>
      </c>
      <c r="O69" s="2">
        <f t="shared" si="13"/>
        <v>27.771658260369595</v>
      </c>
      <c r="P69" s="1">
        <f t="shared" si="14"/>
        <v>71095.445146546161</v>
      </c>
      <c r="Q69" s="1">
        <f t="shared" si="15"/>
        <v>459497.55485345382</v>
      </c>
      <c r="R69" s="11">
        <f t="shared" si="16"/>
        <v>0.91663466831948681</v>
      </c>
      <c r="S69" s="1">
        <f t="shared" si="17"/>
        <v>421191.38878671086</v>
      </c>
    </row>
    <row r="70" spans="1:19" ht="14.4" customHeight="1">
      <c r="A70" s="142" t="s">
        <v>73</v>
      </c>
      <c r="B70" s="148">
        <v>170177</v>
      </c>
      <c r="C70" s="90" t="s">
        <v>77</v>
      </c>
      <c r="D70" s="142" t="s">
        <v>1122</v>
      </c>
      <c r="E70" s="143" t="s">
        <v>1187</v>
      </c>
      <c r="F70" s="1">
        <v>304318</v>
      </c>
      <c r="G70" s="1">
        <v>0</v>
      </c>
      <c r="H70" s="7">
        <f t="shared" si="9"/>
        <v>304318</v>
      </c>
      <c r="I70" s="1">
        <v>-10098</v>
      </c>
      <c r="J70" s="1">
        <f t="shared" si="10"/>
        <v>294220</v>
      </c>
      <c r="K70" s="5">
        <v>1642</v>
      </c>
      <c r="L70" s="5">
        <v>0</v>
      </c>
      <c r="M70" s="10">
        <f t="shared" si="11"/>
        <v>1642</v>
      </c>
      <c r="N70" s="2">
        <f t="shared" si="12"/>
        <v>179.18392204628501</v>
      </c>
      <c r="O70" s="2">
        <f t="shared" si="13"/>
        <v>27.771658260369595</v>
      </c>
      <c r="P70" s="1">
        <f t="shared" si="14"/>
        <v>45601.062863526873</v>
      </c>
      <c r="Q70" s="1">
        <f t="shared" si="15"/>
        <v>248618.93713647313</v>
      </c>
      <c r="R70" s="11">
        <f t="shared" si="16"/>
        <v>0.91663466831948681</v>
      </c>
      <c r="S70" s="1">
        <f t="shared" si="17"/>
        <v>227892.73698003439</v>
      </c>
    </row>
    <row r="71" spans="1:19" ht="14.4" customHeight="1">
      <c r="A71" s="142" t="s">
        <v>73</v>
      </c>
      <c r="B71" s="148">
        <v>170179</v>
      </c>
      <c r="C71" s="90" t="s">
        <v>78</v>
      </c>
      <c r="D71" s="142" t="s">
        <v>1122</v>
      </c>
      <c r="E71" s="143" t="s">
        <v>1187</v>
      </c>
      <c r="F71" s="1">
        <v>733756</v>
      </c>
      <c r="G71" s="1">
        <v>0</v>
      </c>
      <c r="H71" s="7">
        <f t="shared" si="9"/>
        <v>733756</v>
      </c>
      <c r="I71" s="1">
        <v>-62346</v>
      </c>
      <c r="J71" s="1">
        <f t="shared" si="10"/>
        <v>671410</v>
      </c>
      <c r="K71" s="5">
        <v>3790</v>
      </c>
      <c r="L71" s="5">
        <v>615</v>
      </c>
      <c r="M71" s="10">
        <f t="shared" si="11"/>
        <v>4405</v>
      </c>
      <c r="N71" s="2">
        <f t="shared" si="12"/>
        <v>152.4199772985244</v>
      </c>
      <c r="O71" s="2">
        <f t="shared" si="13"/>
        <v>27.771658260369595</v>
      </c>
      <c r="P71" s="1">
        <f t="shared" si="14"/>
        <v>122334.15463692807</v>
      </c>
      <c r="Q71" s="1">
        <f t="shared" si="15"/>
        <v>549075.84536307189</v>
      </c>
      <c r="R71" s="11">
        <f t="shared" si="16"/>
        <v>0.91663466831948681</v>
      </c>
      <c r="S71" s="1">
        <f t="shared" si="17"/>
        <v>503301.95539662126</v>
      </c>
    </row>
    <row r="72" spans="1:19" ht="14.4" customHeight="1">
      <c r="A72" s="142" t="s">
        <v>73</v>
      </c>
      <c r="B72" s="149">
        <v>170183</v>
      </c>
      <c r="C72" s="90" t="s">
        <v>79</v>
      </c>
      <c r="D72" s="142" t="s">
        <v>1122</v>
      </c>
      <c r="E72" s="142" t="s">
        <v>1188</v>
      </c>
      <c r="F72" s="1">
        <v>0</v>
      </c>
      <c r="G72" s="1">
        <v>0</v>
      </c>
      <c r="H72" s="7">
        <f t="shared" si="9"/>
        <v>0</v>
      </c>
      <c r="I72" s="1">
        <v>-13188</v>
      </c>
      <c r="J72" s="1">
        <f t="shared" si="10"/>
        <v>-13188</v>
      </c>
      <c r="K72" s="5">
        <v>0</v>
      </c>
      <c r="L72" s="5">
        <v>0</v>
      </c>
      <c r="M72" s="10">
        <f t="shared" si="11"/>
        <v>0</v>
      </c>
      <c r="N72" s="2">
        <f t="shared" si="12"/>
        <v>0</v>
      </c>
      <c r="O72" s="2">
        <f t="shared" si="13"/>
        <v>27.771658260369595</v>
      </c>
      <c r="P72" s="1">
        <f t="shared" si="14"/>
        <v>0</v>
      </c>
      <c r="Q72" s="1">
        <f t="shared" si="15"/>
        <v>-13188</v>
      </c>
      <c r="R72" s="11">
        <f t="shared" si="16"/>
        <v>0.91663466831948681</v>
      </c>
      <c r="S72" s="1">
        <f t="shared" si="17"/>
        <v>-13188</v>
      </c>
    </row>
    <row r="73" spans="1:19" ht="14.4" customHeight="1">
      <c r="A73" s="142" t="s">
        <v>73</v>
      </c>
      <c r="B73" s="148">
        <v>170189</v>
      </c>
      <c r="C73" s="90" t="s">
        <v>80</v>
      </c>
      <c r="D73" s="142" t="s">
        <v>1122</v>
      </c>
      <c r="E73" s="143" t="s">
        <v>1187</v>
      </c>
      <c r="F73" s="1">
        <v>406446</v>
      </c>
      <c r="G73" s="1">
        <v>120577</v>
      </c>
      <c r="H73" s="7">
        <f t="shared" si="9"/>
        <v>527023</v>
      </c>
      <c r="I73" s="1">
        <v>-978</v>
      </c>
      <c r="J73" s="1">
        <f t="shared" si="10"/>
        <v>526045</v>
      </c>
      <c r="K73" s="5">
        <v>1216</v>
      </c>
      <c r="L73" s="5">
        <v>129</v>
      </c>
      <c r="M73" s="10">
        <f t="shared" si="11"/>
        <v>1345</v>
      </c>
      <c r="N73" s="2">
        <f t="shared" si="12"/>
        <v>391.11152416356879</v>
      </c>
      <c r="O73" s="2">
        <f t="shared" si="13"/>
        <v>27.771658260369595</v>
      </c>
      <c r="P73" s="1">
        <f t="shared" si="14"/>
        <v>37352.880360197109</v>
      </c>
      <c r="Q73" s="1">
        <f t="shared" si="15"/>
        <v>488692.1196398029</v>
      </c>
      <c r="R73" s="11">
        <f t="shared" si="16"/>
        <v>0.91663466831948681</v>
      </c>
      <c r="S73" s="1">
        <f t="shared" si="17"/>
        <v>447952.1389963777</v>
      </c>
    </row>
    <row r="74" spans="1:19" ht="14.4" customHeight="1">
      <c r="A74" s="142" t="s">
        <v>73</v>
      </c>
      <c r="B74" s="149">
        <v>170191</v>
      </c>
      <c r="C74" s="90" t="s">
        <v>81</v>
      </c>
      <c r="D74" s="142" t="s">
        <v>1122</v>
      </c>
      <c r="E74" s="142" t="s">
        <v>1188</v>
      </c>
      <c r="F74" s="1">
        <v>0</v>
      </c>
      <c r="G74" s="1">
        <v>0</v>
      </c>
      <c r="H74" s="7">
        <f t="shared" si="9"/>
        <v>0</v>
      </c>
      <c r="I74" s="1">
        <v>-43704</v>
      </c>
      <c r="J74" s="1">
        <f t="shared" si="10"/>
        <v>-43704</v>
      </c>
      <c r="K74" s="5">
        <v>0</v>
      </c>
      <c r="L74" s="5">
        <v>0</v>
      </c>
      <c r="M74" s="10">
        <f t="shared" si="11"/>
        <v>0</v>
      </c>
      <c r="N74" s="2">
        <f t="shared" si="12"/>
        <v>0</v>
      </c>
      <c r="O74" s="2">
        <f t="shared" si="13"/>
        <v>27.771658260369595</v>
      </c>
      <c r="P74" s="1">
        <f t="shared" si="14"/>
        <v>0</v>
      </c>
      <c r="Q74" s="1">
        <f t="shared" si="15"/>
        <v>-43704</v>
      </c>
      <c r="R74" s="11">
        <f t="shared" si="16"/>
        <v>0.91663466831948681</v>
      </c>
      <c r="S74" s="1">
        <f t="shared" si="17"/>
        <v>-43704</v>
      </c>
    </row>
    <row r="75" spans="1:19" ht="14.4" customHeight="1">
      <c r="A75" s="142" t="s">
        <v>73</v>
      </c>
      <c r="B75" s="149">
        <v>170192</v>
      </c>
      <c r="C75" s="90" t="s">
        <v>82</v>
      </c>
      <c r="D75" s="142" t="s">
        <v>1122</v>
      </c>
      <c r="E75" s="142" t="s">
        <v>1188</v>
      </c>
      <c r="F75" s="1">
        <v>0</v>
      </c>
      <c r="G75" s="1">
        <v>0</v>
      </c>
      <c r="H75" s="7">
        <f t="shared" si="9"/>
        <v>0</v>
      </c>
      <c r="I75" s="1">
        <v>-43518</v>
      </c>
      <c r="J75" s="1">
        <f t="shared" si="10"/>
        <v>-43518</v>
      </c>
      <c r="K75" s="5">
        <v>0</v>
      </c>
      <c r="L75" s="5">
        <v>0</v>
      </c>
      <c r="M75" s="10">
        <f t="shared" si="11"/>
        <v>0</v>
      </c>
      <c r="N75" s="2">
        <f t="shared" si="12"/>
        <v>0</v>
      </c>
      <c r="O75" s="2">
        <f t="shared" si="13"/>
        <v>27.771658260369595</v>
      </c>
      <c r="P75" s="1">
        <f t="shared" si="14"/>
        <v>0</v>
      </c>
      <c r="Q75" s="1">
        <f t="shared" si="15"/>
        <v>-43518</v>
      </c>
      <c r="R75" s="11">
        <f t="shared" si="16"/>
        <v>0.91663466831948681</v>
      </c>
      <c r="S75" s="1">
        <f t="shared" si="17"/>
        <v>-43518</v>
      </c>
    </row>
    <row r="76" spans="1:19" ht="14.4" customHeight="1">
      <c r="A76" s="142" t="s">
        <v>73</v>
      </c>
      <c r="B76" s="148">
        <v>170195</v>
      </c>
      <c r="C76" s="90" t="s">
        <v>83</v>
      </c>
      <c r="D76" s="142" t="s">
        <v>1122</v>
      </c>
      <c r="E76" s="143" t="s">
        <v>1187</v>
      </c>
      <c r="F76" s="1">
        <v>112605</v>
      </c>
      <c r="G76" s="1">
        <v>0</v>
      </c>
      <c r="H76" s="7">
        <f t="shared" si="9"/>
        <v>112605</v>
      </c>
      <c r="I76" s="1">
        <v>-558</v>
      </c>
      <c r="J76" s="1">
        <f t="shared" si="10"/>
        <v>112047</v>
      </c>
      <c r="K76" s="5">
        <v>368</v>
      </c>
      <c r="L76" s="5">
        <v>0</v>
      </c>
      <c r="M76" s="10">
        <f t="shared" si="11"/>
        <v>368</v>
      </c>
      <c r="N76" s="2">
        <f t="shared" si="12"/>
        <v>304.47554347826087</v>
      </c>
      <c r="O76" s="2">
        <f t="shared" si="13"/>
        <v>27.771658260369595</v>
      </c>
      <c r="P76" s="1">
        <f t="shared" si="14"/>
        <v>10219.970239816012</v>
      </c>
      <c r="Q76" s="1">
        <f t="shared" si="15"/>
        <v>101827.02976018398</v>
      </c>
      <c r="R76" s="11">
        <f t="shared" si="16"/>
        <v>0.91663466831948681</v>
      </c>
      <c r="S76" s="1">
        <f t="shared" si="17"/>
        <v>93338.185650184765</v>
      </c>
    </row>
    <row r="77" spans="1:19" ht="14.4" customHeight="1">
      <c r="A77" s="142" t="s">
        <v>73</v>
      </c>
      <c r="B77" s="148">
        <v>170196</v>
      </c>
      <c r="C77" s="90" t="s">
        <v>84</v>
      </c>
      <c r="D77" s="142" t="s">
        <v>1122</v>
      </c>
      <c r="E77" s="143" t="s">
        <v>1187</v>
      </c>
      <c r="F77" s="1">
        <v>832288</v>
      </c>
      <c r="G77" s="1">
        <v>38148</v>
      </c>
      <c r="H77" s="7">
        <f t="shared" si="9"/>
        <v>870436</v>
      </c>
      <c r="I77" s="1">
        <v>-17052</v>
      </c>
      <c r="J77" s="1">
        <f t="shared" si="10"/>
        <v>853384</v>
      </c>
      <c r="K77" s="5">
        <v>4185</v>
      </c>
      <c r="L77" s="5">
        <v>80</v>
      </c>
      <c r="M77" s="10">
        <f t="shared" si="11"/>
        <v>4265</v>
      </c>
      <c r="N77" s="2">
        <f t="shared" si="12"/>
        <v>200.09003516998828</v>
      </c>
      <c r="O77" s="2">
        <f t="shared" si="13"/>
        <v>27.771658260369595</v>
      </c>
      <c r="P77" s="1">
        <f t="shared" si="14"/>
        <v>118446.12248047632</v>
      </c>
      <c r="Q77" s="1">
        <f t="shared" si="15"/>
        <v>734937.87751952372</v>
      </c>
      <c r="R77" s="11">
        <f t="shared" si="16"/>
        <v>0.91663466831948681</v>
      </c>
      <c r="S77" s="1">
        <f t="shared" si="17"/>
        <v>673669.53759553621</v>
      </c>
    </row>
    <row r="78" spans="1:19" ht="14.4" customHeight="1">
      <c r="A78" s="142" t="s">
        <v>73</v>
      </c>
      <c r="B78" s="148">
        <v>170197</v>
      </c>
      <c r="C78" s="90" t="s">
        <v>85</v>
      </c>
      <c r="D78" s="142" t="s">
        <v>1122</v>
      </c>
      <c r="E78" s="143" t="s">
        <v>1187</v>
      </c>
      <c r="F78" s="1">
        <v>203701</v>
      </c>
      <c r="G78" s="1">
        <v>0</v>
      </c>
      <c r="H78" s="7">
        <f t="shared" si="9"/>
        <v>203701</v>
      </c>
      <c r="I78" s="1">
        <v>-3666</v>
      </c>
      <c r="J78" s="1">
        <f t="shared" si="10"/>
        <v>200035</v>
      </c>
      <c r="K78" s="5">
        <v>875</v>
      </c>
      <c r="L78" s="5">
        <v>0</v>
      </c>
      <c r="M78" s="10">
        <f t="shared" si="11"/>
        <v>875</v>
      </c>
      <c r="N78" s="2">
        <f t="shared" si="12"/>
        <v>228.61142857142858</v>
      </c>
      <c r="O78" s="2">
        <f t="shared" si="13"/>
        <v>27.771658260369595</v>
      </c>
      <c r="P78" s="1">
        <f t="shared" si="14"/>
        <v>24300.200977823395</v>
      </c>
      <c r="Q78" s="1">
        <f t="shared" si="15"/>
        <v>175734.79902217659</v>
      </c>
      <c r="R78" s="11">
        <f t="shared" si="16"/>
        <v>0.91663466831948681</v>
      </c>
      <c r="S78" s="1">
        <f t="shared" si="17"/>
        <v>161084.60921388451</v>
      </c>
    </row>
    <row r="79" spans="1:19" ht="14.4" customHeight="1">
      <c r="A79" s="142" t="s">
        <v>73</v>
      </c>
      <c r="B79" s="149">
        <v>170200</v>
      </c>
      <c r="C79" s="90" t="s">
        <v>86</v>
      </c>
      <c r="D79" s="142" t="s">
        <v>1122</v>
      </c>
      <c r="E79" s="142" t="s">
        <v>1188</v>
      </c>
      <c r="F79" s="1">
        <v>0</v>
      </c>
      <c r="G79" s="1">
        <v>0</v>
      </c>
      <c r="H79" s="7">
        <f t="shared" si="9"/>
        <v>0</v>
      </c>
      <c r="I79" s="1">
        <v>-11364</v>
      </c>
      <c r="J79" s="1">
        <f t="shared" si="10"/>
        <v>-11364</v>
      </c>
      <c r="K79" s="5">
        <v>0</v>
      </c>
      <c r="L79" s="5">
        <v>0</v>
      </c>
      <c r="M79" s="10">
        <f t="shared" si="11"/>
        <v>0</v>
      </c>
      <c r="N79" s="2">
        <f t="shared" si="12"/>
        <v>0</v>
      </c>
      <c r="O79" s="2">
        <f t="shared" si="13"/>
        <v>27.771658260369595</v>
      </c>
      <c r="P79" s="1">
        <f t="shared" si="14"/>
        <v>0</v>
      </c>
      <c r="Q79" s="1">
        <f t="shared" si="15"/>
        <v>-11364</v>
      </c>
      <c r="R79" s="11">
        <f t="shared" si="16"/>
        <v>0.91663466831948681</v>
      </c>
      <c r="S79" s="1">
        <f t="shared" si="17"/>
        <v>-11364</v>
      </c>
    </row>
    <row r="80" spans="1:19" ht="14.4" customHeight="1">
      <c r="A80" s="142" t="s">
        <v>73</v>
      </c>
      <c r="B80" s="148">
        <v>170205</v>
      </c>
      <c r="C80" s="90" t="s">
        <v>87</v>
      </c>
      <c r="D80" s="142" t="s">
        <v>1122</v>
      </c>
      <c r="E80" s="143" t="s">
        <v>1187</v>
      </c>
      <c r="F80" s="1">
        <v>396804</v>
      </c>
      <c r="G80" s="1">
        <v>0</v>
      </c>
      <c r="H80" s="7">
        <f t="shared" si="9"/>
        <v>396804</v>
      </c>
      <c r="I80" s="1">
        <v>-6114</v>
      </c>
      <c r="J80" s="1">
        <f t="shared" si="10"/>
        <v>390690</v>
      </c>
      <c r="K80" s="5">
        <v>1637</v>
      </c>
      <c r="L80" s="5">
        <v>266</v>
      </c>
      <c r="M80" s="10">
        <f t="shared" si="11"/>
        <v>1903</v>
      </c>
      <c r="N80" s="2">
        <f t="shared" si="12"/>
        <v>205.30215449290594</v>
      </c>
      <c r="O80" s="2">
        <f t="shared" si="13"/>
        <v>27.771658260369595</v>
      </c>
      <c r="P80" s="1">
        <f t="shared" si="14"/>
        <v>52849.465669483339</v>
      </c>
      <c r="Q80" s="1">
        <f t="shared" si="15"/>
        <v>337840.53433051665</v>
      </c>
      <c r="R80" s="11">
        <f t="shared" si="16"/>
        <v>0.91663466831948681</v>
      </c>
      <c r="S80" s="1">
        <f t="shared" si="17"/>
        <v>309676.34613093134</v>
      </c>
    </row>
    <row r="81" spans="1:19" ht="14.4" customHeight="1">
      <c r="A81" s="142" t="s">
        <v>73</v>
      </c>
      <c r="B81" s="149">
        <v>170206</v>
      </c>
      <c r="C81" s="90" t="s">
        <v>88</v>
      </c>
      <c r="D81" s="142" t="s">
        <v>1122</v>
      </c>
      <c r="E81" s="142" t="s">
        <v>1188</v>
      </c>
      <c r="F81" s="1">
        <v>0</v>
      </c>
      <c r="G81" s="1">
        <v>0</v>
      </c>
      <c r="H81" s="7">
        <f t="shared" si="9"/>
        <v>0</v>
      </c>
      <c r="I81" s="1">
        <v>4236</v>
      </c>
      <c r="J81" s="1">
        <f t="shared" si="10"/>
        <v>4236</v>
      </c>
      <c r="K81" s="5">
        <v>0</v>
      </c>
      <c r="L81" s="5">
        <v>0</v>
      </c>
      <c r="M81" s="10">
        <f t="shared" si="11"/>
        <v>0</v>
      </c>
      <c r="N81" s="2">
        <f t="shared" si="12"/>
        <v>0</v>
      </c>
      <c r="O81" s="2">
        <f t="shared" si="13"/>
        <v>27.771658260369595</v>
      </c>
      <c r="P81" s="1">
        <f t="shared" si="14"/>
        <v>0</v>
      </c>
      <c r="Q81" s="1">
        <f t="shared" si="15"/>
        <v>4236</v>
      </c>
      <c r="R81" s="11">
        <f t="shared" si="16"/>
        <v>0.91663466831948681</v>
      </c>
      <c r="S81" s="1">
        <f t="shared" si="17"/>
        <v>3882.864455001346</v>
      </c>
    </row>
    <row r="82" spans="1:19" ht="14.4" customHeight="1">
      <c r="A82" s="142" t="s">
        <v>73</v>
      </c>
      <c r="B82" s="148">
        <v>170210</v>
      </c>
      <c r="C82" s="90" t="s">
        <v>89</v>
      </c>
      <c r="D82" s="142" t="s">
        <v>1122</v>
      </c>
      <c r="E82" s="143" t="s">
        <v>1187</v>
      </c>
      <c r="F82" s="1">
        <v>225299</v>
      </c>
      <c r="G82" s="1">
        <v>43902</v>
      </c>
      <c r="H82" s="7">
        <f t="shared" si="9"/>
        <v>269201</v>
      </c>
      <c r="I82" s="1">
        <v>960</v>
      </c>
      <c r="J82" s="1">
        <f t="shared" si="10"/>
        <v>270161</v>
      </c>
      <c r="K82" s="5">
        <v>1031</v>
      </c>
      <c r="L82" s="5">
        <v>0</v>
      </c>
      <c r="M82" s="10">
        <f t="shared" si="11"/>
        <v>1031</v>
      </c>
      <c r="N82" s="2">
        <f t="shared" si="12"/>
        <v>262.03782735208534</v>
      </c>
      <c r="O82" s="2">
        <f t="shared" si="13"/>
        <v>27.771658260369595</v>
      </c>
      <c r="P82" s="1">
        <f t="shared" si="14"/>
        <v>28632.579666441052</v>
      </c>
      <c r="Q82" s="1">
        <f t="shared" si="15"/>
        <v>241528.42033355896</v>
      </c>
      <c r="R82" s="11">
        <f t="shared" si="16"/>
        <v>0.91663466831948681</v>
      </c>
      <c r="S82" s="1">
        <f t="shared" si="17"/>
        <v>221393.3234621814</v>
      </c>
    </row>
    <row r="83" spans="1:19" ht="14.4" customHeight="1">
      <c r="A83" s="142" t="s">
        <v>73</v>
      </c>
      <c r="B83" s="148">
        <v>170215</v>
      </c>
      <c r="C83" s="90" t="s">
        <v>90</v>
      </c>
      <c r="D83" s="142" t="s">
        <v>1122</v>
      </c>
      <c r="E83" s="143" t="s">
        <v>1187</v>
      </c>
      <c r="F83" s="1">
        <v>172131</v>
      </c>
      <c r="G83" s="1">
        <v>0</v>
      </c>
      <c r="H83" s="7">
        <f t="shared" si="9"/>
        <v>172131</v>
      </c>
      <c r="I83" s="1">
        <v>-11772</v>
      </c>
      <c r="J83" s="1">
        <f t="shared" si="10"/>
        <v>160359</v>
      </c>
      <c r="K83" s="5">
        <v>521</v>
      </c>
      <c r="L83" s="5">
        <v>114</v>
      </c>
      <c r="M83" s="10">
        <f t="shared" si="11"/>
        <v>635</v>
      </c>
      <c r="N83" s="2">
        <f t="shared" si="12"/>
        <v>252.53385826771654</v>
      </c>
      <c r="O83" s="2">
        <f t="shared" si="13"/>
        <v>27.771658260369595</v>
      </c>
      <c r="P83" s="1">
        <f t="shared" si="14"/>
        <v>17635.002995334693</v>
      </c>
      <c r="Q83" s="1">
        <f t="shared" si="15"/>
        <v>142723.99700466532</v>
      </c>
      <c r="R83" s="11">
        <f t="shared" si="16"/>
        <v>0.91663466831948681</v>
      </c>
      <c r="S83" s="1">
        <f t="shared" si="17"/>
        <v>130825.76365560283</v>
      </c>
    </row>
    <row r="84" spans="1:19" ht="14.4" customHeight="1">
      <c r="A84" s="142" t="s">
        <v>73</v>
      </c>
      <c r="B84" s="149">
        <v>170277</v>
      </c>
      <c r="C84" s="90" t="s">
        <v>91</v>
      </c>
      <c r="D84" s="142" t="s">
        <v>1122</v>
      </c>
      <c r="E84" s="142" t="s">
        <v>1188</v>
      </c>
      <c r="F84" s="1">
        <v>0</v>
      </c>
      <c r="G84" s="1">
        <v>0</v>
      </c>
      <c r="H84" s="7">
        <f t="shared" si="9"/>
        <v>0</v>
      </c>
      <c r="I84" s="1">
        <v>-162</v>
      </c>
      <c r="J84" s="1">
        <f t="shared" si="10"/>
        <v>-162</v>
      </c>
      <c r="K84" s="5">
        <v>0</v>
      </c>
      <c r="L84" s="5">
        <v>0</v>
      </c>
      <c r="M84" s="10">
        <f t="shared" si="11"/>
        <v>0</v>
      </c>
      <c r="N84" s="2">
        <f t="shared" si="12"/>
        <v>0</v>
      </c>
      <c r="O84" s="2">
        <f t="shared" si="13"/>
        <v>27.771658260369595</v>
      </c>
      <c r="P84" s="1">
        <f t="shared" si="14"/>
        <v>0</v>
      </c>
      <c r="Q84" s="1">
        <f t="shared" si="15"/>
        <v>-162</v>
      </c>
      <c r="R84" s="11">
        <f t="shared" si="16"/>
        <v>0.91663466831948681</v>
      </c>
      <c r="S84" s="1">
        <f t="shared" si="17"/>
        <v>-162</v>
      </c>
    </row>
    <row r="85" spans="1:19" ht="14.4" customHeight="1">
      <c r="A85" s="142" t="s">
        <v>92</v>
      </c>
      <c r="B85" s="148">
        <v>180216</v>
      </c>
      <c r="C85" s="90" t="s">
        <v>93</v>
      </c>
      <c r="D85" s="142" t="s">
        <v>1122</v>
      </c>
      <c r="E85" s="143" t="s">
        <v>1187</v>
      </c>
      <c r="F85" s="1">
        <v>1005616</v>
      </c>
      <c r="G85" s="1">
        <v>0</v>
      </c>
      <c r="H85" s="7">
        <f t="shared" si="9"/>
        <v>1005616</v>
      </c>
      <c r="I85" s="1">
        <v>-36426</v>
      </c>
      <c r="J85" s="1">
        <f t="shared" si="10"/>
        <v>969190</v>
      </c>
      <c r="K85" s="5">
        <v>4149</v>
      </c>
      <c r="L85" s="5">
        <v>0</v>
      </c>
      <c r="M85" s="10">
        <f t="shared" si="11"/>
        <v>4149</v>
      </c>
      <c r="N85" s="2">
        <f t="shared" si="12"/>
        <v>233.59604724029887</v>
      </c>
      <c r="O85" s="2">
        <f t="shared" si="13"/>
        <v>27.771658260369595</v>
      </c>
      <c r="P85" s="1">
        <f t="shared" si="14"/>
        <v>115224.61012227344</v>
      </c>
      <c r="Q85" s="1">
        <f t="shared" si="15"/>
        <v>853965.38987772656</v>
      </c>
      <c r="R85" s="11">
        <f t="shared" si="16"/>
        <v>0.91663466831948681</v>
      </c>
      <c r="S85" s="1">
        <f t="shared" si="17"/>
        <v>782774.28190689115</v>
      </c>
    </row>
    <row r="86" spans="1:19" ht="14.4" customHeight="1">
      <c r="A86" s="142" t="s">
        <v>94</v>
      </c>
      <c r="B86" s="149">
        <v>190217</v>
      </c>
      <c r="C86" s="90" t="s">
        <v>95</v>
      </c>
      <c r="D86" s="142" t="s">
        <v>1122</v>
      </c>
      <c r="E86" s="142" t="s">
        <v>1188</v>
      </c>
      <c r="F86" s="1">
        <v>0</v>
      </c>
      <c r="G86" s="1">
        <v>0</v>
      </c>
      <c r="H86" s="7">
        <f t="shared" si="9"/>
        <v>0</v>
      </c>
      <c r="I86" s="1">
        <v>22074</v>
      </c>
      <c r="J86" s="1">
        <f t="shared" si="10"/>
        <v>22074</v>
      </c>
      <c r="K86" s="5">
        <v>0</v>
      </c>
      <c r="L86" s="5">
        <v>0</v>
      </c>
      <c r="M86" s="10">
        <f t="shared" si="11"/>
        <v>0</v>
      </c>
      <c r="N86" s="2">
        <f t="shared" si="12"/>
        <v>0</v>
      </c>
      <c r="O86" s="2">
        <f t="shared" si="13"/>
        <v>27.771658260369595</v>
      </c>
      <c r="P86" s="1">
        <f t="shared" si="14"/>
        <v>0</v>
      </c>
      <c r="Q86" s="1">
        <f t="shared" si="15"/>
        <v>22074</v>
      </c>
      <c r="R86" s="11">
        <f t="shared" si="16"/>
        <v>0.91663466831948681</v>
      </c>
      <c r="S86" s="1">
        <f t="shared" si="17"/>
        <v>20233.793668484352</v>
      </c>
    </row>
    <row r="87" spans="1:19" ht="14.4" customHeight="1">
      <c r="A87" s="142" t="s">
        <v>94</v>
      </c>
      <c r="B87" s="148">
        <v>190219</v>
      </c>
      <c r="C87" s="90" t="s">
        <v>96</v>
      </c>
      <c r="D87" s="142" t="s">
        <v>1122</v>
      </c>
      <c r="E87" s="143" t="s">
        <v>1187</v>
      </c>
      <c r="F87" s="1">
        <v>241552</v>
      </c>
      <c r="G87" s="1">
        <v>0</v>
      </c>
      <c r="H87" s="7">
        <f t="shared" si="9"/>
        <v>241552</v>
      </c>
      <c r="I87" s="1">
        <v>22140</v>
      </c>
      <c r="J87" s="1">
        <f t="shared" si="10"/>
        <v>263692</v>
      </c>
      <c r="K87" s="5">
        <v>3119</v>
      </c>
      <c r="L87" s="5">
        <v>0</v>
      </c>
      <c r="M87" s="10">
        <f t="shared" si="11"/>
        <v>3119</v>
      </c>
      <c r="N87" s="2">
        <f t="shared" si="12"/>
        <v>84.543764026931711</v>
      </c>
      <c r="O87" s="2">
        <f t="shared" si="13"/>
        <v>27.771658260369595</v>
      </c>
      <c r="P87" s="1">
        <f t="shared" si="14"/>
        <v>86619.802114092759</v>
      </c>
      <c r="Q87" s="1">
        <f t="shared" si="15"/>
        <v>177072.19788590726</v>
      </c>
      <c r="R87" s="11">
        <f t="shared" si="16"/>
        <v>0.91663466831948681</v>
      </c>
      <c r="S87" s="1">
        <f t="shared" si="17"/>
        <v>162310.51537775114</v>
      </c>
    </row>
    <row r="88" spans="1:19" ht="14.4" customHeight="1">
      <c r="A88" s="142" t="s">
        <v>94</v>
      </c>
      <c r="B88" s="148">
        <v>190220</v>
      </c>
      <c r="C88" s="90" t="s">
        <v>97</v>
      </c>
      <c r="D88" s="142" t="s">
        <v>1122</v>
      </c>
      <c r="E88" s="143" t="s">
        <v>1187</v>
      </c>
      <c r="F88" s="1">
        <v>63924</v>
      </c>
      <c r="G88" s="1">
        <v>0</v>
      </c>
      <c r="H88" s="7">
        <f t="shared" si="9"/>
        <v>63924</v>
      </c>
      <c r="I88" s="1">
        <v>-444</v>
      </c>
      <c r="J88" s="1">
        <f t="shared" si="10"/>
        <v>63480</v>
      </c>
      <c r="K88" s="5">
        <v>154</v>
      </c>
      <c r="L88" s="5">
        <v>0</v>
      </c>
      <c r="M88" s="10">
        <f t="shared" si="11"/>
        <v>154</v>
      </c>
      <c r="N88" s="2">
        <f t="shared" si="12"/>
        <v>412.20779220779218</v>
      </c>
      <c r="O88" s="2">
        <f t="shared" si="13"/>
        <v>27.771658260369595</v>
      </c>
      <c r="P88" s="1">
        <f t="shared" si="14"/>
        <v>4276.835372096918</v>
      </c>
      <c r="Q88" s="1">
        <f t="shared" si="15"/>
        <v>59203.164627903083</v>
      </c>
      <c r="R88" s="11">
        <f t="shared" si="16"/>
        <v>0.91663466831948681</v>
      </c>
      <c r="S88" s="1">
        <f t="shared" si="17"/>
        <v>54267.673172161914</v>
      </c>
    </row>
    <row r="89" spans="1:19" ht="14.4" customHeight="1">
      <c r="A89" s="142" t="s">
        <v>94</v>
      </c>
      <c r="B89" s="149">
        <v>190225</v>
      </c>
      <c r="C89" s="90" t="s">
        <v>98</v>
      </c>
      <c r="D89" s="142" t="s">
        <v>1122</v>
      </c>
      <c r="E89" s="142" t="s">
        <v>1188</v>
      </c>
      <c r="F89" s="1">
        <v>0</v>
      </c>
      <c r="G89" s="1">
        <v>0</v>
      </c>
      <c r="H89" s="7">
        <f t="shared" si="9"/>
        <v>0</v>
      </c>
      <c r="I89" s="1">
        <v>28020</v>
      </c>
      <c r="J89" s="1">
        <f t="shared" si="10"/>
        <v>28020</v>
      </c>
      <c r="K89" s="5">
        <v>0</v>
      </c>
      <c r="L89" s="5">
        <v>0</v>
      </c>
      <c r="M89" s="10">
        <f t="shared" si="11"/>
        <v>0</v>
      </c>
      <c r="N89" s="2">
        <f t="shared" si="12"/>
        <v>0</v>
      </c>
      <c r="O89" s="2">
        <f t="shared" si="13"/>
        <v>27.771658260369595</v>
      </c>
      <c r="P89" s="1">
        <f t="shared" si="14"/>
        <v>0</v>
      </c>
      <c r="Q89" s="1">
        <f t="shared" si="15"/>
        <v>28020</v>
      </c>
      <c r="R89" s="11">
        <f t="shared" si="16"/>
        <v>0.91663466831948681</v>
      </c>
      <c r="S89" s="1">
        <f t="shared" si="17"/>
        <v>25684.103406312021</v>
      </c>
    </row>
    <row r="90" spans="1:19" ht="14.4" customHeight="1">
      <c r="A90" s="142" t="s">
        <v>94</v>
      </c>
      <c r="B90" s="149">
        <v>190226</v>
      </c>
      <c r="C90" s="90" t="s">
        <v>1215</v>
      </c>
      <c r="D90" s="142" t="s">
        <v>1122</v>
      </c>
      <c r="E90" s="142" t="s">
        <v>1188</v>
      </c>
      <c r="F90" s="1">
        <v>0</v>
      </c>
      <c r="G90" s="1">
        <v>0</v>
      </c>
      <c r="H90" s="7">
        <f t="shared" si="9"/>
        <v>0</v>
      </c>
      <c r="I90" s="1">
        <v>4614</v>
      </c>
      <c r="J90" s="1">
        <f t="shared" si="10"/>
        <v>4614</v>
      </c>
      <c r="K90" s="5">
        <v>0</v>
      </c>
      <c r="L90" s="5">
        <v>0</v>
      </c>
      <c r="M90" s="10">
        <f t="shared" si="11"/>
        <v>0</v>
      </c>
      <c r="N90" s="2">
        <f t="shared" si="12"/>
        <v>0</v>
      </c>
      <c r="O90" s="2">
        <f t="shared" si="13"/>
        <v>27.771658260369595</v>
      </c>
      <c r="P90" s="1">
        <f t="shared" si="14"/>
        <v>0</v>
      </c>
      <c r="Q90" s="1">
        <f t="shared" si="15"/>
        <v>4614</v>
      </c>
      <c r="R90" s="11">
        <f t="shared" si="16"/>
        <v>0.91663466831948681</v>
      </c>
      <c r="S90" s="1">
        <f t="shared" si="17"/>
        <v>4229.352359626112</v>
      </c>
    </row>
    <row r="91" spans="1:19" ht="14.4" customHeight="1">
      <c r="A91" s="142" t="s">
        <v>94</v>
      </c>
      <c r="B91" s="149">
        <v>190237</v>
      </c>
      <c r="C91" s="90" t="s">
        <v>100</v>
      </c>
      <c r="D91" s="142" t="s">
        <v>1122</v>
      </c>
      <c r="E91" s="142" t="s">
        <v>1188</v>
      </c>
      <c r="F91" s="1">
        <v>0</v>
      </c>
      <c r="G91" s="1">
        <v>0</v>
      </c>
      <c r="H91" s="7">
        <f t="shared" si="9"/>
        <v>0</v>
      </c>
      <c r="I91" s="1">
        <v>8220</v>
      </c>
      <c r="J91" s="1">
        <f t="shared" si="10"/>
        <v>8220</v>
      </c>
      <c r="K91" s="5">
        <v>0</v>
      </c>
      <c r="L91" s="5">
        <v>0</v>
      </c>
      <c r="M91" s="10">
        <f t="shared" si="11"/>
        <v>0</v>
      </c>
      <c r="N91" s="2">
        <f t="shared" si="12"/>
        <v>0</v>
      </c>
      <c r="O91" s="2">
        <f t="shared" si="13"/>
        <v>27.771658260369595</v>
      </c>
      <c r="P91" s="1">
        <f t="shared" si="14"/>
        <v>0</v>
      </c>
      <c r="Q91" s="1">
        <f t="shared" si="15"/>
        <v>8220</v>
      </c>
      <c r="R91" s="11">
        <f t="shared" si="16"/>
        <v>0.91663466831948681</v>
      </c>
      <c r="S91" s="1">
        <f t="shared" si="17"/>
        <v>7534.7369735861812</v>
      </c>
    </row>
    <row r="92" spans="1:19" ht="14.4" customHeight="1">
      <c r="A92" s="142" t="s">
        <v>94</v>
      </c>
      <c r="B92" s="149">
        <v>190238</v>
      </c>
      <c r="C92" s="90" t="s">
        <v>101</v>
      </c>
      <c r="D92" s="142" t="s">
        <v>1122</v>
      </c>
      <c r="E92" s="142" t="s">
        <v>1188</v>
      </c>
      <c r="F92" s="1">
        <v>0</v>
      </c>
      <c r="G92" s="1">
        <v>0</v>
      </c>
      <c r="H92" s="7">
        <f t="shared" si="9"/>
        <v>0</v>
      </c>
      <c r="I92" s="1">
        <v>-1266</v>
      </c>
      <c r="J92" s="1">
        <f t="shared" si="10"/>
        <v>-1266</v>
      </c>
      <c r="K92" s="5">
        <v>0</v>
      </c>
      <c r="L92" s="5">
        <v>0</v>
      </c>
      <c r="M92" s="10">
        <f t="shared" si="11"/>
        <v>0</v>
      </c>
      <c r="N92" s="2">
        <f t="shared" si="12"/>
        <v>0</v>
      </c>
      <c r="O92" s="2">
        <f t="shared" si="13"/>
        <v>27.771658260369595</v>
      </c>
      <c r="P92" s="1">
        <f t="shared" si="14"/>
        <v>0</v>
      </c>
      <c r="Q92" s="1">
        <f t="shared" si="15"/>
        <v>-1266</v>
      </c>
      <c r="R92" s="11">
        <f t="shared" si="16"/>
        <v>0.91663466831948681</v>
      </c>
      <c r="S92" s="1">
        <f t="shared" si="17"/>
        <v>-1266</v>
      </c>
    </row>
    <row r="93" spans="1:19" ht="14.4" customHeight="1">
      <c r="A93" s="142" t="s">
        <v>94</v>
      </c>
      <c r="B93" s="148">
        <v>190239</v>
      </c>
      <c r="C93" s="90" t="s">
        <v>102</v>
      </c>
      <c r="D93" s="142" t="s">
        <v>1122</v>
      </c>
      <c r="E93" s="143" t="s">
        <v>1187</v>
      </c>
      <c r="F93" s="1">
        <v>150130</v>
      </c>
      <c r="G93" s="1">
        <v>0</v>
      </c>
      <c r="H93" s="7">
        <f t="shared" si="9"/>
        <v>150130</v>
      </c>
      <c r="I93" s="1">
        <v>1050</v>
      </c>
      <c r="J93" s="1">
        <f t="shared" si="10"/>
        <v>151180</v>
      </c>
      <c r="K93" s="5">
        <v>647</v>
      </c>
      <c r="L93" s="5">
        <v>0</v>
      </c>
      <c r="M93" s="10">
        <f t="shared" si="11"/>
        <v>647</v>
      </c>
      <c r="N93" s="2">
        <f t="shared" si="12"/>
        <v>233.6630602782071</v>
      </c>
      <c r="O93" s="2">
        <f t="shared" si="13"/>
        <v>27.771658260369595</v>
      </c>
      <c r="P93" s="1">
        <f t="shared" si="14"/>
        <v>17968.262894459127</v>
      </c>
      <c r="Q93" s="1">
        <f t="shared" si="15"/>
        <v>133211.73710554087</v>
      </c>
      <c r="R93" s="11">
        <f t="shared" si="16"/>
        <v>0.91663466831948681</v>
      </c>
      <c r="S93" s="1">
        <f t="shared" si="17"/>
        <v>122106.49645800013</v>
      </c>
    </row>
    <row r="94" spans="1:19" ht="14.4" customHeight="1">
      <c r="A94" s="142" t="s">
        <v>94</v>
      </c>
      <c r="B94" s="148">
        <v>190243</v>
      </c>
      <c r="C94" s="90" t="s">
        <v>103</v>
      </c>
      <c r="D94" s="142" t="s">
        <v>1122</v>
      </c>
      <c r="E94" s="143" t="s">
        <v>1187</v>
      </c>
      <c r="F94" s="1">
        <v>455600</v>
      </c>
      <c r="G94" s="1">
        <v>0</v>
      </c>
      <c r="H94" s="7">
        <f t="shared" si="9"/>
        <v>455600</v>
      </c>
      <c r="I94" s="1">
        <v>6120</v>
      </c>
      <c r="J94" s="1">
        <f t="shared" si="10"/>
        <v>461720</v>
      </c>
      <c r="K94" s="5">
        <v>2178</v>
      </c>
      <c r="L94" s="5">
        <v>0</v>
      </c>
      <c r="M94" s="10">
        <f t="shared" si="11"/>
        <v>2178</v>
      </c>
      <c r="N94" s="2">
        <f t="shared" si="12"/>
        <v>211.99265381083563</v>
      </c>
      <c r="O94" s="2">
        <f t="shared" si="13"/>
        <v>27.771658260369595</v>
      </c>
      <c r="P94" s="1">
        <f t="shared" si="14"/>
        <v>60486.671691084979</v>
      </c>
      <c r="Q94" s="1">
        <f t="shared" si="15"/>
        <v>401233.32830891502</v>
      </c>
      <c r="R94" s="11">
        <f t="shared" si="16"/>
        <v>0.91663466831948681</v>
      </c>
      <c r="S94" s="1">
        <f t="shared" si="17"/>
        <v>367784.37881316605</v>
      </c>
    </row>
    <row r="95" spans="1:19" ht="14.4" customHeight="1">
      <c r="A95" s="142" t="s">
        <v>94</v>
      </c>
      <c r="B95" s="148">
        <v>190248</v>
      </c>
      <c r="C95" s="90" t="s">
        <v>104</v>
      </c>
      <c r="D95" s="142" t="s">
        <v>1122</v>
      </c>
      <c r="E95" s="143" t="s">
        <v>1187</v>
      </c>
      <c r="F95" s="1">
        <v>1149527</v>
      </c>
      <c r="G95" s="1">
        <v>0</v>
      </c>
      <c r="H95" s="7">
        <f t="shared" si="9"/>
        <v>1149527</v>
      </c>
      <c r="I95" s="1">
        <v>101238</v>
      </c>
      <c r="J95" s="1">
        <f t="shared" si="10"/>
        <v>1250765</v>
      </c>
      <c r="K95" s="5">
        <v>5018</v>
      </c>
      <c r="L95" s="5">
        <v>0</v>
      </c>
      <c r="M95" s="10">
        <f t="shared" si="11"/>
        <v>5018</v>
      </c>
      <c r="N95" s="2">
        <f t="shared" si="12"/>
        <v>249.25567955360702</v>
      </c>
      <c r="O95" s="2">
        <f t="shared" si="13"/>
        <v>27.771658260369595</v>
      </c>
      <c r="P95" s="1">
        <f t="shared" si="14"/>
        <v>139358.18115053463</v>
      </c>
      <c r="Q95" s="1">
        <f t="shared" si="15"/>
        <v>1111406.8188494653</v>
      </c>
      <c r="R95" s="11">
        <f t="shared" si="16"/>
        <v>0.91663466831948681</v>
      </c>
      <c r="S95" s="1">
        <f t="shared" si="17"/>
        <v>1018754.0207640956</v>
      </c>
    </row>
    <row r="96" spans="1:19" ht="14.4" customHeight="1">
      <c r="A96" s="142" t="s">
        <v>94</v>
      </c>
      <c r="B96" s="149">
        <v>190249</v>
      </c>
      <c r="C96" s="90" t="s">
        <v>1216</v>
      </c>
      <c r="D96" s="142" t="s">
        <v>1122</v>
      </c>
      <c r="E96" s="142" t="s">
        <v>1188</v>
      </c>
      <c r="F96" s="1">
        <v>0</v>
      </c>
      <c r="G96" s="1">
        <v>0</v>
      </c>
      <c r="H96" s="7">
        <f t="shared" si="9"/>
        <v>0</v>
      </c>
      <c r="I96" s="1">
        <v>-155472</v>
      </c>
      <c r="J96" s="1">
        <f t="shared" si="10"/>
        <v>-155472</v>
      </c>
      <c r="K96" s="5">
        <v>0</v>
      </c>
      <c r="L96" s="5">
        <v>0</v>
      </c>
      <c r="M96" s="10">
        <f t="shared" si="11"/>
        <v>0</v>
      </c>
      <c r="N96" s="2">
        <f t="shared" si="12"/>
        <v>0</v>
      </c>
      <c r="O96" s="2">
        <f t="shared" si="13"/>
        <v>27.771658260369595</v>
      </c>
      <c r="P96" s="1">
        <f t="shared" si="14"/>
        <v>0</v>
      </c>
      <c r="Q96" s="1">
        <f t="shared" si="15"/>
        <v>-155472</v>
      </c>
      <c r="R96" s="11">
        <f t="shared" si="16"/>
        <v>0.91663466831948681</v>
      </c>
      <c r="S96" s="1">
        <f t="shared" si="17"/>
        <v>-155472</v>
      </c>
    </row>
    <row r="97" spans="1:19" ht="14.4" customHeight="1">
      <c r="A97" s="142" t="s">
        <v>94</v>
      </c>
      <c r="B97" s="148">
        <v>190250</v>
      </c>
      <c r="C97" s="90" t="s">
        <v>106</v>
      </c>
      <c r="D97" s="142" t="s">
        <v>1122</v>
      </c>
      <c r="E97" s="143" t="s">
        <v>1187</v>
      </c>
      <c r="F97" s="1">
        <v>3072128</v>
      </c>
      <c r="G97" s="1">
        <v>1457019</v>
      </c>
      <c r="H97" s="7">
        <f t="shared" si="9"/>
        <v>4529147</v>
      </c>
      <c r="I97" s="1">
        <v>142374</v>
      </c>
      <c r="J97" s="1">
        <f t="shared" si="10"/>
        <v>4671521</v>
      </c>
      <c r="K97" s="5">
        <v>17767</v>
      </c>
      <c r="L97" s="5">
        <v>2571</v>
      </c>
      <c r="M97" s="10">
        <f t="shared" si="11"/>
        <v>20338</v>
      </c>
      <c r="N97" s="2">
        <f t="shared" si="12"/>
        <v>229.69421772052317</v>
      </c>
      <c r="O97" s="2">
        <f t="shared" si="13"/>
        <v>27.771658260369595</v>
      </c>
      <c r="P97" s="1">
        <f t="shared" si="14"/>
        <v>564819.98569939681</v>
      </c>
      <c r="Q97" s="1">
        <f t="shared" si="15"/>
        <v>4106701.0143006034</v>
      </c>
      <c r="R97" s="11">
        <f t="shared" si="16"/>
        <v>0.91663466831948681</v>
      </c>
      <c r="S97" s="1">
        <f t="shared" si="17"/>
        <v>3764344.5221307338</v>
      </c>
    </row>
    <row r="98" spans="1:19" ht="14.4" customHeight="1">
      <c r="A98" s="142" t="s">
        <v>94</v>
      </c>
      <c r="B98" s="149">
        <v>190253</v>
      </c>
      <c r="C98" s="90" t="s">
        <v>107</v>
      </c>
      <c r="D98" s="142" t="s">
        <v>1122</v>
      </c>
      <c r="E98" s="142" t="s">
        <v>1188</v>
      </c>
      <c r="F98" s="1">
        <v>0</v>
      </c>
      <c r="G98" s="1">
        <v>0</v>
      </c>
      <c r="H98" s="7">
        <f t="shared" si="9"/>
        <v>0</v>
      </c>
      <c r="I98" s="1">
        <v>-1584</v>
      </c>
      <c r="J98" s="1">
        <f t="shared" si="10"/>
        <v>-1584</v>
      </c>
      <c r="K98" s="5">
        <v>0</v>
      </c>
      <c r="L98" s="5">
        <v>0</v>
      </c>
      <c r="M98" s="10">
        <f t="shared" si="11"/>
        <v>0</v>
      </c>
      <c r="N98" s="2">
        <f t="shared" si="12"/>
        <v>0</v>
      </c>
      <c r="O98" s="2">
        <f t="shared" si="13"/>
        <v>27.771658260369595</v>
      </c>
      <c r="P98" s="1">
        <f t="shared" si="14"/>
        <v>0</v>
      </c>
      <c r="Q98" s="1">
        <f t="shared" si="15"/>
        <v>-1584</v>
      </c>
      <c r="R98" s="11">
        <f t="shared" si="16"/>
        <v>0.91663466831948681</v>
      </c>
      <c r="S98" s="1">
        <f t="shared" si="17"/>
        <v>-1584</v>
      </c>
    </row>
    <row r="99" spans="1:19" ht="14.4" customHeight="1">
      <c r="A99" s="142" t="s">
        <v>94</v>
      </c>
      <c r="B99" s="149">
        <v>193029</v>
      </c>
      <c r="C99" s="90" t="s">
        <v>108</v>
      </c>
      <c r="D99" s="142" t="s">
        <v>1122</v>
      </c>
      <c r="E99" s="142" t="s">
        <v>1188</v>
      </c>
      <c r="F99" s="1">
        <v>0</v>
      </c>
      <c r="G99" s="1">
        <v>0</v>
      </c>
      <c r="H99" s="7">
        <f t="shared" si="9"/>
        <v>0</v>
      </c>
      <c r="I99" s="1">
        <v>-17538</v>
      </c>
      <c r="J99" s="1">
        <f t="shared" si="10"/>
        <v>-17538</v>
      </c>
      <c r="K99" s="5">
        <v>0</v>
      </c>
      <c r="L99" s="5">
        <v>0</v>
      </c>
      <c r="M99" s="10">
        <f t="shared" si="11"/>
        <v>0</v>
      </c>
      <c r="N99" s="2">
        <f t="shared" si="12"/>
        <v>0</v>
      </c>
      <c r="O99" s="2">
        <f t="shared" si="13"/>
        <v>27.771658260369595</v>
      </c>
      <c r="P99" s="1">
        <f t="shared" si="14"/>
        <v>0</v>
      </c>
      <c r="Q99" s="1">
        <f t="shared" si="15"/>
        <v>-17538</v>
      </c>
      <c r="R99" s="11">
        <f t="shared" si="16"/>
        <v>0.91663466831948681</v>
      </c>
      <c r="S99" s="1">
        <f t="shared" si="17"/>
        <v>-17538</v>
      </c>
    </row>
    <row r="100" spans="1:19" ht="14.4" customHeight="1">
      <c r="A100" s="142" t="s">
        <v>94</v>
      </c>
      <c r="B100" s="148">
        <v>197251</v>
      </c>
      <c r="C100" s="90" t="s">
        <v>109</v>
      </c>
      <c r="D100" s="142" t="s">
        <v>1122</v>
      </c>
      <c r="E100" s="143" t="s">
        <v>1187</v>
      </c>
      <c r="F100" s="1">
        <v>126500</v>
      </c>
      <c r="G100" s="1">
        <v>85077</v>
      </c>
      <c r="H100" s="7">
        <f t="shared" si="9"/>
        <v>211577</v>
      </c>
      <c r="I100" s="1">
        <v>-2820</v>
      </c>
      <c r="J100" s="1">
        <f t="shared" si="10"/>
        <v>208757</v>
      </c>
      <c r="K100" s="5">
        <v>615</v>
      </c>
      <c r="L100" s="5">
        <v>93</v>
      </c>
      <c r="M100" s="10">
        <f t="shared" si="11"/>
        <v>708</v>
      </c>
      <c r="N100" s="2">
        <f t="shared" si="12"/>
        <v>294.85451977401129</v>
      </c>
      <c r="O100" s="2">
        <f t="shared" si="13"/>
        <v>27.771658260369595</v>
      </c>
      <c r="P100" s="1">
        <f t="shared" si="14"/>
        <v>19662.334048341672</v>
      </c>
      <c r="Q100" s="1">
        <f t="shared" si="15"/>
        <v>189094.66595165833</v>
      </c>
      <c r="R100" s="11">
        <f t="shared" si="16"/>
        <v>0.91663466831948681</v>
      </c>
      <c r="S100" s="1">
        <f t="shared" si="17"/>
        <v>173330.72640558248</v>
      </c>
    </row>
    <row r="101" spans="1:19" ht="14.4" customHeight="1">
      <c r="A101" s="142" t="s">
        <v>110</v>
      </c>
      <c r="B101" s="149">
        <v>200256</v>
      </c>
      <c r="C101" s="90" t="s">
        <v>111</v>
      </c>
      <c r="D101" s="142" t="s">
        <v>1122</v>
      </c>
      <c r="E101" s="142" t="s">
        <v>1188</v>
      </c>
      <c r="F101" s="1">
        <v>0</v>
      </c>
      <c r="G101" s="1">
        <v>0</v>
      </c>
      <c r="H101" s="7">
        <f t="shared" si="9"/>
        <v>0</v>
      </c>
      <c r="I101" s="1">
        <v>-32886</v>
      </c>
      <c r="J101" s="1">
        <f t="shared" si="10"/>
        <v>-32886</v>
      </c>
      <c r="K101" s="5">
        <v>0</v>
      </c>
      <c r="L101" s="5">
        <v>0</v>
      </c>
      <c r="M101" s="10">
        <f t="shared" si="11"/>
        <v>0</v>
      </c>
      <c r="N101" s="2">
        <f t="shared" si="12"/>
        <v>0</v>
      </c>
      <c r="O101" s="2">
        <f t="shared" si="13"/>
        <v>27.771658260369595</v>
      </c>
      <c r="P101" s="1">
        <f t="shared" si="14"/>
        <v>0</v>
      </c>
      <c r="Q101" s="1">
        <f t="shared" si="15"/>
        <v>-32886</v>
      </c>
      <c r="R101" s="11">
        <f t="shared" si="16"/>
        <v>0.91663466831948681</v>
      </c>
      <c r="S101" s="1">
        <f t="shared" si="17"/>
        <v>-32886</v>
      </c>
    </row>
    <row r="102" spans="1:19" ht="14.4" customHeight="1">
      <c r="A102" s="142" t="s">
        <v>110</v>
      </c>
      <c r="B102" s="148">
        <v>200257</v>
      </c>
      <c r="C102" s="90" t="s">
        <v>112</v>
      </c>
      <c r="D102" s="142" t="s">
        <v>1122</v>
      </c>
      <c r="E102" s="143" t="s">
        <v>1187</v>
      </c>
      <c r="F102" s="1">
        <v>466205</v>
      </c>
      <c r="G102" s="1">
        <v>0</v>
      </c>
      <c r="H102" s="7">
        <f t="shared" si="9"/>
        <v>466205</v>
      </c>
      <c r="I102" s="1">
        <v>-4290</v>
      </c>
      <c r="J102" s="1">
        <f t="shared" si="10"/>
        <v>461915</v>
      </c>
      <c r="K102" s="5">
        <v>1130</v>
      </c>
      <c r="L102" s="5">
        <v>0</v>
      </c>
      <c r="M102" s="10">
        <f t="shared" si="11"/>
        <v>1130</v>
      </c>
      <c r="N102" s="2">
        <f t="shared" si="12"/>
        <v>408.77433628318585</v>
      </c>
      <c r="O102" s="2">
        <f t="shared" si="13"/>
        <v>27.771658260369595</v>
      </c>
      <c r="P102" s="1">
        <f t="shared" si="14"/>
        <v>31381.973834217642</v>
      </c>
      <c r="Q102" s="1">
        <f t="shared" si="15"/>
        <v>430533.02616578236</v>
      </c>
      <c r="R102" s="11">
        <f t="shared" si="16"/>
        <v>0.91663466831948681</v>
      </c>
      <c r="S102" s="1">
        <f t="shared" si="17"/>
        <v>394641.49764005683</v>
      </c>
    </row>
    <row r="103" spans="1:19" ht="14.4" customHeight="1">
      <c r="A103" s="142" t="s">
        <v>110</v>
      </c>
      <c r="B103" s="149">
        <v>200258</v>
      </c>
      <c r="C103" s="90" t="s">
        <v>113</v>
      </c>
      <c r="D103" s="142" t="s">
        <v>1122</v>
      </c>
      <c r="E103" s="142" t="s">
        <v>1188</v>
      </c>
      <c r="F103" s="1">
        <v>0</v>
      </c>
      <c r="G103" s="1">
        <v>0</v>
      </c>
      <c r="H103" s="7">
        <f t="shared" si="9"/>
        <v>0</v>
      </c>
      <c r="I103" s="1">
        <v>3966</v>
      </c>
      <c r="J103" s="1">
        <f t="shared" si="10"/>
        <v>3966</v>
      </c>
      <c r="K103" s="5">
        <v>0</v>
      </c>
      <c r="L103" s="5">
        <v>0</v>
      </c>
      <c r="M103" s="10">
        <f t="shared" si="11"/>
        <v>0</v>
      </c>
      <c r="N103" s="2">
        <f t="shared" si="12"/>
        <v>0</v>
      </c>
      <c r="O103" s="2">
        <f t="shared" si="13"/>
        <v>27.771658260369595</v>
      </c>
      <c r="P103" s="1">
        <f t="shared" si="14"/>
        <v>0</v>
      </c>
      <c r="Q103" s="1">
        <f t="shared" si="15"/>
        <v>3966</v>
      </c>
      <c r="R103" s="11">
        <f t="shared" si="16"/>
        <v>0.91663466831948681</v>
      </c>
      <c r="S103" s="1">
        <f t="shared" si="17"/>
        <v>3635.3730945550847</v>
      </c>
    </row>
    <row r="104" spans="1:19" ht="14.4" customHeight="1">
      <c r="A104" s="142" t="s">
        <v>110</v>
      </c>
      <c r="B104" s="148">
        <v>200259</v>
      </c>
      <c r="C104" s="90" t="s">
        <v>114</v>
      </c>
      <c r="D104" s="142" t="s">
        <v>1122</v>
      </c>
      <c r="E104" s="143" t="s">
        <v>1187</v>
      </c>
      <c r="F104" s="1">
        <v>1528383</v>
      </c>
      <c r="G104" s="1">
        <v>0</v>
      </c>
      <c r="H104" s="7">
        <f t="shared" si="9"/>
        <v>1528383</v>
      </c>
      <c r="I104" s="1">
        <v>279156</v>
      </c>
      <c r="J104" s="1">
        <f t="shared" si="10"/>
        <v>1807539</v>
      </c>
      <c r="K104" s="5">
        <v>3365</v>
      </c>
      <c r="L104" s="5">
        <v>0</v>
      </c>
      <c r="M104" s="10">
        <f t="shared" si="11"/>
        <v>3365</v>
      </c>
      <c r="N104" s="2">
        <f t="shared" si="12"/>
        <v>537.15869242199108</v>
      </c>
      <c r="O104" s="2">
        <f t="shared" si="13"/>
        <v>27.771658260369595</v>
      </c>
      <c r="P104" s="1">
        <f t="shared" si="14"/>
        <v>93451.630046143691</v>
      </c>
      <c r="Q104" s="1">
        <f t="shared" si="15"/>
        <v>1714087.3699538563</v>
      </c>
      <c r="R104" s="11">
        <f t="shared" si="16"/>
        <v>0.91663466831948681</v>
      </c>
      <c r="S104" s="1">
        <f t="shared" si="17"/>
        <v>1571191.9078282746</v>
      </c>
    </row>
    <row r="105" spans="1:19" ht="14.4" customHeight="1">
      <c r="A105" s="142" t="s">
        <v>110</v>
      </c>
      <c r="B105" s="149">
        <v>200267</v>
      </c>
      <c r="C105" s="90" t="s">
        <v>115</v>
      </c>
      <c r="D105" s="142" t="s">
        <v>1122</v>
      </c>
      <c r="E105" s="142" t="s">
        <v>1188</v>
      </c>
      <c r="F105" s="1">
        <v>0</v>
      </c>
      <c r="G105" s="1">
        <v>0</v>
      </c>
      <c r="H105" s="7">
        <f t="shared" si="9"/>
        <v>0</v>
      </c>
      <c r="I105" s="1">
        <v>25092</v>
      </c>
      <c r="J105" s="1">
        <f t="shared" si="10"/>
        <v>25092</v>
      </c>
      <c r="K105" s="5">
        <v>0</v>
      </c>
      <c r="L105" s="5">
        <v>0</v>
      </c>
      <c r="M105" s="10">
        <f t="shared" si="11"/>
        <v>0</v>
      </c>
      <c r="N105" s="2">
        <f t="shared" si="12"/>
        <v>0</v>
      </c>
      <c r="O105" s="2">
        <f t="shared" si="13"/>
        <v>27.771658260369595</v>
      </c>
      <c r="P105" s="1">
        <f t="shared" si="14"/>
        <v>0</v>
      </c>
      <c r="Q105" s="1">
        <f t="shared" si="15"/>
        <v>25092</v>
      </c>
      <c r="R105" s="11">
        <f t="shared" si="16"/>
        <v>0.91663466831948681</v>
      </c>
      <c r="S105" s="1">
        <f t="shared" si="17"/>
        <v>23000.197097472563</v>
      </c>
    </row>
    <row r="106" spans="1:19" ht="14.4" customHeight="1">
      <c r="A106" s="142" t="s">
        <v>110</v>
      </c>
      <c r="B106" s="149">
        <v>200277</v>
      </c>
      <c r="C106" s="90" t="s">
        <v>116</v>
      </c>
      <c r="D106" s="142" t="s">
        <v>1122</v>
      </c>
      <c r="E106" s="142" t="s">
        <v>1188</v>
      </c>
      <c r="F106" s="1">
        <v>0</v>
      </c>
      <c r="G106" s="1">
        <v>0</v>
      </c>
      <c r="H106" s="7">
        <f t="shared" si="9"/>
        <v>0</v>
      </c>
      <c r="I106" s="1">
        <v>18222</v>
      </c>
      <c r="J106" s="1">
        <f t="shared" si="10"/>
        <v>18222</v>
      </c>
      <c r="K106" s="5">
        <v>0</v>
      </c>
      <c r="L106" s="5">
        <v>0</v>
      </c>
      <c r="M106" s="10">
        <f t="shared" si="11"/>
        <v>0</v>
      </c>
      <c r="N106" s="2">
        <f t="shared" si="12"/>
        <v>0</v>
      </c>
      <c r="O106" s="2">
        <f t="shared" si="13"/>
        <v>27.771658260369595</v>
      </c>
      <c r="P106" s="1">
        <f t="shared" si="14"/>
        <v>0</v>
      </c>
      <c r="Q106" s="1">
        <f t="shared" si="15"/>
        <v>18222</v>
      </c>
      <c r="R106" s="11">
        <f t="shared" si="16"/>
        <v>0.91663466831948681</v>
      </c>
      <c r="S106" s="1">
        <f t="shared" si="17"/>
        <v>16702.91692611769</v>
      </c>
    </row>
    <row r="107" spans="1:19" ht="14.4" customHeight="1">
      <c r="A107" s="142" t="s">
        <v>117</v>
      </c>
      <c r="B107" s="149">
        <v>210330</v>
      </c>
      <c r="C107" s="90" t="s">
        <v>118</v>
      </c>
      <c r="D107" s="142" t="s">
        <v>1122</v>
      </c>
      <c r="E107" s="142" t="s">
        <v>1188</v>
      </c>
      <c r="F107" s="1">
        <v>0</v>
      </c>
      <c r="G107" s="1">
        <v>0</v>
      </c>
      <c r="H107" s="7">
        <f t="shared" si="9"/>
        <v>0</v>
      </c>
      <c r="I107" s="1">
        <v>-19590</v>
      </c>
      <c r="J107" s="1">
        <f t="shared" si="10"/>
        <v>-19590</v>
      </c>
      <c r="K107" s="5">
        <v>0</v>
      </c>
      <c r="L107" s="5">
        <v>0</v>
      </c>
      <c r="M107" s="10">
        <f t="shared" si="11"/>
        <v>0</v>
      </c>
      <c r="N107" s="2">
        <f t="shared" si="12"/>
        <v>0</v>
      </c>
      <c r="O107" s="2">
        <f t="shared" si="13"/>
        <v>27.771658260369595</v>
      </c>
      <c r="P107" s="1">
        <f t="shared" si="14"/>
        <v>0</v>
      </c>
      <c r="Q107" s="1">
        <f t="shared" si="15"/>
        <v>-19590</v>
      </c>
      <c r="R107" s="11">
        <f t="shared" si="16"/>
        <v>0.91663466831948681</v>
      </c>
      <c r="S107" s="1">
        <f t="shared" si="17"/>
        <v>-19590</v>
      </c>
    </row>
    <row r="108" spans="1:19" ht="14.4" customHeight="1">
      <c r="A108" s="142" t="s">
        <v>117</v>
      </c>
      <c r="B108" s="148">
        <v>210331</v>
      </c>
      <c r="C108" s="90" t="s">
        <v>119</v>
      </c>
      <c r="D108" s="142" t="s">
        <v>1122</v>
      </c>
      <c r="E108" s="143" t="s">
        <v>1187</v>
      </c>
      <c r="F108" s="1">
        <v>863150</v>
      </c>
      <c r="G108" s="1">
        <v>0</v>
      </c>
      <c r="H108" s="7">
        <f t="shared" si="9"/>
        <v>863150</v>
      </c>
      <c r="I108" s="1">
        <v>-55476</v>
      </c>
      <c r="J108" s="1">
        <f t="shared" si="10"/>
        <v>807674</v>
      </c>
      <c r="K108" s="5">
        <v>1996</v>
      </c>
      <c r="L108" s="5">
        <v>0</v>
      </c>
      <c r="M108" s="10">
        <f t="shared" si="11"/>
        <v>1996</v>
      </c>
      <c r="N108" s="2">
        <f t="shared" si="12"/>
        <v>404.64629258517033</v>
      </c>
      <c r="O108" s="2">
        <f t="shared" si="13"/>
        <v>27.771658260369595</v>
      </c>
      <c r="P108" s="1">
        <f t="shared" si="14"/>
        <v>55432.229887697707</v>
      </c>
      <c r="Q108" s="1">
        <f t="shared" si="15"/>
        <v>752241.77011230227</v>
      </c>
      <c r="R108" s="11">
        <f t="shared" si="16"/>
        <v>0.91663466831948681</v>
      </c>
      <c r="S108" s="1">
        <f t="shared" si="17"/>
        <v>689530.88544295379</v>
      </c>
    </row>
    <row r="109" spans="1:19" ht="14.4" customHeight="1">
      <c r="A109" s="142" t="s">
        <v>117</v>
      </c>
      <c r="B109" s="148">
        <v>210335</v>
      </c>
      <c r="C109" s="90" t="s">
        <v>120</v>
      </c>
      <c r="D109" s="142" t="s">
        <v>1122</v>
      </c>
      <c r="E109" s="143" t="s">
        <v>1187</v>
      </c>
      <c r="F109" s="1">
        <v>631341</v>
      </c>
      <c r="G109" s="1">
        <v>8724</v>
      </c>
      <c r="H109" s="7">
        <f t="shared" si="9"/>
        <v>640065</v>
      </c>
      <c r="I109" s="1">
        <v>92052</v>
      </c>
      <c r="J109" s="1">
        <f t="shared" si="10"/>
        <v>732117</v>
      </c>
      <c r="K109" s="5">
        <v>5714</v>
      </c>
      <c r="L109" s="5">
        <v>0</v>
      </c>
      <c r="M109" s="10">
        <f t="shared" si="11"/>
        <v>5714</v>
      </c>
      <c r="N109" s="2">
        <f t="shared" si="12"/>
        <v>128.12688134406721</v>
      </c>
      <c r="O109" s="2">
        <f t="shared" si="13"/>
        <v>27.771658260369595</v>
      </c>
      <c r="P109" s="1">
        <f t="shared" si="14"/>
        <v>158687.25529975185</v>
      </c>
      <c r="Q109" s="1">
        <f t="shared" si="15"/>
        <v>573429.74470024812</v>
      </c>
      <c r="R109" s="11">
        <f t="shared" si="16"/>
        <v>0.91663466831948681</v>
      </c>
      <c r="S109" s="1">
        <f t="shared" si="17"/>
        <v>525625.58383783989</v>
      </c>
    </row>
    <row r="110" spans="1:19" ht="14.4" customHeight="1">
      <c r="A110" s="142" t="s">
        <v>117</v>
      </c>
      <c r="B110" s="149">
        <v>210338</v>
      </c>
      <c r="C110" s="90" t="s">
        <v>121</v>
      </c>
      <c r="D110" s="142" t="s">
        <v>1122</v>
      </c>
      <c r="E110" s="142" t="s">
        <v>1188</v>
      </c>
      <c r="F110" s="1">
        <v>0</v>
      </c>
      <c r="G110" s="1">
        <v>0</v>
      </c>
      <c r="H110" s="7">
        <f t="shared" si="9"/>
        <v>0</v>
      </c>
      <c r="I110" s="1">
        <v>-108798</v>
      </c>
      <c r="J110" s="1">
        <f t="shared" si="10"/>
        <v>-108798</v>
      </c>
      <c r="K110" s="5">
        <v>0</v>
      </c>
      <c r="L110" s="5">
        <v>0</v>
      </c>
      <c r="M110" s="10">
        <f t="shared" si="11"/>
        <v>0</v>
      </c>
      <c r="N110" s="2">
        <f t="shared" si="12"/>
        <v>0</v>
      </c>
      <c r="O110" s="2">
        <f t="shared" si="13"/>
        <v>27.771658260369595</v>
      </c>
      <c r="P110" s="1">
        <f t="shared" si="14"/>
        <v>0</v>
      </c>
      <c r="Q110" s="1">
        <f t="shared" si="15"/>
        <v>-108798</v>
      </c>
      <c r="R110" s="11">
        <f t="shared" si="16"/>
        <v>0.91663466831948681</v>
      </c>
      <c r="S110" s="1">
        <f t="shared" si="17"/>
        <v>-108798</v>
      </c>
    </row>
    <row r="111" spans="1:19" ht="14.4" customHeight="1">
      <c r="A111" s="142" t="s">
        <v>122</v>
      </c>
      <c r="B111" s="148">
        <v>220324</v>
      </c>
      <c r="C111" s="90" t="s">
        <v>123</v>
      </c>
      <c r="D111" s="142" t="s">
        <v>1122</v>
      </c>
      <c r="E111" s="143" t="s">
        <v>1187</v>
      </c>
      <c r="F111" s="1">
        <v>245544</v>
      </c>
      <c r="G111" s="1">
        <v>7524</v>
      </c>
      <c r="H111" s="7">
        <f t="shared" si="9"/>
        <v>253068</v>
      </c>
      <c r="I111" s="1">
        <v>-25992</v>
      </c>
      <c r="J111" s="1">
        <f t="shared" si="10"/>
        <v>227076</v>
      </c>
      <c r="K111" s="5">
        <v>1158</v>
      </c>
      <c r="L111" s="5">
        <v>15</v>
      </c>
      <c r="M111" s="10">
        <f t="shared" si="11"/>
        <v>1173</v>
      </c>
      <c r="N111" s="2">
        <f t="shared" si="12"/>
        <v>193.58567774936063</v>
      </c>
      <c r="O111" s="2">
        <f t="shared" si="13"/>
        <v>27.771658260369595</v>
      </c>
      <c r="P111" s="1">
        <f t="shared" si="14"/>
        <v>32576.155139413535</v>
      </c>
      <c r="Q111" s="1">
        <f t="shared" si="15"/>
        <v>194499.84486058645</v>
      </c>
      <c r="R111" s="11">
        <f t="shared" si="16"/>
        <v>0.91663466831948681</v>
      </c>
      <c r="S111" s="1">
        <f t="shared" si="17"/>
        <v>178285.3007819753</v>
      </c>
    </row>
    <row r="112" spans="1:19" ht="14.4" customHeight="1">
      <c r="A112" s="142" t="s">
        <v>122</v>
      </c>
      <c r="B112" s="149">
        <v>220338</v>
      </c>
      <c r="C112" s="90" t="s">
        <v>124</v>
      </c>
      <c r="D112" s="142" t="s">
        <v>1122</v>
      </c>
      <c r="E112" s="142" t="s">
        <v>1188</v>
      </c>
      <c r="F112" s="1">
        <v>0</v>
      </c>
      <c r="G112" s="1">
        <v>0</v>
      </c>
      <c r="H112" s="7">
        <f t="shared" si="9"/>
        <v>0</v>
      </c>
      <c r="I112" s="1">
        <v>-5298</v>
      </c>
      <c r="J112" s="1">
        <f t="shared" si="10"/>
        <v>-5298</v>
      </c>
      <c r="K112" s="5">
        <v>0</v>
      </c>
      <c r="L112" s="5">
        <v>0</v>
      </c>
      <c r="M112" s="10">
        <f t="shared" si="11"/>
        <v>0</v>
      </c>
      <c r="N112" s="2">
        <f t="shared" si="12"/>
        <v>0</v>
      </c>
      <c r="O112" s="2">
        <f t="shared" si="13"/>
        <v>27.771658260369595</v>
      </c>
      <c r="P112" s="1">
        <f t="shared" si="14"/>
        <v>0</v>
      </c>
      <c r="Q112" s="1">
        <f t="shared" si="15"/>
        <v>-5298</v>
      </c>
      <c r="R112" s="11">
        <f t="shared" si="16"/>
        <v>0.91663466831948681</v>
      </c>
      <c r="S112" s="1">
        <f t="shared" si="17"/>
        <v>-5298</v>
      </c>
    </row>
    <row r="113" spans="1:19" ht="14.4" customHeight="1">
      <c r="A113" s="142" t="s">
        <v>122</v>
      </c>
      <c r="B113" s="149">
        <v>220344</v>
      </c>
      <c r="C113" s="90" t="s">
        <v>125</v>
      </c>
      <c r="D113" s="142" t="s">
        <v>1122</v>
      </c>
      <c r="E113" s="142" t="s">
        <v>1188</v>
      </c>
      <c r="F113" s="1">
        <v>0</v>
      </c>
      <c r="G113" s="1">
        <v>0</v>
      </c>
      <c r="H113" s="7">
        <f t="shared" si="9"/>
        <v>0</v>
      </c>
      <c r="I113" s="1">
        <v>4842</v>
      </c>
      <c r="J113" s="1">
        <f t="shared" si="10"/>
        <v>4842</v>
      </c>
      <c r="K113" s="5">
        <v>0</v>
      </c>
      <c r="L113" s="5">
        <v>0</v>
      </c>
      <c r="M113" s="10">
        <f t="shared" si="11"/>
        <v>0</v>
      </c>
      <c r="N113" s="2">
        <f t="shared" si="12"/>
        <v>0</v>
      </c>
      <c r="O113" s="2">
        <f t="shared" si="13"/>
        <v>27.771658260369595</v>
      </c>
      <c r="P113" s="1">
        <f t="shared" si="14"/>
        <v>0</v>
      </c>
      <c r="Q113" s="1">
        <f t="shared" si="15"/>
        <v>4842</v>
      </c>
      <c r="R113" s="11">
        <f t="shared" si="16"/>
        <v>0.91663466831948681</v>
      </c>
      <c r="S113" s="1">
        <f t="shared" si="17"/>
        <v>4438.345064002955</v>
      </c>
    </row>
    <row r="114" spans="1:19" ht="14.4" customHeight="1">
      <c r="A114" s="142" t="s">
        <v>122</v>
      </c>
      <c r="B114" s="149">
        <v>220346</v>
      </c>
      <c r="C114" s="90" t="s">
        <v>126</v>
      </c>
      <c r="D114" s="142" t="s">
        <v>1122</v>
      </c>
      <c r="E114" s="142" t="s">
        <v>1188</v>
      </c>
      <c r="F114" s="1">
        <v>0</v>
      </c>
      <c r="G114" s="1">
        <v>0</v>
      </c>
      <c r="H114" s="7">
        <f t="shared" si="9"/>
        <v>0</v>
      </c>
      <c r="I114" s="1">
        <v>67200</v>
      </c>
      <c r="J114" s="1">
        <f t="shared" si="10"/>
        <v>67200</v>
      </c>
      <c r="K114" s="5">
        <v>0</v>
      </c>
      <c r="L114" s="5">
        <v>0</v>
      </c>
      <c r="M114" s="10">
        <f t="shared" si="11"/>
        <v>0</v>
      </c>
      <c r="N114" s="2">
        <f t="shared" si="12"/>
        <v>0</v>
      </c>
      <c r="O114" s="2">
        <f t="shared" si="13"/>
        <v>27.771658260369595</v>
      </c>
      <c r="P114" s="1">
        <f t="shared" si="14"/>
        <v>0</v>
      </c>
      <c r="Q114" s="1">
        <f t="shared" si="15"/>
        <v>67200</v>
      </c>
      <c r="R114" s="11">
        <f t="shared" si="16"/>
        <v>0.91663466831948681</v>
      </c>
      <c r="S114" s="1">
        <f t="shared" si="17"/>
        <v>61597.849711069517</v>
      </c>
    </row>
    <row r="115" spans="1:19" ht="14.4" customHeight="1">
      <c r="A115" s="142" t="s">
        <v>122</v>
      </c>
      <c r="B115" s="148">
        <v>220347</v>
      </c>
      <c r="C115" s="90" t="s">
        <v>127</v>
      </c>
      <c r="D115" s="142" t="s">
        <v>1122</v>
      </c>
      <c r="E115" s="143" t="s">
        <v>1187</v>
      </c>
      <c r="F115" s="1">
        <v>1485989</v>
      </c>
      <c r="G115" s="1">
        <v>3025</v>
      </c>
      <c r="H115" s="7">
        <f t="shared" si="9"/>
        <v>1489014</v>
      </c>
      <c r="I115" s="1">
        <v>211632</v>
      </c>
      <c r="J115" s="1">
        <f t="shared" si="10"/>
        <v>1700646</v>
      </c>
      <c r="K115" s="5">
        <v>4188</v>
      </c>
      <c r="L115" s="5">
        <v>2</v>
      </c>
      <c r="M115" s="10">
        <f t="shared" si="11"/>
        <v>4190</v>
      </c>
      <c r="N115" s="2">
        <f t="shared" si="12"/>
        <v>405.8821002386635</v>
      </c>
      <c r="O115" s="2">
        <f t="shared" si="13"/>
        <v>27.771658260369595</v>
      </c>
      <c r="P115" s="1">
        <f t="shared" si="14"/>
        <v>116363.2481109486</v>
      </c>
      <c r="Q115" s="1">
        <f t="shared" si="15"/>
        <v>1584282.7518890514</v>
      </c>
      <c r="R115" s="11">
        <f t="shared" si="16"/>
        <v>0.91663466831948681</v>
      </c>
      <c r="S115" s="1">
        <f t="shared" si="17"/>
        <v>1452208.4948021045</v>
      </c>
    </row>
    <row r="116" spans="1:19" ht="14.4" customHeight="1">
      <c r="A116" s="142" t="s">
        <v>122</v>
      </c>
      <c r="B116" s="148">
        <v>220348</v>
      </c>
      <c r="C116" s="90" t="s">
        <v>128</v>
      </c>
      <c r="D116" s="142" t="s">
        <v>1122</v>
      </c>
      <c r="E116" s="143" t="s">
        <v>1187</v>
      </c>
      <c r="F116" s="1">
        <v>1656423</v>
      </c>
      <c r="G116" s="1">
        <v>556990</v>
      </c>
      <c r="H116" s="7">
        <f t="shared" si="9"/>
        <v>2213413</v>
      </c>
      <c r="I116" s="1">
        <v>76278</v>
      </c>
      <c r="J116" s="1">
        <f t="shared" si="10"/>
        <v>2289691</v>
      </c>
      <c r="K116" s="5">
        <v>8273</v>
      </c>
      <c r="L116" s="5">
        <v>0</v>
      </c>
      <c r="M116" s="10">
        <f t="shared" si="11"/>
        <v>8273</v>
      </c>
      <c r="N116" s="2">
        <f t="shared" si="12"/>
        <v>276.76671098754986</v>
      </c>
      <c r="O116" s="2">
        <f t="shared" si="13"/>
        <v>27.771658260369595</v>
      </c>
      <c r="P116" s="1">
        <f t="shared" si="14"/>
        <v>229754.92878803765</v>
      </c>
      <c r="Q116" s="1">
        <f t="shared" si="15"/>
        <v>2059936.0712119623</v>
      </c>
      <c r="R116" s="11">
        <f t="shared" si="16"/>
        <v>0.91663466831948681</v>
      </c>
      <c r="S116" s="1">
        <f t="shared" si="17"/>
        <v>1888208.8173947239</v>
      </c>
    </row>
    <row r="117" spans="1:19" ht="14.4" customHeight="1">
      <c r="A117" s="142" t="s">
        <v>122</v>
      </c>
      <c r="B117" s="149">
        <v>220351</v>
      </c>
      <c r="C117" s="90" t="s">
        <v>129</v>
      </c>
      <c r="D117" s="142" t="s">
        <v>1122</v>
      </c>
      <c r="E117" s="142" t="s">
        <v>1188</v>
      </c>
      <c r="F117" s="1">
        <v>0</v>
      </c>
      <c r="G117" s="1">
        <v>0</v>
      </c>
      <c r="H117" s="7">
        <f t="shared" si="9"/>
        <v>0</v>
      </c>
      <c r="I117" s="1">
        <v>-178098</v>
      </c>
      <c r="J117" s="1">
        <f t="shared" si="10"/>
        <v>-178098</v>
      </c>
      <c r="K117" s="5">
        <v>0</v>
      </c>
      <c r="L117" s="5">
        <v>0</v>
      </c>
      <c r="M117" s="10">
        <f t="shared" si="11"/>
        <v>0</v>
      </c>
      <c r="N117" s="2">
        <f t="shared" si="12"/>
        <v>0</v>
      </c>
      <c r="O117" s="2">
        <f t="shared" si="13"/>
        <v>27.771658260369595</v>
      </c>
      <c r="P117" s="1">
        <f t="shared" si="14"/>
        <v>0</v>
      </c>
      <c r="Q117" s="1">
        <f t="shared" si="15"/>
        <v>-178098</v>
      </c>
      <c r="R117" s="11">
        <f t="shared" si="16"/>
        <v>0.91663466831948681</v>
      </c>
      <c r="S117" s="1">
        <f t="shared" si="17"/>
        <v>-178098</v>
      </c>
    </row>
    <row r="118" spans="1:19" ht="14.4" customHeight="1">
      <c r="A118" s="142" t="s">
        <v>122</v>
      </c>
      <c r="B118" s="149">
        <v>220354</v>
      </c>
      <c r="C118" s="90" t="s">
        <v>130</v>
      </c>
      <c r="D118" s="142" t="s">
        <v>1122</v>
      </c>
      <c r="E118" s="142" t="s">
        <v>1188</v>
      </c>
      <c r="F118" s="1">
        <v>0</v>
      </c>
      <c r="G118" s="1">
        <v>0</v>
      </c>
      <c r="H118" s="7">
        <f t="shared" si="9"/>
        <v>0</v>
      </c>
      <c r="I118" s="1">
        <v>-24180</v>
      </c>
      <c r="J118" s="1">
        <f t="shared" si="10"/>
        <v>-24180</v>
      </c>
      <c r="K118" s="5">
        <v>0</v>
      </c>
      <c r="L118" s="5">
        <v>0</v>
      </c>
      <c r="M118" s="10">
        <f t="shared" si="11"/>
        <v>0</v>
      </c>
      <c r="N118" s="2">
        <f t="shared" si="12"/>
        <v>0</v>
      </c>
      <c r="O118" s="2">
        <f t="shared" si="13"/>
        <v>27.771658260369595</v>
      </c>
      <c r="P118" s="1">
        <f t="shared" si="14"/>
        <v>0</v>
      </c>
      <c r="Q118" s="1">
        <f t="shared" si="15"/>
        <v>-24180</v>
      </c>
      <c r="R118" s="11">
        <f t="shared" si="16"/>
        <v>0.91663466831948681</v>
      </c>
      <c r="S118" s="1">
        <f t="shared" si="17"/>
        <v>-24180</v>
      </c>
    </row>
    <row r="119" spans="1:19" ht="14.4" customHeight="1">
      <c r="A119" s="142" t="s">
        <v>122</v>
      </c>
      <c r="B119" s="149">
        <v>220355</v>
      </c>
      <c r="C119" s="90" t="s">
        <v>131</v>
      </c>
      <c r="D119" s="142" t="s">
        <v>1122</v>
      </c>
      <c r="E119" s="142" t="s">
        <v>1188</v>
      </c>
      <c r="F119" s="1">
        <v>0</v>
      </c>
      <c r="G119" s="1">
        <v>0</v>
      </c>
      <c r="H119" s="7">
        <f t="shared" si="9"/>
        <v>0</v>
      </c>
      <c r="I119" s="1">
        <v>-94446</v>
      </c>
      <c r="J119" s="1">
        <f t="shared" si="10"/>
        <v>-94446</v>
      </c>
      <c r="K119" s="5">
        <v>0</v>
      </c>
      <c r="L119" s="5">
        <v>0</v>
      </c>
      <c r="M119" s="10">
        <f t="shared" si="11"/>
        <v>0</v>
      </c>
      <c r="N119" s="2">
        <f t="shared" si="12"/>
        <v>0</v>
      </c>
      <c r="O119" s="2">
        <f t="shared" si="13"/>
        <v>27.771658260369595</v>
      </c>
      <c r="P119" s="1">
        <f t="shared" si="14"/>
        <v>0</v>
      </c>
      <c r="Q119" s="1">
        <f t="shared" si="15"/>
        <v>-94446</v>
      </c>
      <c r="R119" s="11">
        <f t="shared" si="16"/>
        <v>0.91663466831948681</v>
      </c>
      <c r="S119" s="1">
        <f t="shared" si="17"/>
        <v>-94446</v>
      </c>
    </row>
    <row r="120" spans="1:19" ht="14.4" customHeight="1">
      <c r="A120" s="142" t="s">
        <v>122</v>
      </c>
      <c r="B120" s="148">
        <v>220358</v>
      </c>
      <c r="C120" s="90" t="s">
        <v>132</v>
      </c>
      <c r="D120" s="142" t="s">
        <v>1122</v>
      </c>
      <c r="E120" s="143" t="s">
        <v>1187</v>
      </c>
      <c r="F120" s="1">
        <v>1355531</v>
      </c>
      <c r="G120" s="1">
        <v>227117</v>
      </c>
      <c r="H120" s="7">
        <f t="shared" si="9"/>
        <v>1582648</v>
      </c>
      <c r="I120" s="1">
        <v>127224</v>
      </c>
      <c r="J120" s="1">
        <f t="shared" si="10"/>
        <v>1709872</v>
      </c>
      <c r="K120" s="5">
        <v>3687</v>
      </c>
      <c r="L120" s="5">
        <v>338</v>
      </c>
      <c r="M120" s="10">
        <f t="shared" si="11"/>
        <v>4025</v>
      </c>
      <c r="N120" s="2">
        <f t="shared" si="12"/>
        <v>424.81291925465837</v>
      </c>
      <c r="O120" s="2">
        <f t="shared" si="13"/>
        <v>27.771658260369595</v>
      </c>
      <c r="P120" s="1">
        <f t="shared" si="14"/>
        <v>111780.92449798762</v>
      </c>
      <c r="Q120" s="1">
        <f t="shared" si="15"/>
        <v>1598091.0755020124</v>
      </c>
      <c r="R120" s="11">
        <f t="shared" si="16"/>
        <v>0.91663466831948681</v>
      </c>
      <c r="S120" s="1">
        <f t="shared" si="17"/>
        <v>1464865.6829371192</v>
      </c>
    </row>
    <row r="121" spans="1:19" ht="14.4" customHeight="1">
      <c r="A121" s="142" t="s">
        <v>122</v>
      </c>
      <c r="B121" s="148">
        <v>220360</v>
      </c>
      <c r="C121" s="90" t="s">
        <v>133</v>
      </c>
      <c r="D121" s="142" t="s">
        <v>1122</v>
      </c>
      <c r="E121" s="143" t="s">
        <v>1187</v>
      </c>
      <c r="F121" s="1">
        <v>1671140</v>
      </c>
      <c r="G121" s="1">
        <v>421880</v>
      </c>
      <c r="H121" s="7">
        <f t="shared" si="9"/>
        <v>2093020</v>
      </c>
      <c r="I121" s="1">
        <v>-113088</v>
      </c>
      <c r="J121" s="1">
        <f t="shared" si="10"/>
        <v>1979932</v>
      </c>
      <c r="K121" s="5">
        <v>8630</v>
      </c>
      <c r="L121" s="5">
        <v>0</v>
      </c>
      <c r="M121" s="10">
        <f t="shared" si="11"/>
        <v>8630</v>
      </c>
      <c r="N121" s="2">
        <f t="shared" si="12"/>
        <v>229.42433371958285</v>
      </c>
      <c r="O121" s="2">
        <f t="shared" si="13"/>
        <v>27.771658260369595</v>
      </c>
      <c r="P121" s="1">
        <f t="shared" si="14"/>
        <v>239669.41078698961</v>
      </c>
      <c r="Q121" s="1">
        <f t="shared" si="15"/>
        <v>1740262.5892130104</v>
      </c>
      <c r="R121" s="11">
        <f t="shared" si="16"/>
        <v>0.91663466831948681</v>
      </c>
      <c r="S121" s="1">
        <f t="shared" si="17"/>
        <v>1595185.0212520792</v>
      </c>
    </row>
    <row r="122" spans="1:19" ht="14.4" customHeight="1">
      <c r="A122" s="142" t="s">
        <v>122</v>
      </c>
      <c r="B122" s="148">
        <v>220365</v>
      </c>
      <c r="C122" s="90" t="s">
        <v>134</v>
      </c>
      <c r="D122" s="142" t="s">
        <v>1122</v>
      </c>
      <c r="E122" s="143" t="s">
        <v>1187</v>
      </c>
      <c r="F122" s="1">
        <v>197811</v>
      </c>
      <c r="G122" s="1">
        <v>0</v>
      </c>
      <c r="H122" s="7">
        <f t="shared" si="9"/>
        <v>197811</v>
      </c>
      <c r="I122" s="1">
        <v>-42240</v>
      </c>
      <c r="J122" s="1">
        <f t="shared" si="10"/>
        <v>155571</v>
      </c>
      <c r="K122" s="5">
        <v>506</v>
      </c>
      <c r="L122" s="5">
        <v>0</v>
      </c>
      <c r="M122" s="10">
        <f t="shared" si="11"/>
        <v>506</v>
      </c>
      <c r="N122" s="2">
        <f t="shared" si="12"/>
        <v>307.4525691699605</v>
      </c>
      <c r="O122" s="2">
        <f t="shared" si="13"/>
        <v>27.771658260369595</v>
      </c>
      <c r="P122" s="1">
        <f t="shared" si="14"/>
        <v>14052.459079747015</v>
      </c>
      <c r="Q122" s="1">
        <f t="shared" si="15"/>
        <v>141518.54092025297</v>
      </c>
      <c r="R122" s="11">
        <f t="shared" si="16"/>
        <v>0.91663466831948681</v>
      </c>
      <c r="S122" s="1">
        <f t="shared" si="17"/>
        <v>129720.8008174938</v>
      </c>
    </row>
    <row r="123" spans="1:19" ht="14.4" customHeight="1">
      <c r="A123" s="142" t="s">
        <v>122</v>
      </c>
      <c r="B123" s="148">
        <v>220368</v>
      </c>
      <c r="C123" s="90" t="s">
        <v>135</v>
      </c>
      <c r="D123" s="142" t="s">
        <v>1122</v>
      </c>
      <c r="E123" s="143" t="s">
        <v>1187</v>
      </c>
      <c r="F123" s="1">
        <v>1185794</v>
      </c>
      <c r="G123" s="1">
        <v>0</v>
      </c>
      <c r="H123" s="7">
        <f t="shared" si="9"/>
        <v>1185794</v>
      </c>
      <c r="I123" s="1">
        <v>-21858</v>
      </c>
      <c r="J123" s="1">
        <f t="shared" si="10"/>
        <v>1163936</v>
      </c>
      <c r="K123" s="5">
        <v>5301</v>
      </c>
      <c r="L123" s="5">
        <v>0</v>
      </c>
      <c r="M123" s="10">
        <f t="shared" si="11"/>
        <v>5301</v>
      </c>
      <c r="N123" s="2">
        <f t="shared" si="12"/>
        <v>219.56913789850972</v>
      </c>
      <c r="O123" s="2">
        <f t="shared" si="13"/>
        <v>27.771658260369595</v>
      </c>
      <c r="P123" s="1">
        <f t="shared" si="14"/>
        <v>147217.56043821923</v>
      </c>
      <c r="Q123" s="1">
        <f t="shared" si="15"/>
        <v>1016718.4395617808</v>
      </c>
      <c r="R123" s="11">
        <f t="shared" si="16"/>
        <v>0.91663466831948681</v>
      </c>
      <c r="S123" s="1">
        <f t="shared" si="17"/>
        <v>931959.36962201912</v>
      </c>
    </row>
    <row r="124" spans="1:19" ht="14.4" customHeight="1">
      <c r="A124" s="142" t="s">
        <v>122</v>
      </c>
      <c r="B124" s="149">
        <v>220369</v>
      </c>
      <c r="C124" s="90" t="s">
        <v>136</v>
      </c>
      <c r="D124" s="142" t="s">
        <v>1122</v>
      </c>
      <c r="E124" s="142" t="s">
        <v>1188</v>
      </c>
      <c r="F124" s="1">
        <v>0</v>
      </c>
      <c r="G124" s="1">
        <v>0</v>
      </c>
      <c r="H124" s="7">
        <f t="shared" si="9"/>
        <v>0</v>
      </c>
      <c r="I124" s="1">
        <v>76728</v>
      </c>
      <c r="J124" s="1">
        <f t="shared" si="10"/>
        <v>76728</v>
      </c>
      <c r="K124" s="5">
        <v>0</v>
      </c>
      <c r="L124" s="5">
        <v>0</v>
      </c>
      <c r="M124" s="10">
        <f t="shared" si="11"/>
        <v>0</v>
      </c>
      <c r="N124" s="2">
        <f t="shared" si="12"/>
        <v>0</v>
      </c>
      <c r="O124" s="2">
        <f t="shared" si="13"/>
        <v>27.771658260369595</v>
      </c>
      <c r="P124" s="1">
        <f t="shared" si="14"/>
        <v>0</v>
      </c>
      <c r="Q124" s="1">
        <f t="shared" si="15"/>
        <v>76728</v>
      </c>
      <c r="R124" s="11">
        <f t="shared" si="16"/>
        <v>0.91663466831948681</v>
      </c>
      <c r="S124" s="1">
        <f t="shared" si="17"/>
        <v>70331.544830817584</v>
      </c>
    </row>
    <row r="125" spans="1:19" ht="14.4" customHeight="1">
      <c r="A125" s="142" t="s">
        <v>122</v>
      </c>
      <c r="B125" s="148">
        <v>220371</v>
      </c>
      <c r="C125" s="90" t="s">
        <v>137</v>
      </c>
      <c r="D125" s="142" t="s">
        <v>1122</v>
      </c>
      <c r="E125" s="143" t="s">
        <v>1187</v>
      </c>
      <c r="F125" s="1">
        <v>585450</v>
      </c>
      <c r="G125" s="1">
        <v>6984</v>
      </c>
      <c r="H125" s="7">
        <f t="shared" si="9"/>
        <v>592434</v>
      </c>
      <c r="I125" s="1">
        <v>-252888</v>
      </c>
      <c r="J125" s="1">
        <f t="shared" si="10"/>
        <v>339546</v>
      </c>
      <c r="K125" s="5">
        <v>3706</v>
      </c>
      <c r="L125" s="5">
        <v>76</v>
      </c>
      <c r="M125" s="10">
        <f t="shared" si="11"/>
        <v>3782</v>
      </c>
      <c r="N125" s="2">
        <f t="shared" si="12"/>
        <v>89.779481755684827</v>
      </c>
      <c r="O125" s="2">
        <f t="shared" si="13"/>
        <v>27.771658260369595</v>
      </c>
      <c r="P125" s="1">
        <f t="shared" si="14"/>
        <v>105032.4115407178</v>
      </c>
      <c r="Q125" s="1">
        <f t="shared" si="15"/>
        <v>234513.58845928218</v>
      </c>
      <c r="R125" s="11">
        <f t="shared" si="16"/>
        <v>0.91663466831948681</v>
      </c>
      <c r="S125" s="1">
        <f t="shared" si="17"/>
        <v>214963.28537378676</v>
      </c>
    </row>
    <row r="126" spans="1:19" ht="14.4" customHeight="1">
      <c r="A126" s="142" t="s">
        <v>122</v>
      </c>
      <c r="B126" s="149">
        <v>220375</v>
      </c>
      <c r="C126" s="90" t="s">
        <v>138</v>
      </c>
      <c r="D126" s="142" t="s">
        <v>1122</v>
      </c>
      <c r="E126" s="142" t="s">
        <v>1188</v>
      </c>
      <c r="F126" s="1">
        <v>0</v>
      </c>
      <c r="G126" s="1">
        <v>0</v>
      </c>
      <c r="H126" s="7">
        <f t="shared" si="9"/>
        <v>0</v>
      </c>
      <c r="I126" s="1">
        <v>55704</v>
      </c>
      <c r="J126" s="1">
        <f t="shared" si="10"/>
        <v>55704</v>
      </c>
      <c r="K126" s="5">
        <v>0</v>
      </c>
      <c r="L126" s="5">
        <v>0</v>
      </c>
      <c r="M126" s="10">
        <f t="shared" si="11"/>
        <v>0</v>
      </c>
      <c r="N126" s="2">
        <f t="shared" si="12"/>
        <v>0</v>
      </c>
      <c r="O126" s="2">
        <f t="shared" si="13"/>
        <v>27.771658260369595</v>
      </c>
      <c r="P126" s="1">
        <f t="shared" si="14"/>
        <v>0</v>
      </c>
      <c r="Q126" s="1">
        <f t="shared" si="15"/>
        <v>55704</v>
      </c>
      <c r="R126" s="11">
        <f t="shared" si="16"/>
        <v>0.91663466831948681</v>
      </c>
      <c r="S126" s="1">
        <f t="shared" si="17"/>
        <v>51060.217564068691</v>
      </c>
    </row>
    <row r="127" spans="1:19" ht="14.4" customHeight="1">
      <c r="A127" s="142" t="s">
        <v>122</v>
      </c>
      <c r="B127" s="148">
        <v>220376</v>
      </c>
      <c r="C127" s="90" t="s">
        <v>139</v>
      </c>
      <c r="D127" s="142" t="s">
        <v>1122</v>
      </c>
      <c r="E127" s="143" t="s">
        <v>1187</v>
      </c>
      <c r="F127" s="1">
        <v>914742</v>
      </c>
      <c r="G127" s="1">
        <v>0</v>
      </c>
      <c r="H127" s="7">
        <f t="shared" si="9"/>
        <v>914742</v>
      </c>
      <c r="I127" s="1">
        <v>41772</v>
      </c>
      <c r="J127" s="1">
        <f t="shared" si="10"/>
        <v>956514</v>
      </c>
      <c r="K127" s="5">
        <v>2781</v>
      </c>
      <c r="L127" s="5">
        <v>0</v>
      </c>
      <c r="M127" s="10">
        <f t="shared" si="11"/>
        <v>2781</v>
      </c>
      <c r="N127" s="2">
        <f t="shared" si="12"/>
        <v>343.94606256742179</v>
      </c>
      <c r="O127" s="2">
        <f t="shared" si="13"/>
        <v>27.771658260369595</v>
      </c>
      <c r="P127" s="1">
        <f t="shared" si="14"/>
        <v>77232.981622087842</v>
      </c>
      <c r="Q127" s="1">
        <f t="shared" si="15"/>
        <v>879281.01837791211</v>
      </c>
      <c r="R127" s="11">
        <f t="shared" si="16"/>
        <v>0.91663466831948681</v>
      </c>
      <c r="S127" s="1">
        <f t="shared" si="17"/>
        <v>805979.46464045811</v>
      </c>
    </row>
    <row r="128" spans="1:19" ht="14.4" customHeight="1">
      <c r="A128" s="142" t="s">
        <v>122</v>
      </c>
      <c r="B128" s="149">
        <v>220377</v>
      </c>
      <c r="C128" s="90" t="s">
        <v>140</v>
      </c>
      <c r="D128" s="142" t="s">
        <v>1122</v>
      </c>
      <c r="E128" s="142" t="s">
        <v>1188</v>
      </c>
      <c r="F128" s="1">
        <v>0</v>
      </c>
      <c r="G128" s="1">
        <v>0</v>
      </c>
      <c r="H128" s="7">
        <f t="shared" si="9"/>
        <v>0</v>
      </c>
      <c r="I128" s="1">
        <v>-56790</v>
      </c>
      <c r="J128" s="1">
        <f t="shared" si="10"/>
        <v>-56790</v>
      </c>
      <c r="K128" s="5">
        <v>0</v>
      </c>
      <c r="L128" s="5">
        <v>0</v>
      </c>
      <c r="M128" s="10">
        <f t="shared" si="11"/>
        <v>0</v>
      </c>
      <c r="N128" s="2">
        <f t="shared" si="12"/>
        <v>0</v>
      </c>
      <c r="O128" s="2">
        <f t="shared" si="13"/>
        <v>27.771658260369595</v>
      </c>
      <c r="P128" s="1">
        <f t="shared" si="14"/>
        <v>0</v>
      </c>
      <c r="Q128" s="1">
        <f t="shared" si="15"/>
        <v>-56790</v>
      </c>
      <c r="R128" s="11">
        <f t="shared" si="16"/>
        <v>0.91663466831948681</v>
      </c>
      <c r="S128" s="1">
        <f t="shared" si="17"/>
        <v>-56790</v>
      </c>
    </row>
    <row r="129" spans="1:19" ht="14.4" customHeight="1">
      <c r="A129" s="142" t="s">
        <v>122</v>
      </c>
      <c r="B129" s="148">
        <v>220378</v>
      </c>
      <c r="C129" s="90" t="s">
        <v>141</v>
      </c>
      <c r="D129" s="142" t="s">
        <v>1122</v>
      </c>
      <c r="E129" s="143" t="s">
        <v>1187</v>
      </c>
      <c r="F129" s="1">
        <v>2503207</v>
      </c>
      <c r="G129" s="1">
        <v>0</v>
      </c>
      <c r="H129" s="7">
        <f t="shared" si="9"/>
        <v>2503207</v>
      </c>
      <c r="I129" s="1">
        <v>50262</v>
      </c>
      <c r="J129" s="1">
        <f t="shared" si="10"/>
        <v>2553469</v>
      </c>
      <c r="K129" s="5">
        <v>6631</v>
      </c>
      <c r="L129" s="5">
        <v>0</v>
      </c>
      <c r="M129" s="10">
        <f t="shared" si="11"/>
        <v>6631</v>
      </c>
      <c r="N129" s="2">
        <f t="shared" si="12"/>
        <v>385.08053083999397</v>
      </c>
      <c r="O129" s="2">
        <f t="shared" si="13"/>
        <v>27.771658260369595</v>
      </c>
      <c r="P129" s="1">
        <f t="shared" si="14"/>
        <v>184153.86592451078</v>
      </c>
      <c r="Q129" s="1">
        <f t="shared" si="15"/>
        <v>2369315.1340754894</v>
      </c>
      <c r="R129" s="11">
        <f t="shared" si="16"/>
        <v>0.91663466831948681</v>
      </c>
      <c r="S129" s="1">
        <f t="shared" si="17"/>
        <v>2171796.3920676266</v>
      </c>
    </row>
    <row r="130" spans="1:19" ht="14.4" customHeight="1">
      <c r="A130" s="142" t="s">
        <v>122</v>
      </c>
      <c r="B130" s="149">
        <v>220379</v>
      </c>
      <c r="C130" s="90" t="s">
        <v>142</v>
      </c>
      <c r="D130" s="142" t="s">
        <v>1122</v>
      </c>
      <c r="E130" s="142" t="s">
        <v>1188</v>
      </c>
      <c r="F130" s="1">
        <v>0</v>
      </c>
      <c r="G130" s="1">
        <v>0</v>
      </c>
      <c r="H130" s="7">
        <f t="shared" si="9"/>
        <v>0</v>
      </c>
      <c r="I130" s="1">
        <v>-53598</v>
      </c>
      <c r="J130" s="1">
        <f t="shared" si="10"/>
        <v>-53598</v>
      </c>
      <c r="K130" s="5">
        <v>0</v>
      </c>
      <c r="L130" s="5">
        <v>0</v>
      </c>
      <c r="M130" s="10">
        <f t="shared" si="11"/>
        <v>0</v>
      </c>
      <c r="N130" s="2">
        <f t="shared" si="12"/>
        <v>0</v>
      </c>
      <c r="O130" s="2">
        <f t="shared" si="13"/>
        <v>27.771658260369595</v>
      </c>
      <c r="P130" s="1">
        <f t="shared" si="14"/>
        <v>0</v>
      </c>
      <c r="Q130" s="1">
        <f t="shared" si="15"/>
        <v>-53598</v>
      </c>
      <c r="R130" s="11">
        <f t="shared" si="16"/>
        <v>0.91663466831948681</v>
      </c>
      <c r="S130" s="1">
        <f t="shared" si="17"/>
        <v>-53598</v>
      </c>
    </row>
    <row r="131" spans="1:19" ht="14.4" customHeight="1">
      <c r="A131" s="142" t="s">
        <v>122</v>
      </c>
      <c r="B131" s="148">
        <v>220380</v>
      </c>
      <c r="C131" s="90" t="s">
        <v>143</v>
      </c>
      <c r="D131" s="142" t="s">
        <v>1122</v>
      </c>
      <c r="E131" s="143" t="s">
        <v>1187</v>
      </c>
      <c r="F131" s="1">
        <v>892773</v>
      </c>
      <c r="G131" s="1">
        <v>155396</v>
      </c>
      <c r="H131" s="7">
        <f t="shared" ref="H131:H194" si="18">SUM(F131:G131)</f>
        <v>1048169</v>
      </c>
      <c r="I131" s="1">
        <v>-2148</v>
      </c>
      <c r="J131" s="1">
        <f t="shared" ref="J131:J194" si="19">H131+I131</f>
        <v>1046021</v>
      </c>
      <c r="K131" s="5">
        <v>3834</v>
      </c>
      <c r="L131" s="5">
        <v>0</v>
      </c>
      <c r="M131" s="10">
        <f t="shared" ref="M131:M194" si="20">SUM(K131:L131)</f>
        <v>3834</v>
      </c>
      <c r="N131" s="2">
        <f t="shared" ref="N131:N194" si="21">IFERROR(J131/M131,0)</f>
        <v>272.82759520083465</v>
      </c>
      <c r="O131" s="2">
        <f t="shared" ref="O131:O194" si="22">$D$1108</f>
        <v>27.771658260369595</v>
      </c>
      <c r="P131" s="1">
        <f t="shared" ref="P131:P194" si="23">IF(J131&lt;0,0,MIN(J131,O131*M131))</f>
        <v>106476.53777025703</v>
      </c>
      <c r="Q131" s="1">
        <f t="shared" ref="Q131:Q194" si="24">J131-P131</f>
        <v>939544.46222974302</v>
      </c>
      <c r="R131" s="11">
        <f t="shared" ref="R131:R194" si="25">$Q$1106</f>
        <v>0.91663466831948681</v>
      </c>
      <c r="S131" s="1">
        <f t="shared" ref="S131:S194" si="26">IF(Q131&gt;0,R131*Q131,Q131)</f>
        <v>861219.02650737111</v>
      </c>
    </row>
    <row r="132" spans="1:19" ht="14.4" customHeight="1">
      <c r="A132" s="142" t="s">
        <v>122</v>
      </c>
      <c r="B132" s="148">
        <v>220381</v>
      </c>
      <c r="C132" s="90" t="s">
        <v>144</v>
      </c>
      <c r="D132" s="142" t="s">
        <v>1122</v>
      </c>
      <c r="E132" s="143" t="s">
        <v>1187</v>
      </c>
      <c r="F132" s="1">
        <v>2857915</v>
      </c>
      <c r="G132" s="1">
        <v>0</v>
      </c>
      <c r="H132" s="7">
        <f t="shared" si="18"/>
        <v>2857915</v>
      </c>
      <c r="I132" s="1">
        <v>131208</v>
      </c>
      <c r="J132" s="1">
        <f t="shared" si="19"/>
        <v>2989123</v>
      </c>
      <c r="K132" s="5">
        <v>6078</v>
      </c>
      <c r="L132" s="5">
        <v>0</v>
      </c>
      <c r="M132" s="10">
        <f t="shared" si="20"/>
        <v>6078</v>
      </c>
      <c r="N132" s="2">
        <f t="shared" si="21"/>
        <v>491.79384666008553</v>
      </c>
      <c r="O132" s="2">
        <f t="shared" si="22"/>
        <v>27.771658260369595</v>
      </c>
      <c r="P132" s="1">
        <f t="shared" si="23"/>
        <v>168796.13890652641</v>
      </c>
      <c r="Q132" s="1">
        <f t="shared" si="24"/>
        <v>2820326.8610934736</v>
      </c>
      <c r="R132" s="11">
        <f t="shared" si="25"/>
        <v>0.91663466831948681</v>
      </c>
      <c r="S132" s="1">
        <f t="shared" si="26"/>
        <v>2585209.3768709553</v>
      </c>
    </row>
    <row r="133" spans="1:19" ht="14.4" customHeight="1">
      <c r="A133" s="142" t="s">
        <v>122</v>
      </c>
      <c r="B133" s="148">
        <v>220382</v>
      </c>
      <c r="C133" s="90" t="s">
        <v>145</v>
      </c>
      <c r="D133" s="142" t="s">
        <v>1122</v>
      </c>
      <c r="E133" s="143" t="s">
        <v>1187</v>
      </c>
      <c r="F133" s="1">
        <v>1583334</v>
      </c>
      <c r="G133" s="1">
        <v>0</v>
      </c>
      <c r="H133" s="7">
        <f t="shared" si="18"/>
        <v>1583334</v>
      </c>
      <c r="I133" s="1">
        <v>28518</v>
      </c>
      <c r="J133" s="1">
        <f t="shared" si="19"/>
        <v>1611852</v>
      </c>
      <c r="K133" s="5">
        <v>8075</v>
      </c>
      <c r="L133" s="5">
        <v>0</v>
      </c>
      <c r="M133" s="10">
        <f t="shared" si="20"/>
        <v>8075</v>
      </c>
      <c r="N133" s="2">
        <f t="shared" si="21"/>
        <v>199.61015479876161</v>
      </c>
      <c r="O133" s="2">
        <f t="shared" si="22"/>
        <v>27.771658260369595</v>
      </c>
      <c r="P133" s="1">
        <f t="shared" si="23"/>
        <v>224256.14045248448</v>
      </c>
      <c r="Q133" s="1">
        <f t="shared" si="24"/>
        <v>1387595.8595475154</v>
      </c>
      <c r="R133" s="11">
        <f t="shared" si="25"/>
        <v>0.91663466831948681</v>
      </c>
      <c r="S133" s="1">
        <f t="shared" si="26"/>
        <v>1271918.4704778299</v>
      </c>
    </row>
    <row r="134" spans="1:19" ht="14.4" customHeight="1">
      <c r="A134" s="142" t="s">
        <v>122</v>
      </c>
      <c r="B134" s="148">
        <v>220389</v>
      </c>
      <c r="C134" s="90" t="s">
        <v>146</v>
      </c>
      <c r="D134" s="142" t="s">
        <v>1122</v>
      </c>
      <c r="E134" s="143" t="s">
        <v>1187</v>
      </c>
      <c r="F134" s="1">
        <v>702316</v>
      </c>
      <c r="G134" s="1">
        <v>233837</v>
      </c>
      <c r="H134" s="7">
        <f t="shared" si="18"/>
        <v>936153</v>
      </c>
      <c r="I134" s="1">
        <v>16722</v>
      </c>
      <c r="J134" s="1">
        <f t="shared" si="19"/>
        <v>952875</v>
      </c>
      <c r="K134" s="5">
        <v>3122</v>
      </c>
      <c r="L134" s="5">
        <v>397</v>
      </c>
      <c r="M134" s="10">
        <f t="shared" si="20"/>
        <v>3519</v>
      </c>
      <c r="N134" s="2">
        <f t="shared" si="21"/>
        <v>270.78005115089513</v>
      </c>
      <c r="O134" s="2">
        <f t="shared" si="22"/>
        <v>27.771658260369595</v>
      </c>
      <c r="P134" s="1">
        <f t="shared" si="23"/>
        <v>97728.465418240608</v>
      </c>
      <c r="Q134" s="1">
        <f t="shared" si="24"/>
        <v>855146.53458175936</v>
      </c>
      <c r="R134" s="11">
        <f t="shared" si="25"/>
        <v>0.91663466831948681</v>
      </c>
      <c r="S134" s="1">
        <f t="shared" si="26"/>
        <v>783856.9600909095</v>
      </c>
    </row>
    <row r="135" spans="1:19" ht="14.4" customHeight="1">
      <c r="A135" s="142" t="s">
        <v>122</v>
      </c>
      <c r="B135" s="148">
        <v>220392</v>
      </c>
      <c r="C135" s="90" t="s">
        <v>147</v>
      </c>
      <c r="D135" s="142" t="s">
        <v>1122</v>
      </c>
      <c r="E135" s="143" t="s">
        <v>1187</v>
      </c>
      <c r="F135" s="1">
        <v>249555</v>
      </c>
      <c r="G135" s="1">
        <v>0</v>
      </c>
      <c r="H135" s="7">
        <f t="shared" si="18"/>
        <v>249555</v>
      </c>
      <c r="I135" s="1">
        <v>5220</v>
      </c>
      <c r="J135" s="1">
        <f t="shared" si="19"/>
        <v>254775</v>
      </c>
      <c r="K135" s="5">
        <v>1033</v>
      </c>
      <c r="L135" s="5">
        <v>0</v>
      </c>
      <c r="M135" s="10">
        <f t="shared" si="20"/>
        <v>1033</v>
      </c>
      <c r="N135" s="2">
        <f t="shared" si="21"/>
        <v>246.63601161665053</v>
      </c>
      <c r="O135" s="2">
        <f t="shared" si="22"/>
        <v>27.771658260369595</v>
      </c>
      <c r="P135" s="1">
        <f t="shared" si="23"/>
        <v>28688.122982961791</v>
      </c>
      <c r="Q135" s="1">
        <f t="shared" si="24"/>
        <v>226086.8770170382</v>
      </c>
      <c r="R135" s="11">
        <f t="shared" si="25"/>
        <v>0.91663466831948681</v>
      </c>
      <c r="S135" s="1">
        <f t="shared" si="26"/>
        <v>207239.06952590143</v>
      </c>
    </row>
    <row r="136" spans="1:19" ht="14.4" customHeight="1">
      <c r="A136" s="142" t="s">
        <v>122</v>
      </c>
      <c r="B136" s="148">
        <v>220394</v>
      </c>
      <c r="C136" s="90" t="s">
        <v>148</v>
      </c>
      <c r="D136" s="142" t="s">
        <v>1122</v>
      </c>
      <c r="E136" s="143" t="s">
        <v>1187</v>
      </c>
      <c r="F136" s="1">
        <v>1328822</v>
      </c>
      <c r="G136" s="1">
        <v>7051</v>
      </c>
      <c r="H136" s="7">
        <f t="shared" si="18"/>
        <v>1335873</v>
      </c>
      <c r="I136" s="1">
        <v>-35112</v>
      </c>
      <c r="J136" s="1">
        <f t="shared" si="19"/>
        <v>1300761</v>
      </c>
      <c r="K136" s="5">
        <v>7337</v>
      </c>
      <c r="L136" s="5">
        <v>19</v>
      </c>
      <c r="M136" s="10">
        <f t="shared" si="20"/>
        <v>7356</v>
      </c>
      <c r="N136" s="2">
        <f t="shared" si="21"/>
        <v>176.82993474714519</v>
      </c>
      <c r="O136" s="2">
        <f t="shared" si="22"/>
        <v>27.771658260369595</v>
      </c>
      <c r="P136" s="1">
        <f t="shared" si="23"/>
        <v>204288.31816327875</v>
      </c>
      <c r="Q136" s="1">
        <f t="shared" si="24"/>
        <v>1096472.6818367213</v>
      </c>
      <c r="R136" s="11">
        <f t="shared" si="25"/>
        <v>0.91663466831948681</v>
      </c>
      <c r="S136" s="1">
        <f t="shared" si="26"/>
        <v>1005064.8730367812</v>
      </c>
    </row>
    <row r="137" spans="1:19" ht="14.4" customHeight="1">
      <c r="A137" s="142" t="s">
        <v>149</v>
      </c>
      <c r="B137" s="148">
        <v>230468</v>
      </c>
      <c r="C137" s="90" t="s">
        <v>150</v>
      </c>
      <c r="D137" s="142" t="s">
        <v>1122</v>
      </c>
      <c r="E137" s="143" t="s">
        <v>1187</v>
      </c>
      <c r="F137" s="1">
        <v>2403800</v>
      </c>
      <c r="G137" s="1">
        <v>1227657</v>
      </c>
      <c r="H137" s="7">
        <f t="shared" si="18"/>
        <v>3631457</v>
      </c>
      <c r="I137" s="1">
        <v>-152310</v>
      </c>
      <c r="J137" s="1">
        <f t="shared" si="19"/>
        <v>3479147</v>
      </c>
      <c r="K137" s="5">
        <v>20728</v>
      </c>
      <c r="L137" s="5">
        <v>5649</v>
      </c>
      <c r="M137" s="10">
        <f t="shared" si="20"/>
        <v>26377</v>
      </c>
      <c r="N137" s="2">
        <f t="shared" si="21"/>
        <v>131.90078477461424</v>
      </c>
      <c r="O137" s="2">
        <f t="shared" si="22"/>
        <v>27.771658260369595</v>
      </c>
      <c r="P137" s="1">
        <f t="shared" si="23"/>
        <v>732533.02993376879</v>
      </c>
      <c r="Q137" s="1">
        <f t="shared" si="24"/>
        <v>2746613.9700662312</v>
      </c>
      <c r="R137" s="11">
        <f t="shared" si="25"/>
        <v>0.91663466831948681</v>
      </c>
      <c r="S137" s="1">
        <f t="shared" si="26"/>
        <v>2517641.5854533287</v>
      </c>
    </row>
    <row r="138" spans="1:19" ht="14.4" customHeight="1">
      <c r="A138" s="142" t="s">
        <v>149</v>
      </c>
      <c r="B138" s="148">
        <v>230469</v>
      </c>
      <c r="C138" s="90" t="s">
        <v>151</v>
      </c>
      <c r="D138" s="142" t="s">
        <v>1122</v>
      </c>
      <c r="E138" s="143" t="s">
        <v>1187</v>
      </c>
      <c r="F138" s="1">
        <v>326479</v>
      </c>
      <c r="G138" s="1">
        <v>0</v>
      </c>
      <c r="H138" s="7">
        <f t="shared" si="18"/>
        <v>326479</v>
      </c>
      <c r="I138" s="1">
        <v>84552</v>
      </c>
      <c r="J138" s="1">
        <f t="shared" si="19"/>
        <v>411031</v>
      </c>
      <c r="K138" s="5">
        <v>682</v>
      </c>
      <c r="L138" s="5">
        <v>0</v>
      </c>
      <c r="M138" s="10">
        <f t="shared" si="20"/>
        <v>682</v>
      </c>
      <c r="N138" s="2">
        <f t="shared" si="21"/>
        <v>602.68475073313778</v>
      </c>
      <c r="O138" s="2">
        <f t="shared" si="22"/>
        <v>27.771658260369595</v>
      </c>
      <c r="P138" s="1">
        <f t="shared" si="23"/>
        <v>18940.270933572065</v>
      </c>
      <c r="Q138" s="1">
        <f t="shared" si="24"/>
        <v>392090.72906642791</v>
      </c>
      <c r="R138" s="11">
        <f t="shared" si="25"/>
        <v>0.91663466831948681</v>
      </c>
      <c r="S138" s="1">
        <f t="shared" si="26"/>
        <v>359403.95538895094</v>
      </c>
    </row>
    <row r="139" spans="1:19" ht="14.4" customHeight="1">
      <c r="A139" s="142" t="s">
        <v>149</v>
      </c>
      <c r="B139" s="148">
        <v>230473</v>
      </c>
      <c r="C139" s="90" t="s">
        <v>152</v>
      </c>
      <c r="D139" s="142" t="s">
        <v>1122</v>
      </c>
      <c r="E139" s="143" t="s">
        <v>1187</v>
      </c>
      <c r="F139" s="1">
        <v>1832902</v>
      </c>
      <c r="G139" s="1">
        <v>208783</v>
      </c>
      <c r="H139" s="7">
        <f t="shared" si="18"/>
        <v>2041685</v>
      </c>
      <c r="I139" s="1">
        <v>-30354</v>
      </c>
      <c r="J139" s="1">
        <f t="shared" si="19"/>
        <v>2011331</v>
      </c>
      <c r="K139" s="5">
        <v>12100</v>
      </c>
      <c r="L139" s="5">
        <v>615</v>
      </c>
      <c r="M139" s="10">
        <f t="shared" si="20"/>
        <v>12715</v>
      </c>
      <c r="N139" s="2">
        <f t="shared" si="21"/>
        <v>158.18568619740464</v>
      </c>
      <c r="O139" s="2">
        <f t="shared" si="22"/>
        <v>27.771658260369595</v>
      </c>
      <c r="P139" s="1">
        <f t="shared" si="23"/>
        <v>353116.63478059939</v>
      </c>
      <c r="Q139" s="1">
        <f t="shared" si="24"/>
        <v>1658214.3652194007</v>
      </c>
      <c r="R139" s="11">
        <f t="shared" si="25"/>
        <v>0.91663466831948681</v>
      </c>
      <c r="S139" s="1">
        <f t="shared" si="26"/>
        <v>1519976.7746654938</v>
      </c>
    </row>
    <row r="140" spans="1:19" ht="14.4" customHeight="1">
      <c r="A140" s="142" t="s">
        <v>149</v>
      </c>
      <c r="B140" s="148">
        <v>230478</v>
      </c>
      <c r="C140" s="90" t="s">
        <v>153</v>
      </c>
      <c r="D140" s="142" t="s">
        <v>1122</v>
      </c>
      <c r="E140" s="143" t="s">
        <v>1187</v>
      </c>
      <c r="F140" s="1">
        <v>258229</v>
      </c>
      <c r="G140" s="1">
        <v>0</v>
      </c>
      <c r="H140" s="7">
        <f t="shared" si="18"/>
        <v>258229</v>
      </c>
      <c r="I140" s="1">
        <v>-10536</v>
      </c>
      <c r="J140" s="1">
        <f t="shared" si="19"/>
        <v>247693</v>
      </c>
      <c r="K140" s="5">
        <v>1201</v>
      </c>
      <c r="L140" s="5">
        <v>0</v>
      </c>
      <c r="M140" s="10">
        <f t="shared" si="20"/>
        <v>1201</v>
      </c>
      <c r="N140" s="2">
        <f t="shared" si="21"/>
        <v>206.23896752706079</v>
      </c>
      <c r="O140" s="2">
        <f t="shared" si="22"/>
        <v>27.771658260369595</v>
      </c>
      <c r="P140" s="1">
        <f t="shared" si="23"/>
        <v>33353.761570703886</v>
      </c>
      <c r="Q140" s="1">
        <f t="shared" si="24"/>
        <v>214339.23842929612</v>
      </c>
      <c r="R140" s="11">
        <f t="shared" si="25"/>
        <v>0.91663466831948681</v>
      </c>
      <c r="S140" s="1">
        <f t="shared" si="26"/>
        <v>196470.77672548924</v>
      </c>
    </row>
    <row r="141" spans="1:19" ht="14.4" customHeight="1">
      <c r="A141" s="142" t="s">
        <v>149</v>
      </c>
      <c r="B141" s="148">
        <v>230491</v>
      </c>
      <c r="C141" s="90" t="s">
        <v>154</v>
      </c>
      <c r="D141" s="142" t="s">
        <v>1122</v>
      </c>
      <c r="E141" s="143" t="s">
        <v>1187</v>
      </c>
      <c r="F141" s="1">
        <v>5106539</v>
      </c>
      <c r="G141" s="1">
        <v>5132531</v>
      </c>
      <c r="H141" s="7">
        <f t="shared" si="18"/>
        <v>10239070</v>
      </c>
      <c r="I141" s="1">
        <v>-69750</v>
      </c>
      <c r="J141" s="1">
        <f t="shared" si="19"/>
        <v>10169320</v>
      </c>
      <c r="K141" s="5">
        <v>38336</v>
      </c>
      <c r="L141" s="5">
        <v>26900</v>
      </c>
      <c r="M141" s="10">
        <f t="shared" si="20"/>
        <v>65236</v>
      </c>
      <c r="N141" s="2">
        <f t="shared" si="21"/>
        <v>155.88509411981116</v>
      </c>
      <c r="O141" s="2">
        <f t="shared" si="22"/>
        <v>27.771658260369595</v>
      </c>
      <c r="P141" s="1">
        <f t="shared" si="23"/>
        <v>1811711.8982734708</v>
      </c>
      <c r="Q141" s="1">
        <f t="shared" si="24"/>
        <v>8357608.1017265292</v>
      </c>
      <c r="R141" s="11">
        <f t="shared" si="25"/>
        <v>0.91663466831948681</v>
      </c>
      <c r="S141" s="1">
        <f t="shared" si="26"/>
        <v>7660873.3302703528</v>
      </c>
    </row>
    <row r="142" spans="1:19" ht="14.4" customHeight="1">
      <c r="A142" s="142" t="s">
        <v>149</v>
      </c>
      <c r="B142" s="149">
        <v>230494</v>
      </c>
      <c r="C142" s="90" t="s">
        <v>155</v>
      </c>
      <c r="D142" s="142" t="s">
        <v>1122</v>
      </c>
      <c r="E142" s="142" t="s">
        <v>1188</v>
      </c>
      <c r="F142" s="1">
        <v>0</v>
      </c>
      <c r="G142" s="1">
        <v>0</v>
      </c>
      <c r="H142" s="7">
        <f t="shared" si="18"/>
        <v>0</v>
      </c>
      <c r="I142" s="1">
        <v>0</v>
      </c>
      <c r="J142" s="1">
        <f t="shared" si="19"/>
        <v>0</v>
      </c>
      <c r="K142" s="5">
        <v>0</v>
      </c>
      <c r="L142" s="5">
        <v>0</v>
      </c>
      <c r="M142" s="10">
        <f t="shared" si="20"/>
        <v>0</v>
      </c>
      <c r="N142" s="2">
        <f t="shared" si="21"/>
        <v>0</v>
      </c>
      <c r="O142" s="2">
        <f t="shared" si="22"/>
        <v>27.771658260369595</v>
      </c>
      <c r="P142" s="1">
        <f t="shared" si="23"/>
        <v>0</v>
      </c>
      <c r="Q142" s="1">
        <f t="shared" si="24"/>
        <v>0</v>
      </c>
      <c r="R142" s="11">
        <f t="shared" si="25"/>
        <v>0.91663466831948681</v>
      </c>
      <c r="S142" s="1">
        <f t="shared" si="26"/>
        <v>0</v>
      </c>
    </row>
    <row r="143" spans="1:19" ht="14.4" customHeight="1">
      <c r="A143" s="142" t="s">
        <v>149</v>
      </c>
      <c r="B143" s="148">
        <v>230496</v>
      </c>
      <c r="C143" s="90" t="s">
        <v>156</v>
      </c>
      <c r="D143" s="142" t="s">
        <v>1122</v>
      </c>
      <c r="E143" s="143" t="s">
        <v>1187</v>
      </c>
      <c r="F143" s="1">
        <v>2294036</v>
      </c>
      <c r="G143" s="1">
        <v>0</v>
      </c>
      <c r="H143" s="7">
        <f t="shared" si="18"/>
        <v>2294036</v>
      </c>
      <c r="I143" s="1">
        <v>16764</v>
      </c>
      <c r="J143" s="1">
        <f t="shared" si="19"/>
        <v>2310800</v>
      </c>
      <c r="K143" s="5">
        <v>10979</v>
      </c>
      <c r="L143" s="5">
        <v>0</v>
      </c>
      <c r="M143" s="10">
        <f t="shared" si="20"/>
        <v>10979</v>
      </c>
      <c r="N143" s="2">
        <f t="shared" si="21"/>
        <v>210.47454230804263</v>
      </c>
      <c r="O143" s="2">
        <f t="shared" si="22"/>
        <v>27.771658260369595</v>
      </c>
      <c r="P143" s="1">
        <f t="shared" si="23"/>
        <v>304905.03604059777</v>
      </c>
      <c r="Q143" s="1">
        <f t="shared" si="24"/>
        <v>2005894.9639594022</v>
      </c>
      <c r="R143" s="11">
        <f t="shared" si="25"/>
        <v>0.91663466831948681</v>
      </c>
      <c r="S143" s="1">
        <f t="shared" si="26"/>
        <v>1838672.8649726557</v>
      </c>
    </row>
    <row r="144" spans="1:19" ht="14.4" customHeight="1">
      <c r="A144" s="142" t="s">
        <v>149</v>
      </c>
      <c r="B144" s="148">
        <v>230497</v>
      </c>
      <c r="C144" s="90" t="s">
        <v>157</v>
      </c>
      <c r="D144" s="142" t="s">
        <v>1122</v>
      </c>
      <c r="E144" s="143" t="s">
        <v>1187</v>
      </c>
      <c r="F144" s="1">
        <v>397191</v>
      </c>
      <c r="G144" s="1">
        <v>0</v>
      </c>
      <c r="H144" s="7">
        <f t="shared" si="18"/>
        <v>397191</v>
      </c>
      <c r="I144" s="1">
        <v>14622</v>
      </c>
      <c r="J144" s="1">
        <f t="shared" si="19"/>
        <v>411813</v>
      </c>
      <c r="K144" s="5">
        <v>1919</v>
      </c>
      <c r="L144" s="5">
        <v>0</v>
      </c>
      <c r="M144" s="10">
        <f t="shared" si="20"/>
        <v>1919</v>
      </c>
      <c r="N144" s="2">
        <f t="shared" si="21"/>
        <v>214.59770713913497</v>
      </c>
      <c r="O144" s="2">
        <f t="shared" si="22"/>
        <v>27.771658260369595</v>
      </c>
      <c r="P144" s="1">
        <f t="shared" si="23"/>
        <v>53293.812201649249</v>
      </c>
      <c r="Q144" s="1">
        <f t="shared" si="24"/>
        <v>358519.18779835076</v>
      </c>
      <c r="R144" s="11">
        <f t="shared" si="25"/>
        <v>0.91663466831948681</v>
      </c>
      <c r="S144" s="1">
        <f t="shared" si="26"/>
        <v>328631.11679371307</v>
      </c>
    </row>
    <row r="145" spans="1:19" ht="14.4" customHeight="1">
      <c r="A145" s="142" t="s">
        <v>149</v>
      </c>
      <c r="B145" s="148">
        <v>230498</v>
      </c>
      <c r="C145" s="90" t="s">
        <v>158</v>
      </c>
      <c r="D145" s="142" t="s">
        <v>1122</v>
      </c>
      <c r="E145" s="143" t="s">
        <v>1187</v>
      </c>
      <c r="F145" s="1">
        <v>518005</v>
      </c>
      <c r="G145" s="1">
        <v>0</v>
      </c>
      <c r="H145" s="7">
        <f t="shared" si="18"/>
        <v>518005</v>
      </c>
      <c r="I145" s="1">
        <v>154326</v>
      </c>
      <c r="J145" s="1">
        <f t="shared" si="19"/>
        <v>672331</v>
      </c>
      <c r="K145" s="5">
        <v>1165</v>
      </c>
      <c r="L145" s="5">
        <v>0</v>
      </c>
      <c r="M145" s="10">
        <f t="shared" si="20"/>
        <v>1165</v>
      </c>
      <c r="N145" s="2">
        <f t="shared" si="21"/>
        <v>577.10815450643781</v>
      </c>
      <c r="O145" s="2">
        <f t="shared" si="22"/>
        <v>27.771658260369595</v>
      </c>
      <c r="P145" s="1">
        <f t="shared" si="23"/>
        <v>32353.981873330576</v>
      </c>
      <c r="Q145" s="1">
        <f t="shared" si="24"/>
        <v>639977.01812666946</v>
      </c>
      <c r="R145" s="11">
        <f t="shared" si="25"/>
        <v>0.91663466831948681</v>
      </c>
      <c r="S145" s="1">
        <f t="shared" si="26"/>
        <v>586625.12174263387</v>
      </c>
    </row>
    <row r="146" spans="1:19" ht="14.4" customHeight="1">
      <c r="A146" s="142" t="s">
        <v>149</v>
      </c>
      <c r="B146" s="148">
        <v>230500</v>
      </c>
      <c r="C146" s="90" t="s">
        <v>159</v>
      </c>
      <c r="D146" s="142" t="s">
        <v>1122</v>
      </c>
      <c r="E146" s="143" t="s">
        <v>1187</v>
      </c>
      <c r="F146" s="1">
        <v>236712</v>
      </c>
      <c r="G146" s="1">
        <v>0</v>
      </c>
      <c r="H146" s="7">
        <f t="shared" si="18"/>
        <v>236712</v>
      </c>
      <c r="I146" s="1">
        <v>3528</v>
      </c>
      <c r="J146" s="1">
        <f t="shared" si="19"/>
        <v>240240</v>
      </c>
      <c r="K146" s="5">
        <v>554</v>
      </c>
      <c r="L146" s="5">
        <v>0</v>
      </c>
      <c r="M146" s="10">
        <f t="shared" si="20"/>
        <v>554</v>
      </c>
      <c r="N146" s="2">
        <f t="shared" si="21"/>
        <v>433.64620938628161</v>
      </c>
      <c r="O146" s="2">
        <f t="shared" si="22"/>
        <v>27.771658260369595</v>
      </c>
      <c r="P146" s="1">
        <f t="shared" si="23"/>
        <v>15385.498676244755</v>
      </c>
      <c r="Q146" s="1">
        <f t="shared" si="24"/>
        <v>224854.50132375525</v>
      </c>
      <c r="R146" s="11">
        <f t="shared" si="25"/>
        <v>0.91663466831948681</v>
      </c>
      <c r="S146" s="1">
        <f t="shared" si="26"/>
        <v>206109.43124104399</v>
      </c>
    </row>
    <row r="147" spans="1:19" ht="14.4" customHeight="1">
      <c r="A147" s="142" t="s">
        <v>149</v>
      </c>
      <c r="B147" s="148">
        <v>230501</v>
      </c>
      <c r="C147" s="90" t="s">
        <v>160</v>
      </c>
      <c r="D147" s="142" t="s">
        <v>1122</v>
      </c>
      <c r="E147" s="143" t="s">
        <v>1187</v>
      </c>
      <c r="F147" s="1">
        <v>4391747</v>
      </c>
      <c r="G147" s="1">
        <v>1238618</v>
      </c>
      <c r="H147" s="7">
        <f t="shared" si="18"/>
        <v>5630365</v>
      </c>
      <c r="I147" s="1">
        <v>50718</v>
      </c>
      <c r="J147" s="1">
        <f t="shared" si="19"/>
        <v>5681083</v>
      </c>
      <c r="K147" s="5">
        <v>25511</v>
      </c>
      <c r="L147" s="5">
        <v>2582</v>
      </c>
      <c r="M147" s="10">
        <f t="shared" si="20"/>
        <v>28093</v>
      </c>
      <c r="N147" s="2">
        <f t="shared" si="21"/>
        <v>202.22414836436124</v>
      </c>
      <c r="O147" s="2">
        <f t="shared" si="22"/>
        <v>27.771658260369595</v>
      </c>
      <c r="P147" s="1">
        <f t="shared" si="23"/>
        <v>780189.19550856308</v>
      </c>
      <c r="Q147" s="1">
        <f t="shared" si="24"/>
        <v>4900893.804491437</v>
      </c>
      <c r="R147" s="11">
        <f t="shared" si="25"/>
        <v>0.91663466831948681</v>
      </c>
      <c r="S147" s="1">
        <f t="shared" si="26"/>
        <v>4492329.1669490365</v>
      </c>
    </row>
    <row r="148" spans="1:19" ht="14.4" customHeight="1">
      <c r="A148" s="142" t="s">
        <v>149</v>
      </c>
      <c r="B148" s="148">
        <v>230502</v>
      </c>
      <c r="C148" s="90" t="s">
        <v>161</v>
      </c>
      <c r="D148" s="142" t="s">
        <v>1122</v>
      </c>
      <c r="E148" s="143" t="s">
        <v>1187</v>
      </c>
      <c r="F148" s="1">
        <v>1866423</v>
      </c>
      <c r="G148" s="1">
        <v>0</v>
      </c>
      <c r="H148" s="7">
        <f t="shared" si="18"/>
        <v>1866423</v>
      </c>
      <c r="I148" s="1">
        <v>135864</v>
      </c>
      <c r="J148" s="1">
        <f t="shared" si="19"/>
        <v>2002287</v>
      </c>
      <c r="K148" s="5">
        <v>13537</v>
      </c>
      <c r="L148" s="5">
        <v>0</v>
      </c>
      <c r="M148" s="10">
        <f t="shared" si="20"/>
        <v>13537</v>
      </c>
      <c r="N148" s="2">
        <f t="shared" si="21"/>
        <v>147.91216665435473</v>
      </c>
      <c r="O148" s="2">
        <f t="shared" si="22"/>
        <v>27.771658260369595</v>
      </c>
      <c r="P148" s="1">
        <f t="shared" si="23"/>
        <v>375944.93787062319</v>
      </c>
      <c r="Q148" s="1">
        <f t="shared" si="24"/>
        <v>1626342.0621293769</v>
      </c>
      <c r="R148" s="11">
        <f t="shared" si="25"/>
        <v>0.91663466831948681</v>
      </c>
      <c r="S148" s="1">
        <f t="shared" si="26"/>
        <v>1490761.5166939916</v>
      </c>
    </row>
    <row r="149" spans="1:19" ht="14.4" customHeight="1">
      <c r="A149" s="142" t="s">
        <v>149</v>
      </c>
      <c r="B149" s="148">
        <v>230503</v>
      </c>
      <c r="C149" s="90" t="s">
        <v>162</v>
      </c>
      <c r="D149" s="142" t="s">
        <v>1122</v>
      </c>
      <c r="E149" s="143" t="s">
        <v>1187</v>
      </c>
      <c r="F149" s="1">
        <v>1965903</v>
      </c>
      <c r="G149" s="1">
        <v>0</v>
      </c>
      <c r="H149" s="7">
        <f t="shared" si="18"/>
        <v>1965903</v>
      </c>
      <c r="I149" s="1">
        <v>23574</v>
      </c>
      <c r="J149" s="1">
        <f t="shared" si="19"/>
        <v>1989477</v>
      </c>
      <c r="K149" s="5">
        <v>10693</v>
      </c>
      <c r="L149" s="5">
        <v>0</v>
      </c>
      <c r="M149" s="10">
        <f t="shared" si="20"/>
        <v>10693</v>
      </c>
      <c r="N149" s="2">
        <f t="shared" si="21"/>
        <v>186.05414757317871</v>
      </c>
      <c r="O149" s="2">
        <f t="shared" si="22"/>
        <v>27.771658260369595</v>
      </c>
      <c r="P149" s="1">
        <f t="shared" si="23"/>
        <v>296962.34177813207</v>
      </c>
      <c r="Q149" s="1">
        <f t="shared" si="24"/>
        <v>1692514.6582218679</v>
      </c>
      <c r="R149" s="11">
        <f t="shared" si="25"/>
        <v>0.91663466831948681</v>
      </c>
      <c r="S149" s="1">
        <f t="shared" si="26"/>
        <v>1551417.6123650714</v>
      </c>
    </row>
    <row r="150" spans="1:19" ht="14.4" customHeight="1">
      <c r="A150" s="142" t="s">
        <v>149</v>
      </c>
      <c r="B150" s="148">
        <v>230505</v>
      </c>
      <c r="C150" s="90" t="s">
        <v>163</v>
      </c>
      <c r="D150" s="142" t="s">
        <v>1122</v>
      </c>
      <c r="E150" s="143" t="s">
        <v>1187</v>
      </c>
      <c r="F150" s="1">
        <v>548441</v>
      </c>
      <c r="G150" s="1">
        <v>0</v>
      </c>
      <c r="H150" s="7">
        <f t="shared" si="18"/>
        <v>548441</v>
      </c>
      <c r="I150" s="1">
        <v>23820</v>
      </c>
      <c r="J150" s="1">
        <f t="shared" si="19"/>
        <v>572261</v>
      </c>
      <c r="K150" s="5">
        <v>2392</v>
      </c>
      <c r="L150" s="5">
        <v>0</v>
      </c>
      <c r="M150" s="10">
        <f t="shared" si="20"/>
        <v>2392</v>
      </c>
      <c r="N150" s="2">
        <f t="shared" si="21"/>
        <v>239.23954849498327</v>
      </c>
      <c r="O150" s="2">
        <f t="shared" si="22"/>
        <v>27.771658260369595</v>
      </c>
      <c r="P150" s="1">
        <f t="shared" si="23"/>
        <v>66429.806558804077</v>
      </c>
      <c r="Q150" s="1">
        <f t="shared" si="24"/>
        <v>505831.19344119594</v>
      </c>
      <c r="R150" s="11">
        <f t="shared" si="25"/>
        <v>0.91663466831948681</v>
      </c>
      <c r="S150" s="1">
        <f t="shared" si="26"/>
        <v>463662.40822562081</v>
      </c>
    </row>
    <row r="151" spans="1:19" ht="14.4" customHeight="1">
      <c r="A151" s="142" t="s">
        <v>149</v>
      </c>
      <c r="B151" s="148">
        <v>230510</v>
      </c>
      <c r="C151" s="90" t="s">
        <v>164</v>
      </c>
      <c r="D151" s="142" t="s">
        <v>1122</v>
      </c>
      <c r="E151" s="143" t="s">
        <v>1187</v>
      </c>
      <c r="F151" s="1">
        <v>1939730</v>
      </c>
      <c r="G151" s="1">
        <v>17162</v>
      </c>
      <c r="H151" s="7">
        <f t="shared" si="18"/>
        <v>1956892</v>
      </c>
      <c r="I151" s="1">
        <v>-20964</v>
      </c>
      <c r="J151" s="1">
        <f t="shared" si="19"/>
        <v>1935928</v>
      </c>
      <c r="K151" s="5">
        <v>8843</v>
      </c>
      <c r="L151" s="5">
        <v>39</v>
      </c>
      <c r="M151" s="10">
        <f t="shared" si="20"/>
        <v>8882</v>
      </c>
      <c r="N151" s="2">
        <f t="shared" si="21"/>
        <v>217.96081963521729</v>
      </c>
      <c r="O151" s="2">
        <f t="shared" si="22"/>
        <v>27.771658260369595</v>
      </c>
      <c r="P151" s="1">
        <f t="shared" si="23"/>
        <v>246667.86866860275</v>
      </c>
      <c r="Q151" s="1">
        <f t="shared" si="24"/>
        <v>1689260.1313313972</v>
      </c>
      <c r="R151" s="11">
        <f t="shared" si="25"/>
        <v>0.91663466831948681</v>
      </c>
      <c r="S151" s="1">
        <f t="shared" si="26"/>
        <v>1548434.400188288</v>
      </c>
    </row>
    <row r="152" spans="1:19" ht="14.4" customHeight="1">
      <c r="A152" s="142" t="s">
        <v>149</v>
      </c>
      <c r="B152" s="148">
        <v>230511</v>
      </c>
      <c r="C152" s="90" t="s">
        <v>165</v>
      </c>
      <c r="D152" s="142" t="s">
        <v>1122</v>
      </c>
      <c r="E152" s="143" t="s">
        <v>1187</v>
      </c>
      <c r="F152" s="1">
        <v>2707248</v>
      </c>
      <c r="G152" s="1">
        <v>1617174</v>
      </c>
      <c r="H152" s="7">
        <f t="shared" si="18"/>
        <v>4324422</v>
      </c>
      <c r="I152" s="1">
        <v>-8910</v>
      </c>
      <c r="J152" s="1">
        <f t="shared" si="19"/>
        <v>4315512</v>
      </c>
      <c r="K152" s="5">
        <v>16332</v>
      </c>
      <c r="L152" s="5">
        <v>2450</v>
      </c>
      <c r="M152" s="10">
        <f t="shared" si="20"/>
        <v>18782</v>
      </c>
      <c r="N152" s="2">
        <f t="shared" si="21"/>
        <v>229.76850175700139</v>
      </c>
      <c r="O152" s="2">
        <f t="shared" si="22"/>
        <v>27.771658260369595</v>
      </c>
      <c r="P152" s="1">
        <f t="shared" si="23"/>
        <v>521607.28544626175</v>
      </c>
      <c r="Q152" s="1">
        <f t="shared" si="24"/>
        <v>3793904.714553738</v>
      </c>
      <c r="R152" s="11">
        <f t="shared" si="25"/>
        <v>0.91663466831948681</v>
      </c>
      <c r="S152" s="1">
        <f t="shared" si="26"/>
        <v>3477624.5896607027</v>
      </c>
    </row>
    <row r="153" spans="1:19" ht="14.4" customHeight="1">
      <c r="A153" s="142" t="s">
        <v>166</v>
      </c>
      <c r="B153" s="148">
        <v>240512</v>
      </c>
      <c r="C153" s="90" t="s">
        <v>167</v>
      </c>
      <c r="D153" s="142" t="s">
        <v>1122</v>
      </c>
      <c r="E153" s="143" t="s">
        <v>1187</v>
      </c>
      <c r="F153" s="1">
        <v>3423719</v>
      </c>
      <c r="G153" s="1">
        <v>278573</v>
      </c>
      <c r="H153" s="7">
        <f t="shared" si="18"/>
        <v>3702292</v>
      </c>
      <c r="I153" s="1">
        <v>436176</v>
      </c>
      <c r="J153" s="1">
        <f t="shared" si="19"/>
        <v>4138468</v>
      </c>
      <c r="K153" s="5">
        <v>14810</v>
      </c>
      <c r="L153" s="5">
        <v>0</v>
      </c>
      <c r="M153" s="10">
        <f t="shared" si="20"/>
        <v>14810</v>
      </c>
      <c r="N153" s="2">
        <f t="shared" si="21"/>
        <v>279.43740715732611</v>
      </c>
      <c r="O153" s="2">
        <f t="shared" si="22"/>
        <v>27.771658260369595</v>
      </c>
      <c r="P153" s="1">
        <f t="shared" si="23"/>
        <v>411298.25883607368</v>
      </c>
      <c r="Q153" s="1">
        <f t="shared" si="24"/>
        <v>3727169.7411639262</v>
      </c>
      <c r="R153" s="11">
        <f t="shared" si="25"/>
        <v>0.91663466831948681</v>
      </c>
      <c r="S153" s="1">
        <f t="shared" si="26"/>
        <v>3416452.9994622231</v>
      </c>
    </row>
    <row r="154" spans="1:19" ht="14.4" customHeight="1">
      <c r="A154" s="142" t="s">
        <v>166</v>
      </c>
      <c r="B154" s="148">
        <v>240515</v>
      </c>
      <c r="C154" s="90" t="s">
        <v>168</v>
      </c>
      <c r="D154" s="142" t="s">
        <v>1122</v>
      </c>
      <c r="E154" s="143" t="s">
        <v>1187</v>
      </c>
      <c r="F154" s="1">
        <v>460890</v>
      </c>
      <c r="G154" s="1">
        <v>186688</v>
      </c>
      <c r="H154" s="7">
        <f t="shared" si="18"/>
        <v>647578</v>
      </c>
      <c r="I154" s="1">
        <v>11934</v>
      </c>
      <c r="J154" s="1">
        <f t="shared" si="19"/>
        <v>659512</v>
      </c>
      <c r="K154" s="5">
        <v>2747</v>
      </c>
      <c r="L154" s="5">
        <v>85</v>
      </c>
      <c r="M154" s="10">
        <f t="shared" si="20"/>
        <v>2832</v>
      </c>
      <c r="N154" s="2">
        <f t="shared" si="21"/>
        <v>232.87853107344634</v>
      </c>
      <c r="O154" s="2">
        <f t="shared" si="22"/>
        <v>27.771658260369595</v>
      </c>
      <c r="P154" s="1">
        <f t="shared" si="23"/>
        <v>78649.336193366689</v>
      </c>
      <c r="Q154" s="1">
        <f t="shared" si="24"/>
        <v>580862.66380663333</v>
      </c>
      <c r="R154" s="11">
        <f t="shared" si="25"/>
        <v>0.91663466831948681</v>
      </c>
      <c r="S154" s="1">
        <f t="shared" si="26"/>
        <v>532438.85517756687</v>
      </c>
    </row>
    <row r="155" spans="1:19" ht="14.4" customHeight="1">
      <c r="A155" s="142" t="s">
        <v>166</v>
      </c>
      <c r="B155" s="148">
        <v>240516</v>
      </c>
      <c r="C155" s="90" t="s">
        <v>169</v>
      </c>
      <c r="D155" s="142" t="s">
        <v>1122</v>
      </c>
      <c r="E155" s="143" t="s">
        <v>1187</v>
      </c>
      <c r="F155" s="1">
        <v>1884269</v>
      </c>
      <c r="G155" s="1">
        <v>0</v>
      </c>
      <c r="H155" s="7">
        <f t="shared" si="18"/>
        <v>1884269</v>
      </c>
      <c r="I155" s="1">
        <v>43548</v>
      </c>
      <c r="J155" s="1">
        <f t="shared" si="19"/>
        <v>1927817</v>
      </c>
      <c r="K155" s="5">
        <v>10809</v>
      </c>
      <c r="L155" s="5">
        <v>0</v>
      </c>
      <c r="M155" s="10">
        <f t="shared" si="20"/>
        <v>10809</v>
      </c>
      <c r="N155" s="2">
        <f t="shared" si="21"/>
        <v>178.3529466185586</v>
      </c>
      <c r="O155" s="2">
        <f t="shared" si="22"/>
        <v>27.771658260369595</v>
      </c>
      <c r="P155" s="1">
        <f t="shared" si="23"/>
        <v>300183.85413633497</v>
      </c>
      <c r="Q155" s="1">
        <f t="shared" si="24"/>
        <v>1627633.145863665</v>
      </c>
      <c r="R155" s="11">
        <f t="shared" si="25"/>
        <v>0.91663466831948681</v>
      </c>
      <c r="S155" s="1">
        <f t="shared" si="26"/>
        <v>1491944.9688045436</v>
      </c>
    </row>
    <row r="156" spans="1:19" ht="14.4" customHeight="1">
      <c r="A156" s="142" t="s">
        <v>166</v>
      </c>
      <c r="B156" s="148">
        <v>240520</v>
      </c>
      <c r="C156" s="90" t="s">
        <v>170</v>
      </c>
      <c r="D156" s="142" t="s">
        <v>1122</v>
      </c>
      <c r="E156" s="143" t="s">
        <v>1187</v>
      </c>
      <c r="F156" s="1">
        <v>6059123</v>
      </c>
      <c r="G156" s="1">
        <v>2781956</v>
      </c>
      <c r="H156" s="7">
        <f t="shared" si="18"/>
        <v>8841079</v>
      </c>
      <c r="I156" s="1">
        <v>98346</v>
      </c>
      <c r="J156" s="1">
        <f t="shared" si="19"/>
        <v>8939425</v>
      </c>
      <c r="K156" s="5">
        <v>35194</v>
      </c>
      <c r="L156" s="5">
        <v>0</v>
      </c>
      <c r="M156" s="10">
        <f t="shared" si="20"/>
        <v>35194</v>
      </c>
      <c r="N156" s="2">
        <f t="shared" si="21"/>
        <v>254.00423367619481</v>
      </c>
      <c r="O156" s="2">
        <f t="shared" si="22"/>
        <v>27.771658260369595</v>
      </c>
      <c r="P156" s="1">
        <f t="shared" si="23"/>
        <v>977395.74081544753</v>
      </c>
      <c r="Q156" s="1">
        <f t="shared" si="24"/>
        <v>7962029.2591845524</v>
      </c>
      <c r="R156" s="11">
        <f t="shared" si="25"/>
        <v>0.91663466831948681</v>
      </c>
      <c r="S156" s="1">
        <f t="shared" si="26"/>
        <v>7298272.0491426811</v>
      </c>
    </row>
    <row r="157" spans="1:19" ht="14.4" customHeight="1">
      <c r="A157" s="142" t="s">
        <v>166</v>
      </c>
      <c r="B157" s="148">
        <v>240521</v>
      </c>
      <c r="C157" s="90" t="s">
        <v>171</v>
      </c>
      <c r="D157" s="142" t="s">
        <v>1122</v>
      </c>
      <c r="E157" s="143" t="s">
        <v>1187</v>
      </c>
      <c r="F157" s="1">
        <v>1671137</v>
      </c>
      <c r="G157" s="1">
        <v>0</v>
      </c>
      <c r="H157" s="7">
        <f t="shared" si="18"/>
        <v>1671137</v>
      </c>
      <c r="I157" s="1">
        <v>-870012</v>
      </c>
      <c r="J157" s="1">
        <f t="shared" si="19"/>
        <v>801125</v>
      </c>
      <c r="K157" s="5">
        <v>15681</v>
      </c>
      <c r="L157" s="5">
        <v>8601</v>
      </c>
      <c r="M157" s="10">
        <f t="shared" si="20"/>
        <v>24282</v>
      </c>
      <c r="N157" s="2">
        <f t="shared" si="21"/>
        <v>32.992545918787577</v>
      </c>
      <c r="O157" s="2">
        <f t="shared" si="22"/>
        <v>27.771658260369595</v>
      </c>
      <c r="P157" s="1">
        <f t="shared" si="23"/>
        <v>674351.40587829449</v>
      </c>
      <c r="Q157" s="1">
        <f t="shared" si="24"/>
        <v>126773.59412170551</v>
      </c>
      <c r="R157" s="11">
        <f t="shared" si="25"/>
        <v>0.91663466831948681</v>
      </c>
      <c r="S157" s="1">
        <f t="shared" si="26"/>
        <v>116205.07139941877</v>
      </c>
    </row>
    <row r="158" spans="1:19" ht="14.4" customHeight="1">
      <c r="A158" s="142" t="s">
        <v>166</v>
      </c>
      <c r="B158" s="148">
        <v>240523</v>
      </c>
      <c r="C158" s="90" t="s">
        <v>172</v>
      </c>
      <c r="D158" s="142" t="s">
        <v>1122</v>
      </c>
      <c r="E158" s="143" t="s">
        <v>1187</v>
      </c>
      <c r="F158" s="1">
        <v>5375739</v>
      </c>
      <c r="G158" s="1">
        <v>2164529</v>
      </c>
      <c r="H158" s="7">
        <f t="shared" si="18"/>
        <v>7540268</v>
      </c>
      <c r="I158" s="1">
        <v>-525996</v>
      </c>
      <c r="J158" s="1">
        <f t="shared" si="19"/>
        <v>7014272</v>
      </c>
      <c r="K158" s="5">
        <v>20447</v>
      </c>
      <c r="L158" s="5">
        <v>0</v>
      </c>
      <c r="M158" s="10">
        <f t="shared" si="20"/>
        <v>20447</v>
      </c>
      <c r="N158" s="2">
        <f t="shared" si="21"/>
        <v>343.04651049053649</v>
      </c>
      <c r="O158" s="2">
        <f t="shared" si="22"/>
        <v>27.771658260369595</v>
      </c>
      <c r="P158" s="1">
        <f t="shared" si="23"/>
        <v>567847.09644977713</v>
      </c>
      <c r="Q158" s="1">
        <f t="shared" si="24"/>
        <v>6446424.9035502225</v>
      </c>
      <c r="R158" s="11">
        <f t="shared" si="25"/>
        <v>0.91663466831948681</v>
      </c>
      <c r="S158" s="1">
        <f t="shared" si="26"/>
        <v>5909016.5533122383</v>
      </c>
    </row>
    <row r="159" spans="1:19" ht="14.4" customHeight="1">
      <c r="A159" s="142" t="s">
        <v>166</v>
      </c>
      <c r="B159" s="149">
        <v>240527</v>
      </c>
      <c r="C159" s="90" t="s">
        <v>173</v>
      </c>
      <c r="D159" s="142" t="s">
        <v>1122</v>
      </c>
      <c r="E159" s="142" t="s">
        <v>1188</v>
      </c>
      <c r="F159" s="1">
        <v>0</v>
      </c>
      <c r="G159" s="1">
        <v>0</v>
      </c>
      <c r="H159" s="7">
        <f t="shared" si="18"/>
        <v>0</v>
      </c>
      <c r="I159" s="1">
        <v>-160566</v>
      </c>
      <c r="J159" s="1">
        <f t="shared" si="19"/>
        <v>-160566</v>
      </c>
      <c r="K159" s="5">
        <v>0</v>
      </c>
      <c r="L159" s="5">
        <v>0</v>
      </c>
      <c r="M159" s="10">
        <f t="shared" si="20"/>
        <v>0</v>
      </c>
      <c r="N159" s="2">
        <f t="shared" si="21"/>
        <v>0</v>
      </c>
      <c r="O159" s="2">
        <f t="shared" si="22"/>
        <v>27.771658260369595</v>
      </c>
      <c r="P159" s="1">
        <f t="shared" si="23"/>
        <v>0</v>
      </c>
      <c r="Q159" s="1">
        <f t="shared" si="24"/>
        <v>-160566</v>
      </c>
      <c r="R159" s="11">
        <f t="shared" si="25"/>
        <v>0.91663466831948681</v>
      </c>
      <c r="S159" s="1">
        <f t="shared" si="26"/>
        <v>-160566</v>
      </c>
    </row>
    <row r="160" spans="1:19" ht="14.4" customHeight="1">
      <c r="A160" s="142" t="s">
        <v>166</v>
      </c>
      <c r="B160" s="148">
        <v>240528</v>
      </c>
      <c r="C160" s="90" t="s">
        <v>174</v>
      </c>
      <c r="D160" s="142" t="s">
        <v>1122</v>
      </c>
      <c r="E160" s="143" t="s">
        <v>1187</v>
      </c>
      <c r="F160" s="1">
        <v>7342459</v>
      </c>
      <c r="G160" s="1">
        <v>0</v>
      </c>
      <c r="H160" s="7">
        <f t="shared" si="18"/>
        <v>7342459</v>
      </c>
      <c r="I160" s="1">
        <v>83442</v>
      </c>
      <c r="J160" s="1">
        <f t="shared" si="19"/>
        <v>7425901</v>
      </c>
      <c r="K160" s="5">
        <v>52655</v>
      </c>
      <c r="L160" s="5">
        <v>10039</v>
      </c>
      <c r="M160" s="10">
        <f t="shared" si="20"/>
        <v>62694</v>
      </c>
      <c r="N160" s="2">
        <f t="shared" si="21"/>
        <v>118.44675726544806</v>
      </c>
      <c r="O160" s="2">
        <f t="shared" si="22"/>
        <v>27.771658260369595</v>
      </c>
      <c r="P160" s="1">
        <f t="shared" si="23"/>
        <v>1741116.3429756113</v>
      </c>
      <c r="Q160" s="1">
        <f t="shared" si="24"/>
        <v>5684784.6570243891</v>
      </c>
      <c r="R160" s="11">
        <f t="shared" si="25"/>
        <v>0.91663466831948681</v>
      </c>
      <c r="S160" s="1">
        <f t="shared" si="26"/>
        <v>5210870.6985592581</v>
      </c>
    </row>
    <row r="161" spans="1:19" ht="14.4" customHeight="1">
      <c r="A161" s="142" t="s">
        <v>166</v>
      </c>
      <c r="B161" s="148">
        <v>240531</v>
      </c>
      <c r="C161" s="90" t="s">
        <v>175</v>
      </c>
      <c r="D161" s="142" t="s">
        <v>1122</v>
      </c>
      <c r="E161" s="143" t="s">
        <v>1187</v>
      </c>
      <c r="F161" s="1">
        <v>1190471</v>
      </c>
      <c r="G161" s="1">
        <v>0</v>
      </c>
      <c r="H161" s="7">
        <f t="shared" si="18"/>
        <v>1190471</v>
      </c>
      <c r="I161" s="1">
        <v>-163014</v>
      </c>
      <c r="J161" s="1">
        <f t="shared" si="19"/>
        <v>1027457</v>
      </c>
      <c r="K161" s="5">
        <v>10950</v>
      </c>
      <c r="L161" s="5">
        <v>1395</v>
      </c>
      <c r="M161" s="10">
        <f t="shared" si="20"/>
        <v>12345</v>
      </c>
      <c r="N161" s="2">
        <f t="shared" si="21"/>
        <v>83.228594572701496</v>
      </c>
      <c r="O161" s="2">
        <f t="shared" si="22"/>
        <v>27.771658260369595</v>
      </c>
      <c r="P161" s="1">
        <f t="shared" si="23"/>
        <v>342841.12122426264</v>
      </c>
      <c r="Q161" s="1">
        <f t="shared" si="24"/>
        <v>684615.87877573736</v>
      </c>
      <c r="R161" s="11">
        <f t="shared" si="25"/>
        <v>0.91663466831948681</v>
      </c>
      <c r="S161" s="1">
        <f t="shared" si="26"/>
        <v>627542.648967852</v>
      </c>
    </row>
    <row r="162" spans="1:19" ht="14.4" customHeight="1">
      <c r="A162" s="142" t="s">
        <v>166</v>
      </c>
      <c r="B162" s="148">
        <v>240532</v>
      </c>
      <c r="C162" s="90" t="s">
        <v>176</v>
      </c>
      <c r="D162" s="142" t="s">
        <v>1122</v>
      </c>
      <c r="E162" s="143" t="s">
        <v>1187</v>
      </c>
      <c r="F162" s="1">
        <v>87777</v>
      </c>
      <c r="G162" s="1">
        <v>0</v>
      </c>
      <c r="H162" s="7">
        <f t="shared" si="18"/>
        <v>87777</v>
      </c>
      <c r="I162" s="1">
        <v>-2466</v>
      </c>
      <c r="J162" s="1">
        <f t="shared" si="19"/>
        <v>85311</v>
      </c>
      <c r="K162" s="5">
        <v>253</v>
      </c>
      <c r="L162" s="5">
        <v>0</v>
      </c>
      <c r="M162" s="10">
        <f t="shared" si="20"/>
        <v>253</v>
      </c>
      <c r="N162" s="2">
        <f t="shared" si="21"/>
        <v>337.197628458498</v>
      </c>
      <c r="O162" s="2">
        <f t="shared" si="22"/>
        <v>27.771658260369595</v>
      </c>
      <c r="P162" s="1">
        <f t="shared" si="23"/>
        <v>7026.2295398735077</v>
      </c>
      <c r="Q162" s="1">
        <f t="shared" si="24"/>
        <v>78284.770460126485</v>
      </c>
      <c r="R162" s="11">
        <f t="shared" si="25"/>
        <v>0.91663466831948681</v>
      </c>
      <c r="S162" s="1">
        <f t="shared" si="26"/>
        <v>71758.534605185196</v>
      </c>
    </row>
    <row r="163" spans="1:19" ht="14.4" customHeight="1">
      <c r="A163" s="142" t="s">
        <v>166</v>
      </c>
      <c r="B163" s="149">
        <v>240533</v>
      </c>
      <c r="C163" s="90" t="s">
        <v>177</v>
      </c>
      <c r="D163" s="142" t="s">
        <v>1122</v>
      </c>
      <c r="E163" s="142" t="s">
        <v>1188</v>
      </c>
      <c r="F163" s="1">
        <v>0</v>
      </c>
      <c r="G163" s="1">
        <v>0</v>
      </c>
      <c r="H163" s="7">
        <f t="shared" si="18"/>
        <v>0</v>
      </c>
      <c r="I163" s="1">
        <v>23166</v>
      </c>
      <c r="J163" s="1">
        <f t="shared" si="19"/>
        <v>23166</v>
      </c>
      <c r="K163" s="5">
        <v>0</v>
      </c>
      <c r="L163" s="5">
        <v>0</v>
      </c>
      <c r="M163" s="10">
        <f t="shared" si="20"/>
        <v>0</v>
      </c>
      <c r="N163" s="2">
        <f t="shared" si="21"/>
        <v>0</v>
      </c>
      <c r="O163" s="2">
        <f t="shared" si="22"/>
        <v>27.771658260369595</v>
      </c>
      <c r="P163" s="1">
        <f t="shared" si="23"/>
        <v>0</v>
      </c>
      <c r="Q163" s="1">
        <f t="shared" si="24"/>
        <v>23166</v>
      </c>
      <c r="R163" s="11">
        <f t="shared" si="25"/>
        <v>0.91663466831948681</v>
      </c>
      <c r="S163" s="1">
        <f t="shared" si="26"/>
        <v>21234.75872628923</v>
      </c>
    </row>
    <row r="164" spans="1:19" ht="14.4" customHeight="1">
      <c r="A164" s="142" t="s">
        <v>166</v>
      </c>
      <c r="B164" s="149">
        <v>240535</v>
      </c>
      <c r="C164" s="90" t="s">
        <v>178</v>
      </c>
      <c r="D164" s="142" t="s">
        <v>1122</v>
      </c>
      <c r="E164" s="142" t="s">
        <v>1188</v>
      </c>
      <c r="F164" s="1">
        <v>0</v>
      </c>
      <c r="G164" s="1">
        <v>0</v>
      </c>
      <c r="H164" s="7">
        <f t="shared" si="18"/>
        <v>0</v>
      </c>
      <c r="I164" s="1">
        <v>3402</v>
      </c>
      <c r="J164" s="1">
        <f t="shared" si="19"/>
        <v>3402</v>
      </c>
      <c r="K164" s="5">
        <v>0</v>
      </c>
      <c r="L164" s="5">
        <v>0</v>
      </c>
      <c r="M164" s="10">
        <f t="shared" si="20"/>
        <v>0</v>
      </c>
      <c r="N164" s="2">
        <f t="shared" si="21"/>
        <v>0</v>
      </c>
      <c r="O164" s="2">
        <f t="shared" si="22"/>
        <v>27.771658260369595</v>
      </c>
      <c r="P164" s="1">
        <f t="shared" si="23"/>
        <v>0</v>
      </c>
      <c r="Q164" s="1">
        <f t="shared" si="24"/>
        <v>3402</v>
      </c>
      <c r="R164" s="11">
        <f t="shared" si="25"/>
        <v>0.91663466831948681</v>
      </c>
      <c r="S164" s="1">
        <f t="shared" si="26"/>
        <v>3118.3911416228943</v>
      </c>
    </row>
    <row r="165" spans="1:19" ht="14.4" customHeight="1">
      <c r="A165" s="142" t="s">
        <v>166</v>
      </c>
      <c r="B165" s="148">
        <v>240536</v>
      </c>
      <c r="C165" s="90" t="s">
        <v>179</v>
      </c>
      <c r="D165" s="142" t="s">
        <v>1122</v>
      </c>
      <c r="E165" s="143" t="s">
        <v>1187</v>
      </c>
      <c r="F165" s="1">
        <v>3496517</v>
      </c>
      <c r="G165" s="1">
        <v>3426</v>
      </c>
      <c r="H165" s="7">
        <f t="shared" si="18"/>
        <v>3499943</v>
      </c>
      <c r="I165" s="1">
        <v>274938</v>
      </c>
      <c r="J165" s="1">
        <f t="shared" si="19"/>
        <v>3774881</v>
      </c>
      <c r="K165" s="5">
        <v>10602</v>
      </c>
      <c r="L165" s="5">
        <v>0</v>
      </c>
      <c r="M165" s="10">
        <f t="shared" si="20"/>
        <v>10602</v>
      </c>
      <c r="N165" s="2">
        <f t="shared" si="21"/>
        <v>356.05366911903417</v>
      </c>
      <c r="O165" s="2">
        <f t="shared" si="22"/>
        <v>27.771658260369595</v>
      </c>
      <c r="P165" s="1">
        <f t="shared" si="23"/>
        <v>294435.12087643845</v>
      </c>
      <c r="Q165" s="1">
        <f t="shared" si="24"/>
        <v>3480445.8791235615</v>
      </c>
      <c r="R165" s="11">
        <f t="shared" si="25"/>
        <v>0.91663466831948681</v>
      </c>
      <c r="S165" s="1">
        <f t="shared" si="26"/>
        <v>3190297.3540143506</v>
      </c>
    </row>
    <row r="166" spans="1:19" ht="14.4" customHeight="1">
      <c r="A166" s="142" t="s">
        <v>166</v>
      </c>
      <c r="B166" s="148">
        <v>240538</v>
      </c>
      <c r="C166" s="90" t="s">
        <v>180</v>
      </c>
      <c r="D166" s="142" t="s">
        <v>1122</v>
      </c>
      <c r="E166" s="143" t="s">
        <v>1187</v>
      </c>
      <c r="F166" s="1">
        <v>1596392</v>
      </c>
      <c r="G166" s="1">
        <v>0</v>
      </c>
      <c r="H166" s="7">
        <f t="shared" si="18"/>
        <v>1596392</v>
      </c>
      <c r="I166" s="1">
        <v>76698</v>
      </c>
      <c r="J166" s="1">
        <f t="shared" si="19"/>
        <v>1673090</v>
      </c>
      <c r="K166" s="5">
        <v>9269</v>
      </c>
      <c r="L166" s="5">
        <v>0</v>
      </c>
      <c r="M166" s="10">
        <f t="shared" si="20"/>
        <v>9269</v>
      </c>
      <c r="N166" s="2">
        <f t="shared" si="21"/>
        <v>180.50382997087064</v>
      </c>
      <c r="O166" s="2">
        <f t="shared" si="22"/>
        <v>27.771658260369595</v>
      </c>
      <c r="P166" s="1">
        <f t="shared" si="23"/>
        <v>257415.50041536576</v>
      </c>
      <c r="Q166" s="1">
        <f t="shared" si="24"/>
        <v>1415674.4995846343</v>
      </c>
      <c r="R166" s="11">
        <f t="shared" si="25"/>
        <v>0.91663466831948681</v>
      </c>
      <c r="S166" s="1">
        <f t="shared" si="26"/>
        <v>1297656.3253751167</v>
      </c>
    </row>
    <row r="167" spans="1:19" ht="14.4" customHeight="1">
      <c r="A167" s="142" t="s">
        <v>166</v>
      </c>
      <c r="B167" s="148">
        <v>240539</v>
      </c>
      <c r="C167" s="90" t="s">
        <v>181</v>
      </c>
      <c r="D167" s="142" t="s">
        <v>1122</v>
      </c>
      <c r="E167" s="143" t="s">
        <v>1187</v>
      </c>
      <c r="F167" s="1">
        <v>2102938</v>
      </c>
      <c r="G167" s="1">
        <v>0</v>
      </c>
      <c r="H167" s="7">
        <f t="shared" si="18"/>
        <v>2102938</v>
      </c>
      <c r="I167" s="1">
        <v>-108372</v>
      </c>
      <c r="J167" s="1">
        <f t="shared" si="19"/>
        <v>1994566</v>
      </c>
      <c r="K167" s="5">
        <v>11209</v>
      </c>
      <c r="L167" s="5">
        <v>0</v>
      </c>
      <c r="M167" s="10">
        <f t="shared" si="20"/>
        <v>11209</v>
      </c>
      <c r="N167" s="2">
        <f t="shared" si="21"/>
        <v>177.94325988045321</v>
      </c>
      <c r="O167" s="2">
        <f t="shared" si="22"/>
        <v>27.771658260369595</v>
      </c>
      <c r="P167" s="1">
        <f t="shared" si="23"/>
        <v>311292.5174404828</v>
      </c>
      <c r="Q167" s="1">
        <f t="shared" si="24"/>
        <v>1683273.4825595173</v>
      </c>
      <c r="R167" s="11">
        <f t="shared" si="25"/>
        <v>0.91663466831948681</v>
      </c>
      <c r="S167" s="1">
        <f t="shared" si="26"/>
        <v>1542946.8303769305</v>
      </c>
    </row>
    <row r="168" spans="1:19" ht="14.4" customHeight="1">
      <c r="A168" s="142" t="s">
        <v>166</v>
      </c>
      <c r="B168" s="148">
        <v>240541</v>
      </c>
      <c r="C168" s="90" t="s">
        <v>182</v>
      </c>
      <c r="D168" s="142" t="s">
        <v>1122</v>
      </c>
      <c r="E168" s="143" t="s">
        <v>1187</v>
      </c>
      <c r="F168" s="1">
        <v>380545</v>
      </c>
      <c r="G168" s="1">
        <v>0</v>
      </c>
      <c r="H168" s="7">
        <f t="shared" si="18"/>
        <v>380545</v>
      </c>
      <c r="I168" s="1">
        <v>5658</v>
      </c>
      <c r="J168" s="1">
        <f t="shared" si="19"/>
        <v>386203</v>
      </c>
      <c r="K168" s="5">
        <v>1647</v>
      </c>
      <c r="L168" s="5">
        <v>0</v>
      </c>
      <c r="M168" s="10">
        <f t="shared" si="20"/>
        <v>1647</v>
      </c>
      <c r="N168" s="2">
        <f t="shared" si="21"/>
        <v>234.48876745598056</v>
      </c>
      <c r="O168" s="2">
        <f t="shared" si="22"/>
        <v>27.771658260369595</v>
      </c>
      <c r="P168" s="1">
        <f t="shared" si="23"/>
        <v>45739.92115482872</v>
      </c>
      <c r="Q168" s="1">
        <f t="shared" si="24"/>
        <v>340463.07884517126</v>
      </c>
      <c r="R168" s="11">
        <f t="shared" si="25"/>
        <v>0.91663466831948681</v>
      </c>
      <c r="S168" s="1">
        <f t="shared" si="26"/>
        <v>312080.26135227486</v>
      </c>
    </row>
    <row r="169" spans="1:19" ht="14.4" customHeight="1">
      <c r="A169" s="142" t="s">
        <v>166</v>
      </c>
      <c r="B169" s="148">
        <v>240542</v>
      </c>
      <c r="C169" s="90" t="s">
        <v>183</v>
      </c>
      <c r="D169" s="142" t="s">
        <v>1122</v>
      </c>
      <c r="E169" s="143" t="s">
        <v>1187</v>
      </c>
      <c r="F169" s="1">
        <v>3520167</v>
      </c>
      <c r="G169" s="1">
        <v>404850</v>
      </c>
      <c r="H169" s="7">
        <f t="shared" si="18"/>
        <v>3925017</v>
      </c>
      <c r="I169" s="1">
        <v>-260436</v>
      </c>
      <c r="J169" s="1">
        <f t="shared" si="19"/>
        <v>3664581</v>
      </c>
      <c r="K169" s="5">
        <v>25102</v>
      </c>
      <c r="L169" s="5">
        <v>3137</v>
      </c>
      <c r="M169" s="10">
        <f t="shared" si="20"/>
        <v>28239</v>
      </c>
      <c r="N169" s="2">
        <f t="shared" si="21"/>
        <v>129.77021140975248</v>
      </c>
      <c r="O169" s="2">
        <f t="shared" si="22"/>
        <v>27.771658260369595</v>
      </c>
      <c r="P169" s="1">
        <f t="shared" si="23"/>
        <v>784243.85761457693</v>
      </c>
      <c r="Q169" s="1">
        <f t="shared" si="24"/>
        <v>2880337.1423854232</v>
      </c>
      <c r="R169" s="11">
        <f t="shared" si="25"/>
        <v>0.91663466831948681</v>
      </c>
      <c r="S169" s="1">
        <f t="shared" si="26"/>
        <v>2640216.8811587607</v>
      </c>
    </row>
    <row r="170" spans="1:19" ht="14.4" customHeight="1">
      <c r="A170" s="142" t="s">
        <v>166</v>
      </c>
      <c r="B170" s="149">
        <v>240544</v>
      </c>
      <c r="C170" s="90" t="s">
        <v>184</v>
      </c>
      <c r="D170" s="142" t="s">
        <v>1122</v>
      </c>
      <c r="E170" s="142" t="s">
        <v>1188</v>
      </c>
      <c r="F170" s="1">
        <v>0</v>
      </c>
      <c r="G170" s="1">
        <v>0</v>
      </c>
      <c r="H170" s="7">
        <f t="shared" si="18"/>
        <v>0</v>
      </c>
      <c r="I170" s="1">
        <v>-72414</v>
      </c>
      <c r="J170" s="1">
        <f t="shared" si="19"/>
        <v>-72414</v>
      </c>
      <c r="K170" s="5">
        <v>0</v>
      </c>
      <c r="L170" s="5">
        <v>0</v>
      </c>
      <c r="M170" s="10">
        <f t="shared" si="20"/>
        <v>0</v>
      </c>
      <c r="N170" s="2">
        <f t="shared" si="21"/>
        <v>0</v>
      </c>
      <c r="O170" s="2">
        <f t="shared" si="22"/>
        <v>27.771658260369595</v>
      </c>
      <c r="P170" s="1">
        <f t="shared" si="23"/>
        <v>0</v>
      </c>
      <c r="Q170" s="1">
        <f t="shared" si="24"/>
        <v>-72414</v>
      </c>
      <c r="R170" s="11">
        <f t="shared" si="25"/>
        <v>0.91663466831948681</v>
      </c>
      <c r="S170" s="1">
        <f t="shared" si="26"/>
        <v>-72414</v>
      </c>
    </row>
    <row r="171" spans="1:19" ht="14.4" customHeight="1">
      <c r="A171" s="142" t="s">
        <v>166</v>
      </c>
      <c r="B171" s="148">
        <v>240546</v>
      </c>
      <c r="C171" s="90" t="s">
        <v>185</v>
      </c>
      <c r="D171" s="142" t="s">
        <v>1122</v>
      </c>
      <c r="E171" s="143" t="s">
        <v>1187</v>
      </c>
      <c r="F171" s="1">
        <v>2452949</v>
      </c>
      <c r="G171" s="1">
        <v>0</v>
      </c>
      <c r="H171" s="7">
        <f t="shared" si="18"/>
        <v>2452949</v>
      </c>
      <c r="I171" s="1">
        <v>10830</v>
      </c>
      <c r="J171" s="1">
        <f t="shared" si="19"/>
        <v>2463779</v>
      </c>
      <c r="K171" s="5">
        <v>13196</v>
      </c>
      <c r="L171" s="5">
        <v>0</v>
      </c>
      <c r="M171" s="10">
        <f t="shared" si="20"/>
        <v>13196</v>
      </c>
      <c r="N171" s="2">
        <f t="shared" si="21"/>
        <v>186.70650197029403</v>
      </c>
      <c r="O171" s="2">
        <f t="shared" si="22"/>
        <v>27.771658260369595</v>
      </c>
      <c r="P171" s="1">
        <f t="shared" si="23"/>
        <v>366474.80240383715</v>
      </c>
      <c r="Q171" s="1">
        <f t="shared" si="24"/>
        <v>2097304.197596163</v>
      </c>
      <c r="R171" s="11">
        <f t="shared" si="25"/>
        <v>0.91663466831948681</v>
      </c>
      <c r="S171" s="1">
        <f t="shared" si="26"/>
        <v>1922461.7375286263</v>
      </c>
    </row>
    <row r="172" spans="1:19" ht="14.4" customHeight="1">
      <c r="A172" s="142" t="s">
        <v>166</v>
      </c>
      <c r="B172" s="149">
        <v>240550</v>
      </c>
      <c r="C172" s="90" t="s">
        <v>186</v>
      </c>
      <c r="D172" s="142" t="s">
        <v>1122</v>
      </c>
      <c r="E172" s="142" t="s">
        <v>1188</v>
      </c>
      <c r="F172" s="1">
        <v>0</v>
      </c>
      <c r="G172" s="1">
        <v>0</v>
      </c>
      <c r="H172" s="7">
        <f t="shared" si="18"/>
        <v>0</v>
      </c>
      <c r="I172" s="1">
        <v>-12300</v>
      </c>
      <c r="J172" s="1">
        <f t="shared" si="19"/>
        <v>-12300</v>
      </c>
      <c r="K172" s="5">
        <v>0</v>
      </c>
      <c r="L172" s="5">
        <v>0</v>
      </c>
      <c r="M172" s="10">
        <f t="shared" si="20"/>
        <v>0</v>
      </c>
      <c r="N172" s="2">
        <f t="shared" si="21"/>
        <v>0</v>
      </c>
      <c r="O172" s="2">
        <f t="shared" si="22"/>
        <v>27.771658260369595</v>
      </c>
      <c r="P172" s="1">
        <f t="shared" si="23"/>
        <v>0</v>
      </c>
      <c r="Q172" s="1">
        <f t="shared" si="24"/>
        <v>-12300</v>
      </c>
      <c r="R172" s="11">
        <f t="shared" si="25"/>
        <v>0.91663466831948681</v>
      </c>
      <c r="S172" s="1">
        <f t="shared" si="26"/>
        <v>-12300</v>
      </c>
    </row>
    <row r="173" spans="1:19" ht="14.4" customHeight="1">
      <c r="A173" s="142" t="s">
        <v>166</v>
      </c>
      <c r="B173" s="149">
        <v>240551</v>
      </c>
      <c r="C173" s="90" t="s">
        <v>187</v>
      </c>
      <c r="D173" s="142" t="s">
        <v>1122</v>
      </c>
      <c r="E173" s="142" t="s">
        <v>1188</v>
      </c>
      <c r="F173" s="1">
        <v>0</v>
      </c>
      <c r="G173" s="1">
        <v>0</v>
      </c>
      <c r="H173" s="7">
        <f t="shared" si="18"/>
        <v>0</v>
      </c>
      <c r="I173" s="1">
        <v>43596</v>
      </c>
      <c r="J173" s="1">
        <f t="shared" si="19"/>
        <v>43596</v>
      </c>
      <c r="K173" s="5">
        <v>0</v>
      </c>
      <c r="L173" s="5">
        <v>0</v>
      </c>
      <c r="M173" s="10">
        <f t="shared" si="20"/>
        <v>0</v>
      </c>
      <c r="N173" s="2">
        <f t="shared" si="21"/>
        <v>0</v>
      </c>
      <c r="O173" s="2">
        <f t="shared" si="22"/>
        <v>27.771658260369595</v>
      </c>
      <c r="P173" s="1">
        <f t="shared" si="23"/>
        <v>0</v>
      </c>
      <c r="Q173" s="1">
        <f t="shared" si="24"/>
        <v>43596</v>
      </c>
      <c r="R173" s="11">
        <f t="shared" si="25"/>
        <v>0.91663466831948681</v>
      </c>
      <c r="S173" s="1">
        <f t="shared" si="26"/>
        <v>39961.605000056348</v>
      </c>
    </row>
    <row r="174" spans="1:19" ht="14.4" customHeight="1">
      <c r="A174" s="142" t="s">
        <v>188</v>
      </c>
      <c r="B174" s="149">
        <v>250282</v>
      </c>
      <c r="C174" s="90" t="s">
        <v>189</v>
      </c>
      <c r="D174" s="142" t="s">
        <v>1122</v>
      </c>
      <c r="E174" s="142" t="s">
        <v>1188</v>
      </c>
      <c r="F174" s="1">
        <v>0</v>
      </c>
      <c r="G174" s="1">
        <v>0</v>
      </c>
      <c r="H174" s="7">
        <f t="shared" si="18"/>
        <v>0</v>
      </c>
      <c r="I174" s="1">
        <v>10428</v>
      </c>
      <c r="J174" s="1">
        <f t="shared" si="19"/>
        <v>10428</v>
      </c>
      <c r="K174" s="5">
        <v>0</v>
      </c>
      <c r="L174" s="5">
        <v>0</v>
      </c>
      <c r="M174" s="10">
        <f t="shared" si="20"/>
        <v>0</v>
      </c>
      <c r="N174" s="2">
        <f t="shared" si="21"/>
        <v>0</v>
      </c>
      <c r="O174" s="2">
        <f t="shared" si="22"/>
        <v>27.771658260369595</v>
      </c>
      <c r="P174" s="1">
        <f t="shared" si="23"/>
        <v>0</v>
      </c>
      <c r="Q174" s="1">
        <f t="shared" si="24"/>
        <v>10428</v>
      </c>
      <c r="R174" s="11">
        <f t="shared" si="25"/>
        <v>0.91663466831948681</v>
      </c>
      <c r="S174" s="1">
        <f t="shared" si="26"/>
        <v>9558.6663212356088</v>
      </c>
    </row>
    <row r="175" spans="1:19" ht="14.4" customHeight="1">
      <c r="A175" s="142" t="s">
        <v>188</v>
      </c>
      <c r="B175" s="149">
        <v>250283</v>
      </c>
      <c r="C175" s="90" t="s">
        <v>190</v>
      </c>
      <c r="D175" s="142" t="s">
        <v>1122</v>
      </c>
      <c r="E175" s="142" t="s">
        <v>1188</v>
      </c>
      <c r="F175" s="1">
        <v>0</v>
      </c>
      <c r="G175" s="1">
        <v>0</v>
      </c>
      <c r="H175" s="7">
        <f t="shared" si="18"/>
        <v>0</v>
      </c>
      <c r="I175" s="1">
        <v>-4842</v>
      </c>
      <c r="J175" s="1">
        <f t="shared" si="19"/>
        <v>-4842</v>
      </c>
      <c r="K175" s="5">
        <v>0</v>
      </c>
      <c r="L175" s="5">
        <v>0</v>
      </c>
      <c r="M175" s="10">
        <f t="shared" si="20"/>
        <v>0</v>
      </c>
      <c r="N175" s="2">
        <f t="shared" si="21"/>
        <v>0</v>
      </c>
      <c r="O175" s="2">
        <f t="shared" si="22"/>
        <v>27.771658260369595</v>
      </c>
      <c r="P175" s="1">
        <f t="shared" si="23"/>
        <v>0</v>
      </c>
      <c r="Q175" s="1">
        <f t="shared" si="24"/>
        <v>-4842</v>
      </c>
      <c r="R175" s="11">
        <f t="shared" si="25"/>
        <v>0.91663466831948681</v>
      </c>
      <c r="S175" s="1">
        <f t="shared" si="26"/>
        <v>-4842</v>
      </c>
    </row>
    <row r="176" spans="1:19" ht="14.4" customHeight="1">
      <c r="A176" s="142" t="s">
        <v>188</v>
      </c>
      <c r="B176" s="149">
        <v>250284</v>
      </c>
      <c r="C176" s="90" t="s">
        <v>191</v>
      </c>
      <c r="D176" s="142" t="s">
        <v>1122</v>
      </c>
      <c r="E176" s="142" t="s">
        <v>1188</v>
      </c>
      <c r="F176" s="1">
        <v>0</v>
      </c>
      <c r="G176" s="1">
        <v>0</v>
      </c>
      <c r="H176" s="7">
        <f t="shared" si="18"/>
        <v>0</v>
      </c>
      <c r="I176" s="1">
        <v>-106626</v>
      </c>
      <c r="J176" s="1">
        <f t="shared" si="19"/>
        <v>-106626</v>
      </c>
      <c r="K176" s="5">
        <v>0</v>
      </c>
      <c r="L176" s="5">
        <v>0</v>
      </c>
      <c r="M176" s="10">
        <f t="shared" si="20"/>
        <v>0</v>
      </c>
      <c r="N176" s="2">
        <f t="shared" si="21"/>
        <v>0</v>
      </c>
      <c r="O176" s="2">
        <f t="shared" si="22"/>
        <v>27.771658260369595</v>
      </c>
      <c r="P176" s="1">
        <f t="shared" si="23"/>
        <v>0</v>
      </c>
      <c r="Q176" s="1">
        <f t="shared" si="24"/>
        <v>-106626</v>
      </c>
      <c r="R176" s="11">
        <f t="shared" si="25"/>
        <v>0.91663466831948681</v>
      </c>
      <c r="S176" s="1">
        <f t="shared" si="26"/>
        <v>-106626</v>
      </c>
    </row>
    <row r="177" spans="1:19" ht="14.4" customHeight="1">
      <c r="A177" s="142" t="s">
        <v>188</v>
      </c>
      <c r="B177" s="148">
        <v>250285</v>
      </c>
      <c r="C177" s="90" t="s">
        <v>192</v>
      </c>
      <c r="D177" s="142" t="s">
        <v>1122</v>
      </c>
      <c r="E177" s="143" t="s">
        <v>1187</v>
      </c>
      <c r="F177" s="1">
        <v>166872</v>
      </c>
      <c r="G177" s="1">
        <v>0</v>
      </c>
      <c r="H177" s="7">
        <f t="shared" si="18"/>
        <v>166872</v>
      </c>
      <c r="I177" s="1">
        <v>1752</v>
      </c>
      <c r="J177" s="1">
        <f t="shared" si="19"/>
        <v>168624</v>
      </c>
      <c r="K177" s="5">
        <v>624</v>
      </c>
      <c r="L177" s="5">
        <v>0</v>
      </c>
      <c r="M177" s="10">
        <f t="shared" si="20"/>
        <v>624</v>
      </c>
      <c r="N177" s="2">
        <f t="shared" si="21"/>
        <v>270.23076923076923</v>
      </c>
      <c r="O177" s="2">
        <f t="shared" si="22"/>
        <v>27.771658260369595</v>
      </c>
      <c r="P177" s="1">
        <f t="shared" si="23"/>
        <v>17329.514754470627</v>
      </c>
      <c r="Q177" s="1">
        <f t="shared" si="24"/>
        <v>151294.48524552939</v>
      </c>
      <c r="R177" s="11">
        <f t="shared" si="25"/>
        <v>0.91663466831948681</v>
      </c>
      <c r="S177" s="1">
        <f t="shared" si="26"/>
        <v>138681.77030160333</v>
      </c>
    </row>
    <row r="178" spans="1:19" ht="14.4" customHeight="1">
      <c r="A178" s="142" t="s">
        <v>188</v>
      </c>
      <c r="B178" s="149">
        <v>250286</v>
      </c>
      <c r="C178" s="90" t="s">
        <v>193</v>
      </c>
      <c r="D178" s="142" t="s">
        <v>1122</v>
      </c>
      <c r="E178" s="142" t="s">
        <v>1188</v>
      </c>
      <c r="F178" s="1">
        <v>0</v>
      </c>
      <c r="G178" s="1">
        <v>0</v>
      </c>
      <c r="H178" s="7">
        <f t="shared" si="18"/>
        <v>0</v>
      </c>
      <c r="I178" s="1">
        <v>-11424</v>
      </c>
      <c r="J178" s="1">
        <f t="shared" si="19"/>
        <v>-11424</v>
      </c>
      <c r="K178" s="5">
        <v>0</v>
      </c>
      <c r="L178" s="5">
        <v>0</v>
      </c>
      <c r="M178" s="10">
        <f t="shared" si="20"/>
        <v>0</v>
      </c>
      <c r="N178" s="2">
        <f t="shared" si="21"/>
        <v>0</v>
      </c>
      <c r="O178" s="2">
        <f t="shared" si="22"/>
        <v>27.771658260369595</v>
      </c>
      <c r="P178" s="1">
        <f t="shared" si="23"/>
        <v>0</v>
      </c>
      <c r="Q178" s="1">
        <f t="shared" si="24"/>
        <v>-11424</v>
      </c>
      <c r="R178" s="11">
        <f t="shared" si="25"/>
        <v>0.91663466831948681</v>
      </c>
      <c r="S178" s="1">
        <f t="shared" si="26"/>
        <v>-11424</v>
      </c>
    </row>
    <row r="179" spans="1:19" ht="14.4" customHeight="1">
      <c r="A179" s="142" t="s">
        <v>188</v>
      </c>
      <c r="B179" s="148">
        <v>250290</v>
      </c>
      <c r="C179" s="90" t="s">
        <v>194</v>
      </c>
      <c r="D179" s="142" t="s">
        <v>1122</v>
      </c>
      <c r="E179" s="143" t="s">
        <v>1187</v>
      </c>
      <c r="F179" s="1">
        <v>3578386</v>
      </c>
      <c r="G179" s="1">
        <v>0</v>
      </c>
      <c r="H179" s="7">
        <f t="shared" si="18"/>
        <v>3578386</v>
      </c>
      <c r="I179" s="1">
        <v>506226</v>
      </c>
      <c r="J179" s="1">
        <f t="shared" si="19"/>
        <v>4084612</v>
      </c>
      <c r="K179" s="5">
        <v>13547</v>
      </c>
      <c r="L179" s="5">
        <v>0</v>
      </c>
      <c r="M179" s="10">
        <f t="shared" si="20"/>
        <v>13547</v>
      </c>
      <c r="N179" s="2">
        <f t="shared" si="21"/>
        <v>301.51413597106369</v>
      </c>
      <c r="O179" s="2">
        <f t="shared" si="22"/>
        <v>27.771658260369595</v>
      </c>
      <c r="P179" s="1">
        <f t="shared" si="23"/>
        <v>376222.65445322689</v>
      </c>
      <c r="Q179" s="1">
        <f t="shared" si="24"/>
        <v>3708389.3455467732</v>
      </c>
      <c r="R179" s="11">
        <f t="shared" si="25"/>
        <v>0.91663466831948681</v>
      </c>
      <c r="S179" s="1">
        <f t="shared" si="26"/>
        <v>3399238.237754785</v>
      </c>
    </row>
    <row r="180" spans="1:19" ht="14.4" customHeight="1">
      <c r="A180" s="142" t="s">
        <v>188</v>
      </c>
      <c r="B180" s="148">
        <v>250295</v>
      </c>
      <c r="C180" s="90" t="s">
        <v>195</v>
      </c>
      <c r="D180" s="142" t="s">
        <v>1122</v>
      </c>
      <c r="E180" s="143" t="s">
        <v>1187</v>
      </c>
      <c r="F180" s="1">
        <v>485702</v>
      </c>
      <c r="G180" s="1">
        <v>174807</v>
      </c>
      <c r="H180" s="7">
        <f t="shared" si="18"/>
        <v>660509</v>
      </c>
      <c r="I180" s="1">
        <v>1644</v>
      </c>
      <c r="J180" s="1">
        <f t="shared" si="19"/>
        <v>662153</v>
      </c>
      <c r="K180" s="5">
        <v>1861</v>
      </c>
      <c r="L180" s="5">
        <v>414</v>
      </c>
      <c r="M180" s="10">
        <f t="shared" si="20"/>
        <v>2275</v>
      </c>
      <c r="N180" s="2">
        <f t="shared" si="21"/>
        <v>291.05626373626376</v>
      </c>
      <c r="O180" s="2">
        <f t="shared" si="22"/>
        <v>27.771658260369595</v>
      </c>
      <c r="P180" s="1">
        <f t="shared" si="23"/>
        <v>63180.522542340826</v>
      </c>
      <c r="Q180" s="1">
        <f t="shared" si="24"/>
        <v>598972.4774576592</v>
      </c>
      <c r="R180" s="11">
        <f t="shared" si="25"/>
        <v>0.91663466831948681</v>
      </c>
      <c r="S180" s="1">
        <f t="shared" si="26"/>
        <v>549038.93820690271</v>
      </c>
    </row>
    <row r="181" spans="1:19" ht="14.4" customHeight="1">
      <c r="A181" s="142" t="s">
        <v>188</v>
      </c>
      <c r="B181" s="148">
        <v>250299</v>
      </c>
      <c r="C181" s="90" t="s">
        <v>196</v>
      </c>
      <c r="D181" s="142" t="s">
        <v>1122</v>
      </c>
      <c r="E181" s="143" t="s">
        <v>1187</v>
      </c>
      <c r="F181" s="1">
        <v>254651</v>
      </c>
      <c r="G181" s="1">
        <v>66854</v>
      </c>
      <c r="H181" s="7">
        <f t="shared" si="18"/>
        <v>321505</v>
      </c>
      <c r="I181" s="1">
        <v>74298</v>
      </c>
      <c r="J181" s="1">
        <f t="shared" si="19"/>
        <v>395803</v>
      </c>
      <c r="K181" s="5">
        <v>1433</v>
      </c>
      <c r="L181" s="5">
        <v>132</v>
      </c>
      <c r="M181" s="10">
        <f t="shared" si="20"/>
        <v>1565</v>
      </c>
      <c r="N181" s="2">
        <f t="shared" si="21"/>
        <v>252.90926517571884</v>
      </c>
      <c r="O181" s="2">
        <f t="shared" si="22"/>
        <v>27.771658260369595</v>
      </c>
      <c r="P181" s="1">
        <f t="shared" si="23"/>
        <v>43462.645177478415</v>
      </c>
      <c r="Q181" s="1">
        <f t="shared" si="24"/>
        <v>352340.35482252156</v>
      </c>
      <c r="R181" s="11">
        <f t="shared" si="25"/>
        <v>0.91663466831948681</v>
      </c>
      <c r="S181" s="1">
        <f t="shared" si="26"/>
        <v>322967.38427831233</v>
      </c>
    </row>
    <row r="182" spans="1:19" ht="14.4" customHeight="1">
      <c r="A182" s="142" t="s">
        <v>188</v>
      </c>
      <c r="B182" s="149">
        <v>250300</v>
      </c>
      <c r="C182" s="90" t="s">
        <v>197</v>
      </c>
      <c r="D182" s="142" t="s">
        <v>1122</v>
      </c>
      <c r="E182" s="142" t="s">
        <v>1188</v>
      </c>
      <c r="F182" s="1">
        <v>0</v>
      </c>
      <c r="G182" s="1">
        <v>0</v>
      </c>
      <c r="H182" s="7">
        <f t="shared" si="18"/>
        <v>0</v>
      </c>
      <c r="I182" s="1">
        <v>-32556</v>
      </c>
      <c r="J182" s="1">
        <f t="shared" si="19"/>
        <v>-32556</v>
      </c>
      <c r="K182" s="5">
        <v>0</v>
      </c>
      <c r="L182" s="5">
        <v>0</v>
      </c>
      <c r="M182" s="10">
        <f t="shared" si="20"/>
        <v>0</v>
      </c>
      <c r="N182" s="2">
        <f t="shared" si="21"/>
        <v>0</v>
      </c>
      <c r="O182" s="2">
        <f t="shared" si="22"/>
        <v>27.771658260369595</v>
      </c>
      <c r="P182" s="1">
        <f t="shared" si="23"/>
        <v>0</v>
      </c>
      <c r="Q182" s="1">
        <f t="shared" si="24"/>
        <v>-32556</v>
      </c>
      <c r="R182" s="11">
        <f t="shared" si="25"/>
        <v>0.91663466831948681</v>
      </c>
      <c r="S182" s="1">
        <f t="shared" si="26"/>
        <v>-32556</v>
      </c>
    </row>
    <row r="183" spans="1:19" ht="14.4" customHeight="1">
      <c r="A183" s="142" t="s">
        <v>188</v>
      </c>
      <c r="B183" s="149">
        <v>250304</v>
      </c>
      <c r="C183" s="90" t="s">
        <v>198</v>
      </c>
      <c r="D183" s="142" t="s">
        <v>1122</v>
      </c>
      <c r="E183" s="142" t="s">
        <v>1188</v>
      </c>
      <c r="F183" s="1">
        <v>0</v>
      </c>
      <c r="G183" s="1">
        <v>0</v>
      </c>
      <c r="H183" s="7">
        <f t="shared" si="18"/>
        <v>0</v>
      </c>
      <c r="I183" s="1">
        <v>24636</v>
      </c>
      <c r="J183" s="1">
        <f t="shared" si="19"/>
        <v>24636</v>
      </c>
      <c r="K183" s="5">
        <v>0</v>
      </c>
      <c r="L183" s="5">
        <v>0</v>
      </c>
      <c r="M183" s="10">
        <f t="shared" si="20"/>
        <v>0</v>
      </c>
      <c r="N183" s="2">
        <f t="shared" si="21"/>
        <v>0</v>
      </c>
      <c r="O183" s="2">
        <f t="shared" si="22"/>
        <v>27.771658260369595</v>
      </c>
      <c r="P183" s="1">
        <f t="shared" si="23"/>
        <v>0</v>
      </c>
      <c r="Q183" s="1">
        <f t="shared" si="24"/>
        <v>24636</v>
      </c>
      <c r="R183" s="11">
        <f t="shared" si="25"/>
        <v>0.91663466831948681</v>
      </c>
      <c r="S183" s="1">
        <f t="shared" si="26"/>
        <v>22582.211688718879</v>
      </c>
    </row>
    <row r="184" spans="1:19" ht="14.4" customHeight="1">
      <c r="A184" s="142" t="s">
        <v>188</v>
      </c>
      <c r="B184" s="148">
        <v>250305</v>
      </c>
      <c r="C184" s="90" t="s">
        <v>199</v>
      </c>
      <c r="D184" s="142" t="s">
        <v>1122</v>
      </c>
      <c r="E184" s="143" t="s">
        <v>1187</v>
      </c>
      <c r="F184" s="1">
        <v>1264122</v>
      </c>
      <c r="G184" s="1">
        <v>0</v>
      </c>
      <c r="H184" s="7">
        <f t="shared" si="18"/>
        <v>1264122</v>
      </c>
      <c r="I184" s="1">
        <v>157566</v>
      </c>
      <c r="J184" s="1">
        <f t="shared" si="19"/>
        <v>1421688</v>
      </c>
      <c r="K184" s="5">
        <v>2099</v>
      </c>
      <c r="L184" s="5">
        <v>0</v>
      </c>
      <c r="M184" s="10">
        <f t="shared" si="20"/>
        <v>2099</v>
      </c>
      <c r="N184" s="2">
        <f t="shared" si="21"/>
        <v>677.31681753215821</v>
      </c>
      <c r="O184" s="2">
        <f t="shared" si="22"/>
        <v>27.771658260369595</v>
      </c>
      <c r="P184" s="1">
        <f t="shared" si="23"/>
        <v>58292.710688515777</v>
      </c>
      <c r="Q184" s="1">
        <f t="shared" si="24"/>
        <v>1363395.2893114842</v>
      </c>
      <c r="R184" s="11">
        <f t="shared" si="25"/>
        <v>0.91663466831948681</v>
      </c>
      <c r="S184" s="1">
        <f t="shared" si="26"/>
        <v>1249735.3888063831</v>
      </c>
    </row>
    <row r="185" spans="1:19" ht="14.4" customHeight="1">
      <c r="A185" s="142" t="s">
        <v>188</v>
      </c>
      <c r="B185" s="148">
        <v>250307</v>
      </c>
      <c r="C185" s="90" t="s">
        <v>200</v>
      </c>
      <c r="D185" s="142" t="s">
        <v>1122</v>
      </c>
      <c r="E185" s="143" t="s">
        <v>1187</v>
      </c>
      <c r="F185" s="1">
        <v>438387</v>
      </c>
      <c r="G185" s="1">
        <v>20903</v>
      </c>
      <c r="H185" s="7">
        <f t="shared" si="18"/>
        <v>459290</v>
      </c>
      <c r="I185" s="1">
        <v>-47112</v>
      </c>
      <c r="J185" s="1">
        <f t="shared" si="19"/>
        <v>412178</v>
      </c>
      <c r="K185" s="5">
        <v>1020</v>
      </c>
      <c r="L185" s="5">
        <v>0</v>
      </c>
      <c r="M185" s="10">
        <f t="shared" si="20"/>
        <v>1020</v>
      </c>
      <c r="N185" s="2">
        <f t="shared" si="21"/>
        <v>404.09607843137258</v>
      </c>
      <c r="O185" s="2">
        <f t="shared" si="22"/>
        <v>27.771658260369595</v>
      </c>
      <c r="P185" s="1">
        <f t="shared" si="23"/>
        <v>28327.091425576986</v>
      </c>
      <c r="Q185" s="1">
        <f t="shared" si="24"/>
        <v>383850.908574423</v>
      </c>
      <c r="R185" s="11">
        <f t="shared" si="25"/>
        <v>0.91663466831948681</v>
      </c>
      <c r="S185" s="1">
        <f t="shared" si="26"/>
        <v>351851.05026524985</v>
      </c>
    </row>
    <row r="186" spans="1:19" ht="14.4" customHeight="1">
      <c r="A186" s="142" t="s">
        <v>188</v>
      </c>
      <c r="B186" s="148">
        <v>250308</v>
      </c>
      <c r="C186" s="90" t="s">
        <v>102</v>
      </c>
      <c r="D186" s="142" t="s">
        <v>1122</v>
      </c>
      <c r="E186" s="143" t="s">
        <v>1187</v>
      </c>
      <c r="F186" s="1">
        <v>1801364</v>
      </c>
      <c r="G186" s="1">
        <v>0</v>
      </c>
      <c r="H186" s="7">
        <f t="shared" si="18"/>
        <v>1801364</v>
      </c>
      <c r="I186" s="1">
        <v>98892</v>
      </c>
      <c r="J186" s="1">
        <f t="shared" si="19"/>
        <v>1900256</v>
      </c>
      <c r="K186" s="5">
        <v>4742</v>
      </c>
      <c r="L186" s="5">
        <v>0</v>
      </c>
      <c r="M186" s="10">
        <f t="shared" si="20"/>
        <v>4742</v>
      </c>
      <c r="N186" s="2">
        <f t="shared" si="21"/>
        <v>400.72880641079712</v>
      </c>
      <c r="O186" s="2">
        <f t="shared" si="22"/>
        <v>27.771658260369595</v>
      </c>
      <c r="P186" s="1">
        <f t="shared" si="23"/>
        <v>131693.20347067263</v>
      </c>
      <c r="Q186" s="1">
        <f t="shared" si="24"/>
        <v>1768562.7965293273</v>
      </c>
      <c r="R186" s="11">
        <f t="shared" si="25"/>
        <v>0.91663466831948681</v>
      </c>
      <c r="S186" s="1">
        <f t="shared" si="26"/>
        <v>1621125.9723988438</v>
      </c>
    </row>
    <row r="187" spans="1:19" ht="14.4" customHeight="1">
      <c r="A187" s="142" t="s">
        <v>188</v>
      </c>
      <c r="B187" s="149">
        <v>250311</v>
      </c>
      <c r="C187" s="90" t="s">
        <v>201</v>
      </c>
      <c r="D187" s="142" t="s">
        <v>1122</v>
      </c>
      <c r="E187" s="142" t="s">
        <v>1188</v>
      </c>
      <c r="F187" s="1">
        <v>0</v>
      </c>
      <c r="G187" s="1">
        <v>0</v>
      </c>
      <c r="H187" s="7">
        <f t="shared" si="18"/>
        <v>0</v>
      </c>
      <c r="I187" s="1">
        <v>12840</v>
      </c>
      <c r="J187" s="1">
        <f t="shared" si="19"/>
        <v>12840</v>
      </c>
      <c r="K187" s="5">
        <v>0</v>
      </c>
      <c r="L187" s="5">
        <v>0</v>
      </c>
      <c r="M187" s="10">
        <f t="shared" si="20"/>
        <v>0</v>
      </c>
      <c r="N187" s="2">
        <f t="shared" si="21"/>
        <v>0</v>
      </c>
      <c r="O187" s="2">
        <f t="shared" si="22"/>
        <v>27.771658260369595</v>
      </c>
      <c r="P187" s="1">
        <f t="shared" si="23"/>
        <v>0</v>
      </c>
      <c r="Q187" s="1">
        <f t="shared" si="24"/>
        <v>12840</v>
      </c>
      <c r="R187" s="11">
        <f t="shared" si="25"/>
        <v>0.91663466831948681</v>
      </c>
      <c r="S187" s="1">
        <f t="shared" si="26"/>
        <v>11769.58914122221</v>
      </c>
    </row>
    <row r="188" spans="1:19" ht="14.4" customHeight="1">
      <c r="A188" s="142" t="s">
        <v>188</v>
      </c>
      <c r="B188" s="149">
        <v>250312</v>
      </c>
      <c r="C188" s="90" t="s">
        <v>202</v>
      </c>
      <c r="D188" s="142" t="s">
        <v>1122</v>
      </c>
      <c r="E188" s="142" t="s">
        <v>1188</v>
      </c>
      <c r="F188" s="1">
        <v>0</v>
      </c>
      <c r="G188" s="1">
        <v>0</v>
      </c>
      <c r="H188" s="7">
        <f t="shared" si="18"/>
        <v>0</v>
      </c>
      <c r="I188" s="1">
        <v>-1644</v>
      </c>
      <c r="J188" s="1">
        <f t="shared" si="19"/>
        <v>-1644</v>
      </c>
      <c r="K188" s="5">
        <v>0</v>
      </c>
      <c r="L188" s="5">
        <v>0</v>
      </c>
      <c r="M188" s="10">
        <f t="shared" si="20"/>
        <v>0</v>
      </c>
      <c r="N188" s="2">
        <f t="shared" si="21"/>
        <v>0</v>
      </c>
      <c r="O188" s="2">
        <f t="shared" si="22"/>
        <v>27.771658260369595</v>
      </c>
      <c r="P188" s="1">
        <f t="shared" si="23"/>
        <v>0</v>
      </c>
      <c r="Q188" s="1">
        <f t="shared" si="24"/>
        <v>-1644</v>
      </c>
      <c r="R188" s="11">
        <f t="shared" si="25"/>
        <v>0.91663466831948681</v>
      </c>
      <c r="S188" s="1">
        <f t="shared" si="26"/>
        <v>-1644</v>
      </c>
    </row>
    <row r="189" spans="1:19" ht="14.4" customHeight="1">
      <c r="A189" s="142" t="s">
        <v>188</v>
      </c>
      <c r="B189" s="149">
        <v>250314</v>
      </c>
      <c r="C189" s="90" t="s">
        <v>203</v>
      </c>
      <c r="D189" s="142" t="s">
        <v>1122</v>
      </c>
      <c r="E189" s="142" t="s">
        <v>1188</v>
      </c>
      <c r="F189" s="1">
        <v>0</v>
      </c>
      <c r="G189" s="1">
        <v>0</v>
      </c>
      <c r="H189" s="7">
        <f t="shared" si="18"/>
        <v>0</v>
      </c>
      <c r="I189" s="1">
        <v>3234</v>
      </c>
      <c r="J189" s="1">
        <f t="shared" si="19"/>
        <v>3234</v>
      </c>
      <c r="K189" s="5">
        <v>0</v>
      </c>
      <c r="L189" s="5">
        <v>0</v>
      </c>
      <c r="M189" s="10">
        <f t="shared" si="20"/>
        <v>0</v>
      </c>
      <c r="N189" s="2">
        <f t="shared" si="21"/>
        <v>0</v>
      </c>
      <c r="O189" s="2">
        <f t="shared" si="22"/>
        <v>27.771658260369595</v>
      </c>
      <c r="P189" s="1">
        <f t="shared" si="23"/>
        <v>0</v>
      </c>
      <c r="Q189" s="1">
        <f t="shared" si="24"/>
        <v>3234</v>
      </c>
      <c r="R189" s="11">
        <f t="shared" si="25"/>
        <v>0.91663466831948681</v>
      </c>
      <c r="S189" s="1">
        <f t="shared" si="26"/>
        <v>2964.3965173452202</v>
      </c>
    </row>
    <row r="190" spans="1:19" ht="14.4" customHeight="1">
      <c r="A190" s="142" t="s">
        <v>188</v>
      </c>
      <c r="B190" s="148">
        <v>250315</v>
      </c>
      <c r="C190" s="90" t="s">
        <v>204</v>
      </c>
      <c r="D190" s="142" t="s">
        <v>1122</v>
      </c>
      <c r="E190" s="143" t="s">
        <v>1187</v>
      </c>
      <c r="F190" s="1">
        <v>746066</v>
      </c>
      <c r="G190" s="1">
        <v>0</v>
      </c>
      <c r="H190" s="7">
        <f t="shared" si="18"/>
        <v>746066</v>
      </c>
      <c r="I190" s="1">
        <v>-68472</v>
      </c>
      <c r="J190" s="1">
        <f t="shared" si="19"/>
        <v>677594</v>
      </c>
      <c r="K190" s="5">
        <v>1885</v>
      </c>
      <c r="L190" s="5">
        <v>0</v>
      </c>
      <c r="M190" s="10">
        <f t="shared" si="20"/>
        <v>1885</v>
      </c>
      <c r="N190" s="2">
        <f t="shared" si="21"/>
        <v>359.46631299734747</v>
      </c>
      <c r="O190" s="2">
        <f t="shared" si="22"/>
        <v>27.771658260369595</v>
      </c>
      <c r="P190" s="1">
        <f t="shared" si="23"/>
        <v>52349.575820796686</v>
      </c>
      <c r="Q190" s="1">
        <f t="shared" si="24"/>
        <v>625244.42417920334</v>
      </c>
      <c r="R190" s="11">
        <f t="shared" si="25"/>
        <v>0.91663466831948681</v>
      </c>
      <c r="S190" s="1">
        <f t="shared" si="26"/>
        <v>573120.71537611261</v>
      </c>
    </row>
    <row r="191" spans="1:19" ht="14.4" customHeight="1">
      <c r="A191" s="142" t="s">
        <v>188</v>
      </c>
      <c r="B191" s="148">
        <v>250316</v>
      </c>
      <c r="C191" s="90" t="s">
        <v>205</v>
      </c>
      <c r="D191" s="142" t="s">
        <v>1122</v>
      </c>
      <c r="E191" s="143" t="s">
        <v>1187</v>
      </c>
      <c r="F191" s="1">
        <v>396022</v>
      </c>
      <c r="G191" s="1">
        <v>0</v>
      </c>
      <c r="H191" s="7">
        <f t="shared" si="18"/>
        <v>396022</v>
      </c>
      <c r="I191" s="1">
        <v>2886</v>
      </c>
      <c r="J191" s="1">
        <f t="shared" si="19"/>
        <v>398908</v>
      </c>
      <c r="K191" s="5">
        <v>768</v>
      </c>
      <c r="L191" s="5">
        <v>0</v>
      </c>
      <c r="M191" s="10">
        <f t="shared" si="20"/>
        <v>768</v>
      </c>
      <c r="N191" s="2">
        <f t="shared" si="21"/>
        <v>519.41145833333337</v>
      </c>
      <c r="O191" s="2">
        <f t="shared" si="22"/>
        <v>27.771658260369595</v>
      </c>
      <c r="P191" s="1">
        <f t="shared" si="23"/>
        <v>21328.63354396385</v>
      </c>
      <c r="Q191" s="1">
        <f t="shared" si="24"/>
        <v>377579.36645603616</v>
      </c>
      <c r="R191" s="11">
        <f t="shared" si="25"/>
        <v>0.91663466831948681</v>
      </c>
      <c r="S191" s="1">
        <f t="shared" si="26"/>
        <v>346102.33733571065</v>
      </c>
    </row>
    <row r="192" spans="1:19" ht="14.4" customHeight="1">
      <c r="A192" s="142" t="s">
        <v>188</v>
      </c>
      <c r="B192" s="149">
        <v>250317</v>
      </c>
      <c r="C192" s="90" t="s">
        <v>206</v>
      </c>
      <c r="D192" s="142" t="s">
        <v>1122</v>
      </c>
      <c r="E192" s="142" t="s">
        <v>1188</v>
      </c>
      <c r="F192" s="1">
        <v>0</v>
      </c>
      <c r="G192" s="1">
        <v>0</v>
      </c>
      <c r="H192" s="7">
        <f t="shared" si="18"/>
        <v>0</v>
      </c>
      <c r="I192" s="1">
        <v>-35952</v>
      </c>
      <c r="J192" s="1">
        <f t="shared" si="19"/>
        <v>-35952</v>
      </c>
      <c r="K192" s="5">
        <v>0</v>
      </c>
      <c r="L192" s="5">
        <v>0</v>
      </c>
      <c r="M192" s="10">
        <f t="shared" si="20"/>
        <v>0</v>
      </c>
      <c r="N192" s="2">
        <f t="shared" si="21"/>
        <v>0</v>
      </c>
      <c r="O192" s="2">
        <f t="shared" si="22"/>
        <v>27.771658260369595</v>
      </c>
      <c r="P192" s="1">
        <f t="shared" si="23"/>
        <v>0</v>
      </c>
      <c r="Q192" s="1">
        <f t="shared" si="24"/>
        <v>-35952</v>
      </c>
      <c r="R192" s="11">
        <f t="shared" si="25"/>
        <v>0.91663466831948681</v>
      </c>
      <c r="S192" s="1">
        <f t="shared" si="26"/>
        <v>-35952</v>
      </c>
    </row>
    <row r="193" spans="1:19" ht="14.4" customHeight="1">
      <c r="A193" s="142" t="s">
        <v>188</v>
      </c>
      <c r="B193" s="148">
        <v>250322</v>
      </c>
      <c r="C193" s="90" t="s">
        <v>207</v>
      </c>
      <c r="D193" s="142" t="s">
        <v>1122</v>
      </c>
      <c r="E193" s="143" t="s">
        <v>1187</v>
      </c>
      <c r="F193" s="1">
        <v>796787</v>
      </c>
      <c r="G193" s="1">
        <v>456138</v>
      </c>
      <c r="H193" s="7">
        <f t="shared" si="18"/>
        <v>1252925</v>
      </c>
      <c r="I193" s="1">
        <v>99438</v>
      </c>
      <c r="J193" s="1">
        <f t="shared" si="19"/>
        <v>1352363</v>
      </c>
      <c r="K193" s="5">
        <v>2320</v>
      </c>
      <c r="L193" s="5">
        <v>523</v>
      </c>
      <c r="M193" s="10">
        <f t="shared" si="20"/>
        <v>2843</v>
      </c>
      <c r="N193" s="2">
        <f t="shared" si="21"/>
        <v>475.68167428772426</v>
      </c>
      <c r="O193" s="2">
        <f t="shared" si="22"/>
        <v>27.771658260369595</v>
      </c>
      <c r="P193" s="1">
        <f t="shared" si="23"/>
        <v>78954.824434230759</v>
      </c>
      <c r="Q193" s="1">
        <f t="shared" si="24"/>
        <v>1273408.1755657692</v>
      </c>
      <c r="R193" s="11">
        <f t="shared" si="25"/>
        <v>0.91663466831948681</v>
      </c>
      <c r="S193" s="1">
        <f t="shared" si="26"/>
        <v>1167250.0806450518</v>
      </c>
    </row>
    <row r="194" spans="1:19" ht="14.4" customHeight="1">
      <c r="A194" s="142" t="s">
        <v>208</v>
      </c>
      <c r="B194" s="148">
        <v>260396</v>
      </c>
      <c r="C194" s="90" t="s">
        <v>209</v>
      </c>
      <c r="D194" s="142" t="s">
        <v>1122</v>
      </c>
      <c r="E194" s="143" t="s">
        <v>1187</v>
      </c>
      <c r="F194" s="1">
        <v>1610041</v>
      </c>
      <c r="G194" s="1">
        <v>512572</v>
      </c>
      <c r="H194" s="7">
        <f t="shared" si="18"/>
        <v>2122613</v>
      </c>
      <c r="I194" s="1">
        <v>-305412</v>
      </c>
      <c r="J194" s="1">
        <f t="shared" si="19"/>
        <v>1817201</v>
      </c>
      <c r="K194" s="5">
        <v>3999</v>
      </c>
      <c r="L194" s="5">
        <v>0</v>
      </c>
      <c r="M194" s="10">
        <f t="shared" si="20"/>
        <v>3999</v>
      </c>
      <c r="N194" s="2">
        <f t="shared" si="21"/>
        <v>454.41385346336585</v>
      </c>
      <c r="O194" s="2">
        <f t="shared" si="22"/>
        <v>27.771658260369595</v>
      </c>
      <c r="P194" s="1">
        <f t="shared" si="23"/>
        <v>111058.86138321801</v>
      </c>
      <c r="Q194" s="1">
        <f t="shared" si="24"/>
        <v>1706142.1386167819</v>
      </c>
      <c r="R194" s="11">
        <f t="shared" si="25"/>
        <v>0.91663466831948681</v>
      </c>
      <c r="S194" s="1">
        <f t="shared" si="26"/>
        <v>1563909.0333368939</v>
      </c>
    </row>
    <row r="195" spans="1:19" ht="14.4" customHeight="1">
      <c r="A195" s="142" t="s">
        <v>208</v>
      </c>
      <c r="B195" s="148">
        <v>260398</v>
      </c>
      <c r="C195" s="90" t="s">
        <v>210</v>
      </c>
      <c r="D195" s="142" t="s">
        <v>1122</v>
      </c>
      <c r="E195" s="143" t="s">
        <v>1187</v>
      </c>
      <c r="F195" s="1">
        <v>1959878</v>
      </c>
      <c r="G195" s="1">
        <v>1132376</v>
      </c>
      <c r="H195" s="7">
        <f t="shared" ref="H195:H258" si="27">SUM(F195:G195)</f>
        <v>3092254</v>
      </c>
      <c r="I195" s="1">
        <v>36630</v>
      </c>
      <c r="J195" s="1">
        <f t="shared" ref="J195:J258" si="28">H195+I195</f>
        <v>3128884</v>
      </c>
      <c r="K195" s="5">
        <v>15452</v>
      </c>
      <c r="L195" s="5">
        <v>0</v>
      </c>
      <c r="M195" s="10">
        <f t="shared" ref="M195:M258" si="29">SUM(K195:L195)</f>
        <v>15452</v>
      </c>
      <c r="N195" s="2">
        <f t="shared" ref="N195:N258" si="30">IFERROR(J195/M195,0)</f>
        <v>202.49055138493398</v>
      </c>
      <c r="O195" s="2">
        <f t="shared" ref="O195:O258" si="31">$D$1108</f>
        <v>27.771658260369595</v>
      </c>
      <c r="P195" s="1">
        <f t="shared" ref="P195:P258" si="32">IF(J195&lt;0,0,MIN(J195,O195*M195))</f>
        <v>429127.66343923099</v>
      </c>
      <c r="Q195" s="1">
        <f t="shared" ref="Q195:Q258" si="33">J195-P195</f>
        <v>2699756.336560769</v>
      </c>
      <c r="R195" s="11">
        <f t="shared" ref="R195:R258" si="34">$Q$1106</f>
        <v>0.91663466831948681</v>
      </c>
      <c r="S195" s="1">
        <f t="shared" ref="S195:S258" si="35">IF(Q195&gt;0,R195*Q195,Q195)</f>
        <v>2474690.2541068131</v>
      </c>
    </row>
    <row r="196" spans="1:19" ht="14.4" customHeight="1">
      <c r="A196" s="142" t="s">
        <v>208</v>
      </c>
      <c r="B196" s="148">
        <v>260401</v>
      </c>
      <c r="C196" s="90" t="s">
        <v>211</v>
      </c>
      <c r="D196" s="142" t="s">
        <v>1122</v>
      </c>
      <c r="E196" s="143" t="s">
        <v>1187</v>
      </c>
      <c r="F196" s="1">
        <v>2864539</v>
      </c>
      <c r="G196" s="1">
        <v>1907010</v>
      </c>
      <c r="H196" s="7">
        <f t="shared" si="27"/>
        <v>4771549</v>
      </c>
      <c r="I196" s="1">
        <v>66540</v>
      </c>
      <c r="J196" s="1">
        <f t="shared" si="28"/>
        <v>4838089</v>
      </c>
      <c r="K196" s="5">
        <v>9168</v>
      </c>
      <c r="L196" s="5">
        <v>754</v>
      </c>
      <c r="M196" s="10">
        <f t="shared" si="29"/>
        <v>9922</v>
      </c>
      <c r="N196" s="2">
        <f t="shared" si="30"/>
        <v>487.61227575085667</v>
      </c>
      <c r="O196" s="2">
        <f t="shared" si="31"/>
        <v>27.771658260369595</v>
      </c>
      <c r="P196" s="1">
        <f t="shared" si="32"/>
        <v>275550.39325938711</v>
      </c>
      <c r="Q196" s="1">
        <f t="shared" si="33"/>
        <v>4562538.6067406125</v>
      </c>
      <c r="R196" s="11">
        <f t="shared" si="34"/>
        <v>0.91663466831948681</v>
      </c>
      <c r="S196" s="1">
        <f t="shared" si="35"/>
        <v>4182181.0624845349</v>
      </c>
    </row>
    <row r="197" spans="1:19" ht="14.4" customHeight="1">
      <c r="A197" s="142" t="s">
        <v>208</v>
      </c>
      <c r="B197" s="148">
        <v>260406</v>
      </c>
      <c r="C197" s="90" t="s">
        <v>212</v>
      </c>
      <c r="D197" s="142" t="s">
        <v>1122</v>
      </c>
      <c r="E197" s="143" t="s">
        <v>1187</v>
      </c>
      <c r="F197" s="1">
        <v>3696471</v>
      </c>
      <c r="G197" s="1">
        <v>549154</v>
      </c>
      <c r="H197" s="7">
        <f t="shared" si="27"/>
        <v>4245625</v>
      </c>
      <c r="I197" s="1">
        <v>191052</v>
      </c>
      <c r="J197" s="1">
        <f t="shared" si="28"/>
        <v>4436677</v>
      </c>
      <c r="K197" s="5">
        <v>12891</v>
      </c>
      <c r="L197" s="5">
        <v>866</v>
      </c>
      <c r="M197" s="10">
        <f t="shared" si="29"/>
        <v>13757</v>
      </c>
      <c r="N197" s="2">
        <f t="shared" si="30"/>
        <v>322.50323471687142</v>
      </c>
      <c r="O197" s="2">
        <f t="shared" si="31"/>
        <v>27.771658260369595</v>
      </c>
      <c r="P197" s="1">
        <f t="shared" si="32"/>
        <v>382054.70268790453</v>
      </c>
      <c r="Q197" s="1">
        <f t="shared" si="33"/>
        <v>4054622.2973120953</v>
      </c>
      <c r="R197" s="11">
        <f t="shared" si="34"/>
        <v>0.91663466831948681</v>
      </c>
      <c r="S197" s="1">
        <f t="shared" si="35"/>
        <v>3716607.3646574682</v>
      </c>
    </row>
    <row r="198" spans="1:19" ht="14.4" customHeight="1">
      <c r="A198" s="142" t="s">
        <v>208</v>
      </c>
      <c r="B198" s="148">
        <v>260408</v>
      </c>
      <c r="C198" s="90" t="s">
        <v>213</v>
      </c>
      <c r="D198" s="142" t="s">
        <v>1122</v>
      </c>
      <c r="E198" s="143" t="s">
        <v>1187</v>
      </c>
      <c r="F198" s="1">
        <v>962249</v>
      </c>
      <c r="G198" s="1">
        <v>0</v>
      </c>
      <c r="H198" s="7">
        <f t="shared" si="27"/>
        <v>962249</v>
      </c>
      <c r="I198" s="1">
        <v>-13116</v>
      </c>
      <c r="J198" s="1">
        <f t="shared" si="28"/>
        <v>949133</v>
      </c>
      <c r="K198" s="5">
        <v>4541</v>
      </c>
      <c r="L198" s="5">
        <v>0</v>
      </c>
      <c r="M198" s="10">
        <f t="shared" si="29"/>
        <v>4541</v>
      </c>
      <c r="N198" s="2">
        <f t="shared" si="30"/>
        <v>209.01409381193571</v>
      </c>
      <c r="O198" s="2">
        <f t="shared" si="31"/>
        <v>27.771658260369595</v>
      </c>
      <c r="P198" s="1">
        <f t="shared" si="32"/>
        <v>126111.10016033833</v>
      </c>
      <c r="Q198" s="1">
        <f t="shared" si="33"/>
        <v>823021.89983966167</v>
      </c>
      <c r="R198" s="11">
        <f t="shared" si="34"/>
        <v>0.91663466831948681</v>
      </c>
      <c r="S198" s="1">
        <f t="shared" si="35"/>
        <v>754410.40617920214</v>
      </c>
    </row>
    <row r="199" spans="1:19" ht="14.4" customHeight="1">
      <c r="A199" s="142" t="s">
        <v>208</v>
      </c>
      <c r="B199" s="149">
        <v>260411</v>
      </c>
      <c r="C199" s="90" t="s">
        <v>214</v>
      </c>
      <c r="D199" s="142" t="s">
        <v>1122</v>
      </c>
      <c r="E199" s="142" t="s">
        <v>1188</v>
      </c>
      <c r="F199" s="1">
        <v>0</v>
      </c>
      <c r="G199" s="1">
        <v>0</v>
      </c>
      <c r="H199" s="7">
        <f t="shared" si="27"/>
        <v>0</v>
      </c>
      <c r="I199" s="1">
        <v>-155928</v>
      </c>
      <c r="J199" s="1">
        <f t="shared" si="28"/>
        <v>-155928</v>
      </c>
      <c r="K199" s="5">
        <v>0</v>
      </c>
      <c r="L199" s="5">
        <v>0</v>
      </c>
      <c r="M199" s="10">
        <f t="shared" si="29"/>
        <v>0</v>
      </c>
      <c r="N199" s="2">
        <f t="shared" si="30"/>
        <v>0</v>
      </c>
      <c r="O199" s="2">
        <f t="shared" si="31"/>
        <v>27.771658260369595</v>
      </c>
      <c r="P199" s="1">
        <f t="shared" si="32"/>
        <v>0</v>
      </c>
      <c r="Q199" s="1">
        <f t="shared" si="33"/>
        <v>-155928</v>
      </c>
      <c r="R199" s="11">
        <f t="shared" si="34"/>
        <v>0.91663466831948681</v>
      </c>
      <c r="S199" s="1">
        <f t="shared" si="35"/>
        <v>-155928</v>
      </c>
    </row>
    <row r="200" spans="1:19" ht="14.4" customHeight="1">
      <c r="A200" s="142" t="s">
        <v>208</v>
      </c>
      <c r="B200" s="149">
        <v>260412</v>
      </c>
      <c r="C200" s="90" t="s">
        <v>215</v>
      </c>
      <c r="D200" s="142" t="s">
        <v>1122</v>
      </c>
      <c r="E200" s="142" t="s">
        <v>1188</v>
      </c>
      <c r="F200" s="1">
        <v>0</v>
      </c>
      <c r="G200" s="1">
        <v>0</v>
      </c>
      <c r="H200" s="7">
        <f t="shared" si="27"/>
        <v>0</v>
      </c>
      <c r="I200" s="1">
        <v>5184</v>
      </c>
      <c r="J200" s="1">
        <f t="shared" si="28"/>
        <v>5184</v>
      </c>
      <c r="K200" s="5">
        <v>0</v>
      </c>
      <c r="L200" s="5">
        <v>0</v>
      </c>
      <c r="M200" s="10">
        <f t="shared" si="29"/>
        <v>0</v>
      </c>
      <c r="N200" s="2">
        <f t="shared" si="30"/>
        <v>0</v>
      </c>
      <c r="O200" s="2">
        <f t="shared" si="31"/>
        <v>27.771658260369595</v>
      </c>
      <c r="P200" s="1">
        <f t="shared" si="32"/>
        <v>0</v>
      </c>
      <c r="Q200" s="1">
        <f t="shared" si="33"/>
        <v>5184</v>
      </c>
      <c r="R200" s="11">
        <f t="shared" si="34"/>
        <v>0.91663466831948681</v>
      </c>
      <c r="S200" s="1">
        <f t="shared" si="35"/>
        <v>4751.83412056822</v>
      </c>
    </row>
    <row r="201" spans="1:19" ht="14.4" customHeight="1">
      <c r="A201" s="142" t="s">
        <v>208</v>
      </c>
      <c r="B201" s="148">
        <v>260413</v>
      </c>
      <c r="C201" s="90" t="s">
        <v>216</v>
      </c>
      <c r="D201" s="142" t="s">
        <v>1122</v>
      </c>
      <c r="E201" s="143" t="s">
        <v>1187</v>
      </c>
      <c r="F201" s="1">
        <v>2315567</v>
      </c>
      <c r="G201" s="1">
        <v>0</v>
      </c>
      <c r="H201" s="7">
        <f t="shared" si="27"/>
        <v>2315567</v>
      </c>
      <c r="I201" s="1">
        <v>233520</v>
      </c>
      <c r="J201" s="1">
        <f t="shared" si="28"/>
        <v>2549087</v>
      </c>
      <c r="K201" s="5">
        <v>5351</v>
      </c>
      <c r="L201" s="5">
        <v>0</v>
      </c>
      <c r="M201" s="10">
        <f t="shared" si="29"/>
        <v>5351</v>
      </c>
      <c r="N201" s="2">
        <f t="shared" si="30"/>
        <v>476.37581760418612</v>
      </c>
      <c r="O201" s="2">
        <f t="shared" si="31"/>
        <v>27.771658260369595</v>
      </c>
      <c r="P201" s="1">
        <f t="shared" si="32"/>
        <v>148606.1433512377</v>
      </c>
      <c r="Q201" s="1">
        <f t="shared" si="33"/>
        <v>2400480.8566487622</v>
      </c>
      <c r="R201" s="11">
        <f t="shared" si="34"/>
        <v>0.91663466831948681</v>
      </c>
      <c r="S201" s="1">
        <f t="shared" si="35"/>
        <v>2200363.9738415158</v>
      </c>
    </row>
    <row r="202" spans="1:19" ht="14.4" customHeight="1">
      <c r="A202" s="142" t="s">
        <v>208</v>
      </c>
      <c r="B202" s="148">
        <v>260414</v>
      </c>
      <c r="C202" s="90" t="s">
        <v>217</v>
      </c>
      <c r="D202" s="142" t="s">
        <v>1122</v>
      </c>
      <c r="E202" s="143" t="s">
        <v>1187</v>
      </c>
      <c r="F202" s="1">
        <v>3794992</v>
      </c>
      <c r="G202" s="1">
        <v>666893</v>
      </c>
      <c r="H202" s="7">
        <f t="shared" si="27"/>
        <v>4461885</v>
      </c>
      <c r="I202" s="1">
        <v>-336288</v>
      </c>
      <c r="J202" s="1">
        <f t="shared" si="28"/>
        <v>4125597</v>
      </c>
      <c r="K202" s="5">
        <v>13571</v>
      </c>
      <c r="L202" s="5">
        <v>0</v>
      </c>
      <c r="M202" s="10">
        <f t="shared" si="29"/>
        <v>13571</v>
      </c>
      <c r="N202" s="2">
        <f t="shared" si="30"/>
        <v>304.00095792498712</v>
      </c>
      <c r="O202" s="2">
        <f t="shared" si="31"/>
        <v>27.771658260369595</v>
      </c>
      <c r="P202" s="1">
        <f t="shared" si="32"/>
        <v>376889.17425147578</v>
      </c>
      <c r="Q202" s="1">
        <f t="shared" si="33"/>
        <v>3748707.8257485242</v>
      </c>
      <c r="R202" s="11">
        <f t="shared" si="34"/>
        <v>0.91663466831948681</v>
      </c>
      <c r="S202" s="1">
        <f t="shared" si="35"/>
        <v>3436195.5544816628</v>
      </c>
    </row>
    <row r="203" spans="1:19" ht="14.4" customHeight="1">
      <c r="A203" s="142" t="s">
        <v>208</v>
      </c>
      <c r="B203" s="148">
        <v>260415</v>
      </c>
      <c r="C203" s="90" t="s">
        <v>218</v>
      </c>
      <c r="D203" s="142" t="s">
        <v>1122</v>
      </c>
      <c r="E203" s="143" t="s">
        <v>1187</v>
      </c>
      <c r="F203" s="1">
        <v>2583598</v>
      </c>
      <c r="G203" s="1">
        <v>734137</v>
      </c>
      <c r="H203" s="7">
        <f t="shared" si="27"/>
        <v>3317735</v>
      </c>
      <c r="I203" s="1">
        <v>310116</v>
      </c>
      <c r="J203" s="1">
        <f t="shared" si="28"/>
        <v>3627851</v>
      </c>
      <c r="K203" s="5">
        <v>6521</v>
      </c>
      <c r="L203" s="5">
        <v>0</v>
      </c>
      <c r="M203" s="10">
        <f t="shared" si="29"/>
        <v>6521</v>
      </c>
      <c r="N203" s="2">
        <f t="shared" si="30"/>
        <v>556.33353780095081</v>
      </c>
      <c r="O203" s="2">
        <f t="shared" si="31"/>
        <v>27.771658260369595</v>
      </c>
      <c r="P203" s="1">
        <f t="shared" si="32"/>
        <v>181098.98351587012</v>
      </c>
      <c r="Q203" s="1">
        <f t="shared" si="33"/>
        <v>3446752.0164841297</v>
      </c>
      <c r="R203" s="11">
        <f t="shared" si="34"/>
        <v>0.91663466831948681</v>
      </c>
      <c r="S203" s="1">
        <f t="shared" si="35"/>
        <v>3159412.3914094525</v>
      </c>
    </row>
    <row r="204" spans="1:19" ht="14.4" customHeight="1">
      <c r="A204" s="142" t="s">
        <v>208</v>
      </c>
      <c r="B204" s="149">
        <v>260417</v>
      </c>
      <c r="C204" s="90" t="s">
        <v>219</v>
      </c>
      <c r="D204" s="142" t="s">
        <v>1122</v>
      </c>
      <c r="E204" s="142" t="s">
        <v>1188</v>
      </c>
      <c r="F204" s="1">
        <v>0</v>
      </c>
      <c r="G204" s="1">
        <v>0</v>
      </c>
      <c r="H204" s="7">
        <f t="shared" si="27"/>
        <v>0</v>
      </c>
      <c r="I204" s="1">
        <v>-25542</v>
      </c>
      <c r="J204" s="1">
        <f t="shared" si="28"/>
        <v>-25542</v>
      </c>
      <c r="K204" s="5">
        <v>0</v>
      </c>
      <c r="L204" s="5">
        <v>0</v>
      </c>
      <c r="M204" s="10">
        <f t="shared" si="29"/>
        <v>0</v>
      </c>
      <c r="N204" s="2">
        <f t="shared" si="30"/>
        <v>0</v>
      </c>
      <c r="O204" s="2">
        <f t="shared" si="31"/>
        <v>27.771658260369595</v>
      </c>
      <c r="P204" s="1">
        <f t="shared" si="32"/>
        <v>0</v>
      </c>
      <c r="Q204" s="1">
        <f t="shared" si="33"/>
        <v>-25542</v>
      </c>
      <c r="R204" s="11">
        <f t="shared" si="34"/>
        <v>0.91663466831948681</v>
      </c>
      <c r="S204" s="1">
        <f t="shared" si="35"/>
        <v>-25542</v>
      </c>
    </row>
    <row r="205" spans="1:19" ht="14.4" customHeight="1">
      <c r="A205" s="142" t="s">
        <v>208</v>
      </c>
      <c r="B205" s="148">
        <v>260418</v>
      </c>
      <c r="C205" s="90" t="s">
        <v>220</v>
      </c>
      <c r="D205" s="142" t="s">
        <v>1122</v>
      </c>
      <c r="E205" s="143" t="s">
        <v>1187</v>
      </c>
      <c r="F205" s="1">
        <v>3870254</v>
      </c>
      <c r="G205" s="1">
        <v>0</v>
      </c>
      <c r="H205" s="7">
        <f t="shared" si="27"/>
        <v>3870254</v>
      </c>
      <c r="I205" s="1">
        <v>766356</v>
      </c>
      <c r="J205" s="1">
        <f t="shared" si="28"/>
        <v>4636610</v>
      </c>
      <c r="K205" s="5">
        <v>23624</v>
      </c>
      <c r="L205" s="5">
        <v>0</v>
      </c>
      <c r="M205" s="10">
        <f t="shared" si="29"/>
        <v>23624</v>
      </c>
      <c r="N205" s="2">
        <f t="shared" si="30"/>
        <v>196.26693193362681</v>
      </c>
      <c r="O205" s="2">
        <f t="shared" si="31"/>
        <v>27.771658260369595</v>
      </c>
      <c r="P205" s="1">
        <f t="shared" si="32"/>
        <v>656077.6547429713</v>
      </c>
      <c r="Q205" s="1">
        <f t="shared" si="33"/>
        <v>3980532.3452570289</v>
      </c>
      <c r="R205" s="11">
        <f t="shared" si="34"/>
        <v>0.91663466831948681</v>
      </c>
      <c r="S205" s="1">
        <f t="shared" si="35"/>
        <v>3648693.9460296659</v>
      </c>
    </row>
    <row r="206" spans="1:19" ht="14.4" customHeight="1">
      <c r="A206" s="142" t="s">
        <v>208</v>
      </c>
      <c r="B206" s="148">
        <v>260419</v>
      </c>
      <c r="C206" s="90" t="s">
        <v>221</v>
      </c>
      <c r="D206" s="142" t="s">
        <v>1122</v>
      </c>
      <c r="E206" s="143" t="s">
        <v>1187</v>
      </c>
      <c r="F206" s="1">
        <v>1844732</v>
      </c>
      <c r="G206" s="1">
        <v>4206</v>
      </c>
      <c r="H206" s="7">
        <f t="shared" si="27"/>
        <v>1848938</v>
      </c>
      <c r="I206" s="1">
        <v>22932</v>
      </c>
      <c r="J206" s="1">
        <f t="shared" si="28"/>
        <v>1871870</v>
      </c>
      <c r="K206" s="5">
        <v>5497</v>
      </c>
      <c r="L206" s="5">
        <v>4</v>
      </c>
      <c r="M206" s="10">
        <f t="shared" si="29"/>
        <v>5501</v>
      </c>
      <c r="N206" s="2">
        <f t="shared" si="30"/>
        <v>340.27813124886382</v>
      </c>
      <c r="O206" s="2">
        <f t="shared" si="31"/>
        <v>27.771658260369595</v>
      </c>
      <c r="P206" s="1">
        <f t="shared" si="32"/>
        <v>152771.89209029314</v>
      </c>
      <c r="Q206" s="1">
        <f t="shared" si="33"/>
        <v>1719098.1079097069</v>
      </c>
      <c r="R206" s="11">
        <f t="shared" si="34"/>
        <v>0.91663466831948681</v>
      </c>
      <c r="S206" s="1">
        <f t="shared" si="35"/>
        <v>1575784.9239524715</v>
      </c>
    </row>
    <row r="207" spans="1:19" ht="14.4" customHeight="1">
      <c r="A207" s="142" t="s">
        <v>208</v>
      </c>
      <c r="B207" s="148">
        <v>260421</v>
      </c>
      <c r="C207" s="90" t="s">
        <v>222</v>
      </c>
      <c r="D207" s="142" t="s">
        <v>1122</v>
      </c>
      <c r="E207" s="143" t="s">
        <v>1187</v>
      </c>
      <c r="F207" s="1">
        <v>3967911</v>
      </c>
      <c r="G207" s="1">
        <v>0</v>
      </c>
      <c r="H207" s="7">
        <f t="shared" si="27"/>
        <v>3967911</v>
      </c>
      <c r="I207" s="1">
        <v>-119580</v>
      </c>
      <c r="J207" s="1">
        <f t="shared" si="28"/>
        <v>3848331</v>
      </c>
      <c r="K207" s="5">
        <v>12308</v>
      </c>
      <c r="L207" s="5">
        <v>0</v>
      </c>
      <c r="M207" s="10">
        <f t="shared" si="29"/>
        <v>12308</v>
      </c>
      <c r="N207" s="2">
        <f t="shared" si="30"/>
        <v>312.66907702307441</v>
      </c>
      <c r="O207" s="2">
        <f t="shared" si="31"/>
        <v>27.771658260369595</v>
      </c>
      <c r="P207" s="1">
        <f t="shared" si="32"/>
        <v>341813.56986862898</v>
      </c>
      <c r="Q207" s="1">
        <f t="shared" si="33"/>
        <v>3506517.4301313711</v>
      </c>
      <c r="R207" s="11">
        <f t="shared" si="34"/>
        <v>0.91663466831948681</v>
      </c>
      <c r="S207" s="1">
        <f t="shared" si="35"/>
        <v>3214195.4415249685</v>
      </c>
    </row>
    <row r="208" spans="1:19" ht="14.4" customHeight="1">
      <c r="A208" s="142" t="s">
        <v>223</v>
      </c>
      <c r="B208" s="148">
        <v>270425</v>
      </c>
      <c r="C208" s="90" t="s">
        <v>224</v>
      </c>
      <c r="D208" s="142" t="s">
        <v>1122</v>
      </c>
      <c r="E208" s="143" t="s">
        <v>1187</v>
      </c>
      <c r="F208" s="1">
        <v>1435447</v>
      </c>
      <c r="G208" s="1">
        <v>0</v>
      </c>
      <c r="H208" s="7">
        <f t="shared" si="27"/>
        <v>1435447</v>
      </c>
      <c r="I208" s="1">
        <v>101550</v>
      </c>
      <c r="J208" s="1">
        <f t="shared" si="28"/>
        <v>1536997</v>
      </c>
      <c r="K208" s="5">
        <v>5223</v>
      </c>
      <c r="L208" s="5">
        <v>0</v>
      </c>
      <c r="M208" s="10">
        <f t="shared" si="29"/>
        <v>5223</v>
      </c>
      <c r="N208" s="2">
        <f t="shared" si="30"/>
        <v>294.27474631437872</v>
      </c>
      <c r="O208" s="2">
        <f t="shared" si="31"/>
        <v>27.771658260369595</v>
      </c>
      <c r="P208" s="1">
        <f t="shared" si="32"/>
        <v>145051.37109391039</v>
      </c>
      <c r="Q208" s="1">
        <f t="shared" si="33"/>
        <v>1391945.6289060896</v>
      </c>
      <c r="R208" s="11">
        <f t="shared" si="34"/>
        <v>0.91663466831948681</v>
      </c>
      <c r="S208" s="1">
        <f t="shared" si="35"/>
        <v>1275905.619871093</v>
      </c>
    </row>
    <row r="209" spans="1:19" ht="14.4" customHeight="1">
      <c r="A209" s="142" t="s">
        <v>223</v>
      </c>
      <c r="B209" s="149">
        <v>270426</v>
      </c>
      <c r="C209" s="90" t="s">
        <v>225</v>
      </c>
      <c r="D209" s="142" t="s">
        <v>1122</v>
      </c>
      <c r="E209" s="142" t="s">
        <v>1188</v>
      </c>
      <c r="F209" s="1">
        <v>0</v>
      </c>
      <c r="G209" s="1">
        <v>0</v>
      </c>
      <c r="H209" s="7">
        <f t="shared" si="27"/>
        <v>0</v>
      </c>
      <c r="I209" s="1">
        <v>13386</v>
      </c>
      <c r="J209" s="1">
        <f t="shared" si="28"/>
        <v>13386</v>
      </c>
      <c r="K209" s="5">
        <v>0</v>
      </c>
      <c r="L209" s="5">
        <v>0</v>
      </c>
      <c r="M209" s="10">
        <f t="shared" si="29"/>
        <v>0</v>
      </c>
      <c r="N209" s="2">
        <f t="shared" si="30"/>
        <v>0</v>
      </c>
      <c r="O209" s="2">
        <f t="shared" si="31"/>
        <v>27.771658260369595</v>
      </c>
      <c r="P209" s="1">
        <f t="shared" si="32"/>
        <v>0</v>
      </c>
      <c r="Q209" s="1">
        <f t="shared" si="33"/>
        <v>13386</v>
      </c>
      <c r="R209" s="11">
        <f t="shared" si="34"/>
        <v>0.91663466831948681</v>
      </c>
      <c r="S209" s="1">
        <f t="shared" si="35"/>
        <v>12270.071670124651</v>
      </c>
    </row>
    <row r="210" spans="1:19" ht="14.4" customHeight="1">
      <c r="A210" s="142" t="s">
        <v>223</v>
      </c>
      <c r="B210" s="148">
        <v>270428</v>
      </c>
      <c r="C210" s="90" t="s">
        <v>226</v>
      </c>
      <c r="D210" s="142" t="s">
        <v>1122</v>
      </c>
      <c r="E210" s="143" t="s">
        <v>1187</v>
      </c>
      <c r="F210" s="1">
        <v>188606</v>
      </c>
      <c r="G210" s="1">
        <v>63847</v>
      </c>
      <c r="H210" s="7">
        <f t="shared" si="27"/>
        <v>252453</v>
      </c>
      <c r="I210" s="1">
        <v>-3024</v>
      </c>
      <c r="J210" s="1">
        <f t="shared" si="28"/>
        <v>249429</v>
      </c>
      <c r="K210" s="5">
        <v>953</v>
      </c>
      <c r="L210" s="5">
        <v>0</v>
      </c>
      <c r="M210" s="10">
        <f t="shared" si="29"/>
        <v>953</v>
      </c>
      <c r="N210" s="2">
        <f t="shared" si="30"/>
        <v>261.73032528856243</v>
      </c>
      <c r="O210" s="2">
        <f t="shared" si="31"/>
        <v>27.771658260369595</v>
      </c>
      <c r="P210" s="1">
        <f t="shared" si="32"/>
        <v>26466.390322132225</v>
      </c>
      <c r="Q210" s="1">
        <f t="shared" si="33"/>
        <v>222962.60967786779</v>
      </c>
      <c r="R210" s="11">
        <f t="shared" si="34"/>
        <v>0.91663466831948681</v>
      </c>
      <c r="S210" s="1">
        <f t="shared" si="35"/>
        <v>204375.25776971955</v>
      </c>
    </row>
    <row r="211" spans="1:19" ht="14.4" customHeight="1">
      <c r="A211" s="142" t="s">
        <v>223</v>
      </c>
      <c r="B211" s="148">
        <v>270429</v>
      </c>
      <c r="C211" s="90" t="s">
        <v>227</v>
      </c>
      <c r="D211" s="142" t="s">
        <v>1122</v>
      </c>
      <c r="E211" s="143" t="s">
        <v>1187</v>
      </c>
      <c r="F211" s="1">
        <v>3700335</v>
      </c>
      <c r="G211" s="1">
        <v>120806</v>
      </c>
      <c r="H211" s="7">
        <f t="shared" si="27"/>
        <v>3821141</v>
      </c>
      <c r="I211" s="1">
        <v>-582720</v>
      </c>
      <c r="J211" s="1">
        <f t="shared" si="28"/>
        <v>3238421</v>
      </c>
      <c r="K211" s="5">
        <v>19311</v>
      </c>
      <c r="L211" s="5">
        <v>14619</v>
      </c>
      <c r="M211" s="10">
        <f t="shared" si="29"/>
        <v>33930</v>
      </c>
      <c r="N211" s="2">
        <f t="shared" si="30"/>
        <v>95.444179192455053</v>
      </c>
      <c r="O211" s="2">
        <f t="shared" si="31"/>
        <v>27.771658260369595</v>
      </c>
      <c r="P211" s="1">
        <f t="shared" si="32"/>
        <v>942292.3647743403</v>
      </c>
      <c r="Q211" s="1">
        <f t="shared" si="33"/>
        <v>2296128.6352256597</v>
      </c>
      <c r="R211" s="11">
        <f t="shared" si="34"/>
        <v>0.91663466831948681</v>
      </c>
      <c r="S211" s="1">
        <f t="shared" si="35"/>
        <v>2104711.1099689486</v>
      </c>
    </row>
    <row r="212" spans="1:19" ht="14.4" customHeight="1">
      <c r="A212" s="142" t="s">
        <v>223</v>
      </c>
      <c r="B212" s="148">
        <v>270430</v>
      </c>
      <c r="C212" s="90" t="s">
        <v>228</v>
      </c>
      <c r="D212" s="142" t="s">
        <v>1122</v>
      </c>
      <c r="E212" s="143" t="s">
        <v>1187</v>
      </c>
      <c r="F212" s="1">
        <v>768752</v>
      </c>
      <c r="G212" s="1">
        <v>0</v>
      </c>
      <c r="H212" s="7">
        <f t="shared" si="27"/>
        <v>768752</v>
      </c>
      <c r="I212" s="1">
        <v>56292</v>
      </c>
      <c r="J212" s="1">
        <f t="shared" si="28"/>
        <v>825044</v>
      </c>
      <c r="K212" s="5">
        <v>2245</v>
      </c>
      <c r="L212" s="5">
        <v>0</v>
      </c>
      <c r="M212" s="10">
        <f t="shared" si="29"/>
        <v>2245</v>
      </c>
      <c r="N212" s="2">
        <f t="shared" si="30"/>
        <v>367.50289532293988</v>
      </c>
      <c r="O212" s="2">
        <f t="shared" si="31"/>
        <v>27.771658260369595</v>
      </c>
      <c r="P212" s="1">
        <f t="shared" si="32"/>
        <v>62347.372794529743</v>
      </c>
      <c r="Q212" s="1">
        <f t="shared" si="33"/>
        <v>762696.62720547023</v>
      </c>
      <c r="R212" s="11">
        <f t="shared" si="34"/>
        <v>0.91663466831948681</v>
      </c>
      <c r="S212" s="1">
        <f t="shared" si="35"/>
        <v>699114.16990687745</v>
      </c>
    </row>
    <row r="213" spans="1:19" ht="14.4" customHeight="1">
      <c r="A213" s="142" t="s">
        <v>223</v>
      </c>
      <c r="B213" s="148">
        <v>270432</v>
      </c>
      <c r="C213" s="90" t="s">
        <v>229</v>
      </c>
      <c r="D213" s="142" t="s">
        <v>1122</v>
      </c>
      <c r="E213" s="143" t="s">
        <v>1187</v>
      </c>
      <c r="F213" s="1">
        <v>948826</v>
      </c>
      <c r="G213" s="1">
        <v>246764</v>
      </c>
      <c r="H213" s="7">
        <f t="shared" si="27"/>
        <v>1195590</v>
      </c>
      <c r="I213" s="1">
        <v>-29640</v>
      </c>
      <c r="J213" s="1">
        <f t="shared" si="28"/>
        <v>1165950</v>
      </c>
      <c r="K213" s="5">
        <v>2537</v>
      </c>
      <c r="L213" s="5">
        <v>608</v>
      </c>
      <c r="M213" s="10">
        <f t="shared" si="29"/>
        <v>3145</v>
      </c>
      <c r="N213" s="2">
        <f t="shared" si="30"/>
        <v>370.73131955484899</v>
      </c>
      <c r="O213" s="2">
        <f t="shared" si="31"/>
        <v>27.771658260369595</v>
      </c>
      <c r="P213" s="1">
        <f t="shared" si="32"/>
        <v>87341.865228862371</v>
      </c>
      <c r="Q213" s="1">
        <f t="shared" si="33"/>
        <v>1078608.1347711377</v>
      </c>
      <c r="R213" s="11">
        <f t="shared" si="34"/>
        <v>0.91663466831948681</v>
      </c>
      <c r="S213" s="1">
        <f t="shared" si="35"/>
        <v>988689.60986264213</v>
      </c>
    </row>
    <row r="214" spans="1:19" ht="14.4" customHeight="1">
      <c r="A214" s="142" t="s">
        <v>223</v>
      </c>
      <c r="B214" s="148">
        <v>270433</v>
      </c>
      <c r="C214" s="90" t="s">
        <v>230</v>
      </c>
      <c r="D214" s="142" t="s">
        <v>1122</v>
      </c>
      <c r="E214" s="143" t="s">
        <v>1187</v>
      </c>
      <c r="F214" s="1">
        <v>736220</v>
      </c>
      <c r="G214" s="1">
        <v>0</v>
      </c>
      <c r="H214" s="7">
        <f t="shared" si="27"/>
        <v>736220</v>
      </c>
      <c r="I214" s="1">
        <v>135954</v>
      </c>
      <c r="J214" s="1">
        <f t="shared" si="28"/>
        <v>872174</v>
      </c>
      <c r="K214" s="5">
        <v>5642</v>
      </c>
      <c r="L214" s="5">
        <v>0</v>
      </c>
      <c r="M214" s="10">
        <f t="shared" si="29"/>
        <v>5642</v>
      </c>
      <c r="N214" s="2">
        <f t="shared" si="30"/>
        <v>154.58596242467209</v>
      </c>
      <c r="O214" s="2">
        <f t="shared" si="31"/>
        <v>27.771658260369595</v>
      </c>
      <c r="P214" s="1">
        <f t="shared" si="32"/>
        <v>156687.69590500524</v>
      </c>
      <c r="Q214" s="1">
        <f t="shared" si="33"/>
        <v>715486.30409499479</v>
      </c>
      <c r="R214" s="11">
        <f t="shared" si="34"/>
        <v>0.91663466831948681</v>
      </c>
      <c r="S214" s="1">
        <f t="shared" si="35"/>
        <v>655839.55104125105</v>
      </c>
    </row>
    <row r="215" spans="1:19" ht="14.4" customHeight="1">
      <c r="A215" s="142" t="s">
        <v>223</v>
      </c>
      <c r="B215" s="148">
        <v>270435</v>
      </c>
      <c r="C215" s="90" t="s">
        <v>231</v>
      </c>
      <c r="D215" s="142" t="s">
        <v>1122</v>
      </c>
      <c r="E215" s="143" t="s">
        <v>1187</v>
      </c>
      <c r="F215" s="1">
        <v>327390.77539769164</v>
      </c>
      <c r="G215" s="1">
        <v>394126.01876521017</v>
      </c>
      <c r="H215" s="7">
        <f t="shared" si="27"/>
        <v>721516.79416290182</v>
      </c>
      <c r="I215" s="1">
        <v>47628</v>
      </c>
      <c r="J215" s="1">
        <f t="shared" si="28"/>
        <v>769144.79416290182</v>
      </c>
      <c r="K215" s="5">
        <v>430</v>
      </c>
      <c r="L215" s="5">
        <v>0</v>
      </c>
      <c r="M215" s="10">
        <f t="shared" si="29"/>
        <v>430</v>
      </c>
      <c r="N215" s="2">
        <f t="shared" si="30"/>
        <v>1788.7088236346553</v>
      </c>
      <c r="O215" s="2">
        <f t="shared" si="31"/>
        <v>27.771658260369595</v>
      </c>
      <c r="P215" s="1">
        <f t="shared" si="32"/>
        <v>11941.813051958925</v>
      </c>
      <c r="Q215" s="1">
        <f t="shared" si="33"/>
        <v>757202.9811109429</v>
      </c>
      <c r="R215" s="11">
        <f t="shared" si="34"/>
        <v>0.91663466831948681</v>
      </c>
      <c r="S215" s="1">
        <f t="shared" si="35"/>
        <v>694078.50344115577</v>
      </c>
    </row>
    <row r="216" spans="1:19" ht="14.4" customHeight="1">
      <c r="A216" s="142" t="s">
        <v>223</v>
      </c>
      <c r="B216" s="148">
        <v>270438</v>
      </c>
      <c r="C216" s="90" t="s">
        <v>232</v>
      </c>
      <c r="D216" s="142" t="s">
        <v>1122</v>
      </c>
      <c r="E216" s="143" t="s">
        <v>1187</v>
      </c>
      <c r="F216" s="1">
        <v>533633</v>
      </c>
      <c r="G216" s="1">
        <v>0</v>
      </c>
      <c r="H216" s="7">
        <f t="shared" si="27"/>
        <v>533633</v>
      </c>
      <c r="I216" s="1">
        <v>-1086</v>
      </c>
      <c r="J216" s="1">
        <f t="shared" si="28"/>
        <v>532547</v>
      </c>
      <c r="K216" s="5">
        <v>2334</v>
      </c>
      <c r="L216" s="5">
        <v>0</v>
      </c>
      <c r="M216" s="10">
        <f t="shared" si="29"/>
        <v>2334</v>
      </c>
      <c r="N216" s="2">
        <f t="shared" si="30"/>
        <v>228.16923736075407</v>
      </c>
      <c r="O216" s="2">
        <f t="shared" si="31"/>
        <v>27.771658260369595</v>
      </c>
      <c r="P216" s="1">
        <f t="shared" si="32"/>
        <v>64819.050379702632</v>
      </c>
      <c r="Q216" s="1">
        <f t="shared" si="33"/>
        <v>467727.94962029735</v>
      </c>
      <c r="R216" s="11">
        <f t="shared" si="34"/>
        <v>0.91663466831948681</v>
      </c>
      <c r="S216" s="1">
        <f t="shared" si="35"/>
        <v>428735.65396395489</v>
      </c>
    </row>
    <row r="217" spans="1:19" ht="14.4" customHeight="1">
      <c r="A217" s="142" t="s">
        <v>223</v>
      </c>
      <c r="B217" s="148">
        <v>270441</v>
      </c>
      <c r="C217" s="90" t="s">
        <v>233</v>
      </c>
      <c r="D217" s="142" t="s">
        <v>1122</v>
      </c>
      <c r="E217" s="143" t="s">
        <v>1187</v>
      </c>
      <c r="F217" s="1">
        <v>872296</v>
      </c>
      <c r="G217" s="1">
        <v>0</v>
      </c>
      <c r="H217" s="7">
        <f t="shared" si="27"/>
        <v>872296</v>
      </c>
      <c r="I217" s="1">
        <v>-90726</v>
      </c>
      <c r="J217" s="1">
        <f t="shared" si="28"/>
        <v>781570</v>
      </c>
      <c r="K217" s="5">
        <v>1994</v>
      </c>
      <c r="L217" s="5">
        <v>0</v>
      </c>
      <c r="M217" s="10">
        <f t="shared" si="29"/>
        <v>1994</v>
      </c>
      <c r="N217" s="2">
        <f t="shared" si="30"/>
        <v>391.96088264794383</v>
      </c>
      <c r="O217" s="2">
        <f t="shared" si="31"/>
        <v>27.771658260369595</v>
      </c>
      <c r="P217" s="1">
        <f t="shared" si="32"/>
        <v>55376.686571176971</v>
      </c>
      <c r="Q217" s="1">
        <f t="shared" si="33"/>
        <v>726193.31342882302</v>
      </c>
      <c r="R217" s="11">
        <f t="shared" si="34"/>
        <v>0.91663466831948681</v>
      </c>
      <c r="S217" s="1">
        <f t="shared" si="35"/>
        <v>665653.96699065831</v>
      </c>
    </row>
    <row r="218" spans="1:19" ht="14.4" customHeight="1">
      <c r="A218" s="142" t="s">
        <v>234</v>
      </c>
      <c r="B218" s="149">
        <v>280446</v>
      </c>
      <c r="C218" s="90" t="s">
        <v>235</v>
      </c>
      <c r="D218" s="142" t="s">
        <v>1122</v>
      </c>
      <c r="E218" s="142" t="s">
        <v>1188</v>
      </c>
      <c r="F218" s="1">
        <v>0</v>
      </c>
      <c r="G218" s="1">
        <v>0</v>
      </c>
      <c r="H218" s="7">
        <f t="shared" si="27"/>
        <v>0</v>
      </c>
      <c r="I218" s="1">
        <v>-87834</v>
      </c>
      <c r="J218" s="1">
        <f t="shared" si="28"/>
        <v>-87834</v>
      </c>
      <c r="K218" s="5">
        <v>0</v>
      </c>
      <c r="L218" s="5">
        <v>0</v>
      </c>
      <c r="M218" s="10">
        <f t="shared" si="29"/>
        <v>0</v>
      </c>
      <c r="N218" s="2">
        <f t="shared" si="30"/>
        <v>0</v>
      </c>
      <c r="O218" s="2">
        <f t="shared" si="31"/>
        <v>27.771658260369595</v>
      </c>
      <c r="P218" s="1">
        <f t="shared" si="32"/>
        <v>0</v>
      </c>
      <c r="Q218" s="1">
        <f t="shared" si="33"/>
        <v>-87834</v>
      </c>
      <c r="R218" s="11">
        <f t="shared" si="34"/>
        <v>0.91663466831948681</v>
      </c>
      <c r="S218" s="1">
        <f t="shared" si="35"/>
        <v>-87834</v>
      </c>
    </row>
    <row r="219" spans="1:19" ht="14.4" customHeight="1">
      <c r="A219" s="142" t="s">
        <v>234</v>
      </c>
      <c r="B219" s="149">
        <v>280447</v>
      </c>
      <c r="C219" s="90" t="s">
        <v>236</v>
      </c>
      <c r="D219" s="142" t="s">
        <v>1122</v>
      </c>
      <c r="E219" s="142" t="s">
        <v>1188</v>
      </c>
      <c r="F219" s="1">
        <v>0</v>
      </c>
      <c r="G219" s="1">
        <v>0</v>
      </c>
      <c r="H219" s="7">
        <f t="shared" si="27"/>
        <v>0</v>
      </c>
      <c r="I219" s="1">
        <v>30582</v>
      </c>
      <c r="J219" s="1">
        <f t="shared" si="28"/>
        <v>30582</v>
      </c>
      <c r="K219" s="5">
        <v>0</v>
      </c>
      <c r="L219" s="5">
        <v>0</v>
      </c>
      <c r="M219" s="10">
        <f t="shared" si="29"/>
        <v>0</v>
      </c>
      <c r="N219" s="2">
        <f t="shared" si="30"/>
        <v>0</v>
      </c>
      <c r="O219" s="2">
        <f t="shared" si="31"/>
        <v>27.771658260369595</v>
      </c>
      <c r="P219" s="1">
        <f t="shared" si="32"/>
        <v>0</v>
      </c>
      <c r="Q219" s="1">
        <f t="shared" si="33"/>
        <v>30582</v>
      </c>
      <c r="R219" s="11">
        <f t="shared" si="34"/>
        <v>0.91663466831948681</v>
      </c>
      <c r="S219" s="1">
        <f t="shared" si="35"/>
        <v>28032.521426546547</v>
      </c>
    </row>
    <row r="220" spans="1:19" ht="14.4" customHeight="1">
      <c r="A220" s="142" t="s">
        <v>234</v>
      </c>
      <c r="B220" s="149">
        <v>280448</v>
      </c>
      <c r="C220" s="90" t="s">
        <v>237</v>
      </c>
      <c r="D220" s="142" t="s">
        <v>1122</v>
      </c>
      <c r="E220" s="142" t="s">
        <v>1188</v>
      </c>
      <c r="F220" s="1">
        <v>0</v>
      </c>
      <c r="G220" s="1">
        <v>0</v>
      </c>
      <c r="H220" s="7">
        <f t="shared" si="27"/>
        <v>0</v>
      </c>
      <c r="I220" s="1">
        <v>-14022</v>
      </c>
      <c r="J220" s="1">
        <f t="shared" si="28"/>
        <v>-14022</v>
      </c>
      <c r="K220" s="5">
        <v>0</v>
      </c>
      <c r="L220" s="5">
        <v>0</v>
      </c>
      <c r="M220" s="10">
        <f t="shared" si="29"/>
        <v>0</v>
      </c>
      <c r="N220" s="2">
        <f t="shared" si="30"/>
        <v>0</v>
      </c>
      <c r="O220" s="2">
        <f t="shared" si="31"/>
        <v>27.771658260369595</v>
      </c>
      <c r="P220" s="1">
        <f t="shared" si="32"/>
        <v>0</v>
      </c>
      <c r="Q220" s="1">
        <f t="shared" si="33"/>
        <v>-14022</v>
      </c>
      <c r="R220" s="11">
        <f t="shared" si="34"/>
        <v>0.91663466831948681</v>
      </c>
      <c r="S220" s="1">
        <f t="shared" si="35"/>
        <v>-14022</v>
      </c>
    </row>
    <row r="221" spans="1:19" ht="14.4" customHeight="1">
      <c r="A221" s="142" t="s">
        <v>234</v>
      </c>
      <c r="B221" s="148">
        <v>280451</v>
      </c>
      <c r="C221" s="90" t="s">
        <v>238</v>
      </c>
      <c r="D221" s="142" t="s">
        <v>1122</v>
      </c>
      <c r="E221" s="143" t="s">
        <v>1187</v>
      </c>
      <c r="F221" s="1">
        <v>323446</v>
      </c>
      <c r="G221" s="1">
        <v>0</v>
      </c>
      <c r="H221" s="7">
        <f t="shared" si="27"/>
        <v>323446</v>
      </c>
      <c r="I221" s="1">
        <v>18078</v>
      </c>
      <c r="J221" s="1">
        <f t="shared" si="28"/>
        <v>341524</v>
      </c>
      <c r="K221" s="5">
        <v>1639</v>
      </c>
      <c r="L221" s="5">
        <v>0</v>
      </c>
      <c r="M221" s="10">
        <f t="shared" si="29"/>
        <v>1639</v>
      </c>
      <c r="N221" s="2">
        <f t="shared" si="30"/>
        <v>208.37339841366688</v>
      </c>
      <c r="O221" s="2">
        <f t="shared" si="31"/>
        <v>27.771658260369595</v>
      </c>
      <c r="P221" s="1">
        <f t="shared" si="32"/>
        <v>45517.747888745769</v>
      </c>
      <c r="Q221" s="1">
        <f t="shared" si="33"/>
        <v>296006.25211125426</v>
      </c>
      <c r="R221" s="11">
        <f t="shared" si="34"/>
        <v>0.91663466831948681</v>
      </c>
      <c r="S221" s="1">
        <f t="shared" si="35"/>
        <v>271329.59272449394</v>
      </c>
    </row>
    <row r="222" spans="1:19" ht="14.4" customHeight="1">
      <c r="A222" s="142" t="s">
        <v>234</v>
      </c>
      <c r="B222" s="149">
        <v>280452</v>
      </c>
      <c r="C222" s="90" t="s">
        <v>239</v>
      </c>
      <c r="D222" s="142" t="s">
        <v>1122</v>
      </c>
      <c r="E222" s="142" t="s">
        <v>1188</v>
      </c>
      <c r="F222" s="1">
        <v>0</v>
      </c>
      <c r="G222" s="1">
        <v>0</v>
      </c>
      <c r="H222" s="7">
        <f t="shared" si="27"/>
        <v>0</v>
      </c>
      <c r="I222" s="1">
        <v>-77502</v>
      </c>
      <c r="J222" s="1">
        <f t="shared" si="28"/>
        <v>-77502</v>
      </c>
      <c r="K222" s="5">
        <v>0</v>
      </c>
      <c r="L222" s="5">
        <v>0</v>
      </c>
      <c r="M222" s="10">
        <f t="shared" si="29"/>
        <v>0</v>
      </c>
      <c r="N222" s="2">
        <f t="shared" si="30"/>
        <v>0</v>
      </c>
      <c r="O222" s="2">
        <f t="shared" si="31"/>
        <v>27.771658260369595</v>
      </c>
      <c r="P222" s="1">
        <f t="shared" si="32"/>
        <v>0</v>
      </c>
      <c r="Q222" s="1">
        <f t="shared" si="33"/>
        <v>-77502</v>
      </c>
      <c r="R222" s="11">
        <f t="shared" si="34"/>
        <v>0.91663466831948681</v>
      </c>
      <c r="S222" s="1">
        <f t="shared" si="35"/>
        <v>-77502</v>
      </c>
    </row>
    <row r="223" spans="1:19" ht="14.4" customHeight="1">
      <c r="A223" s="142" t="s">
        <v>234</v>
      </c>
      <c r="B223" s="149">
        <v>280454</v>
      </c>
      <c r="C223" s="90" t="s">
        <v>240</v>
      </c>
      <c r="D223" s="142" t="s">
        <v>1122</v>
      </c>
      <c r="E223" s="142" t="s">
        <v>1188</v>
      </c>
      <c r="F223" s="1">
        <v>0</v>
      </c>
      <c r="G223" s="1">
        <v>0</v>
      </c>
      <c r="H223" s="7">
        <f t="shared" si="27"/>
        <v>0</v>
      </c>
      <c r="I223" s="1">
        <v>-94428</v>
      </c>
      <c r="J223" s="1">
        <f t="shared" si="28"/>
        <v>-94428</v>
      </c>
      <c r="K223" s="5">
        <v>0</v>
      </c>
      <c r="L223" s="5">
        <v>0</v>
      </c>
      <c r="M223" s="10">
        <f t="shared" si="29"/>
        <v>0</v>
      </c>
      <c r="N223" s="2">
        <f t="shared" si="30"/>
        <v>0</v>
      </c>
      <c r="O223" s="2">
        <f t="shared" si="31"/>
        <v>27.771658260369595</v>
      </c>
      <c r="P223" s="1">
        <f t="shared" si="32"/>
        <v>0</v>
      </c>
      <c r="Q223" s="1">
        <f t="shared" si="33"/>
        <v>-94428</v>
      </c>
      <c r="R223" s="11">
        <f t="shared" si="34"/>
        <v>0.91663466831948681</v>
      </c>
      <c r="S223" s="1">
        <f t="shared" si="35"/>
        <v>-94428</v>
      </c>
    </row>
    <row r="224" spans="1:19" ht="14.4" customHeight="1">
      <c r="A224" s="142" t="s">
        <v>234</v>
      </c>
      <c r="B224" s="149">
        <v>280455</v>
      </c>
      <c r="C224" s="90" t="s">
        <v>241</v>
      </c>
      <c r="D224" s="142" t="s">
        <v>1122</v>
      </c>
      <c r="E224" s="142" t="s">
        <v>1188</v>
      </c>
      <c r="F224" s="1">
        <v>0</v>
      </c>
      <c r="G224" s="1">
        <v>0</v>
      </c>
      <c r="H224" s="7">
        <f t="shared" si="27"/>
        <v>0</v>
      </c>
      <c r="I224" s="1">
        <v>-85812</v>
      </c>
      <c r="J224" s="1">
        <f t="shared" si="28"/>
        <v>-85812</v>
      </c>
      <c r="K224" s="5">
        <v>0</v>
      </c>
      <c r="L224" s="5">
        <v>0</v>
      </c>
      <c r="M224" s="10">
        <f t="shared" si="29"/>
        <v>0</v>
      </c>
      <c r="N224" s="2">
        <f t="shared" si="30"/>
        <v>0</v>
      </c>
      <c r="O224" s="2">
        <f t="shared" si="31"/>
        <v>27.771658260369595</v>
      </c>
      <c r="P224" s="1">
        <f t="shared" si="32"/>
        <v>0</v>
      </c>
      <c r="Q224" s="1">
        <f t="shared" si="33"/>
        <v>-85812</v>
      </c>
      <c r="R224" s="11">
        <f t="shared" si="34"/>
        <v>0.91663466831948681</v>
      </c>
      <c r="S224" s="1">
        <f t="shared" si="35"/>
        <v>-85812</v>
      </c>
    </row>
    <row r="225" spans="1:19" ht="14.4" customHeight="1">
      <c r="A225" s="142" t="s">
        <v>234</v>
      </c>
      <c r="B225" s="149">
        <v>280456</v>
      </c>
      <c r="C225" s="90" t="s">
        <v>242</v>
      </c>
      <c r="D225" s="142" t="s">
        <v>1122</v>
      </c>
      <c r="E225" s="142" t="s">
        <v>1188</v>
      </c>
      <c r="F225" s="1">
        <v>0</v>
      </c>
      <c r="G225" s="1">
        <v>0</v>
      </c>
      <c r="H225" s="7">
        <f t="shared" si="27"/>
        <v>0</v>
      </c>
      <c r="I225" s="1">
        <v>-37296</v>
      </c>
      <c r="J225" s="1">
        <f t="shared" si="28"/>
        <v>-37296</v>
      </c>
      <c r="K225" s="5">
        <v>0</v>
      </c>
      <c r="L225" s="5">
        <v>0</v>
      </c>
      <c r="M225" s="10">
        <f t="shared" si="29"/>
        <v>0</v>
      </c>
      <c r="N225" s="2">
        <f t="shared" si="30"/>
        <v>0</v>
      </c>
      <c r="O225" s="2">
        <f t="shared" si="31"/>
        <v>27.771658260369595</v>
      </c>
      <c r="P225" s="1">
        <f t="shared" si="32"/>
        <v>0</v>
      </c>
      <c r="Q225" s="1">
        <f t="shared" si="33"/>
        <v>-37296</v>
      </c>
      <c r="R225" s="11">
        <f t="shared" si="34"/>
        <v>0.91663466831948681</v>
      </c>
      <c r="S225" s="1">
        <f t="shared" si="35"/>
        <v>-37296</v>
      </c>
    </row>
    <row r="226" spans="1:19" ht="14.4" customHeight="1">
      <c r="A226" s="142" t="s">
        <v>234</v>
      </c>
      <c r="B226" s="148">
        <v>280457</v>
      </c>
      <c r="C226" s="90" t="s">
        <v>243</v>
      </c>
      <c r="D226" s="142" t="s">
        <v>1122</v>
      </c>
      <c r="E226" s="143" t="s">
        <v>1187</v>
      </c>
      <c r="F226" s="1">
        <v>244281</v>
      </c>
      <c r="G226" s="1">
        <v>0</v>
      </c>
      <c r="H226" s="7">
        <f t="shared" si="27"/>
        <v>244281</v>
      </c>
      <c r="I226" s="1">
        <v>2526</v>
      </c>
      <c r="J226" s="1">
        <f t="shared" si="28"/>
        <v>246807</v>
      </c>
      <c r="K226" s="5">
        <v>240</v>
      </c>
      <c r="L226" s="5">
        <v>0</v>
      </c>
      <c r="M226" s="10">
        <f t="shared" si="29"/>
        <v>240</v>
      </c>
      <c r="N226" s="2">
        <f t="shared" si="30"/>
        <v>1028.3625</v>
      </c>
      <c r="O226" s="2">
        <f t="shared" si="31"/>
        <v>27.771658260369595</v>
      </c>
      <c r="P226" s="1">
        <f t="shared" si="32"/>
        <v>6665.197982488703</v>
      </c>
      <c r="Q226" s="1">
        <f t="shared" si="33"/>
        <v>240141.80201751131</v>
      </c>
      <c r="R226" s="11">
        <f t="shared" si="34"/>
        <v>0.91663466831948681</v>
      </c>
      <c r="S226" s="1">
        <f t="shared" si="35"/>
        <v>220122.30104196534</v>
      </c>
    </row>
    <row r="227" spans="1:19" ht="14.4" customHeight="1">
      <c r="A227" s="142" t="s">
        <v>234</v>
      </c>
      <c r="B227" s="148">
        <v>280461</v>
      </c>
      <c r="C227" s="90" t="s">
        <v>244</v>
      </c>
      <c r="D227" s="142" t="s">
        <v>1122</v>
      </c>
      <c r="E227" s="143" t="s">
        <v>1187</v>
      </c>
      <c r="F227" s="1">
        <v>398257</v>
      </c>
      <c r="G227" s="1">
        <v>0</v>
      </c>
      <c r="H227" s="7">
        <f t="shared" si="27"/>
        <v>398257</v>
      </c>
      <c r="I227" s="1">
        <v>20334</v>
      </c>
      <c r="J227" s="1">
        <f t="shared" si="28"/>
        <v>418591</v>
      </c>
      <c r="K227" s="5">
        <v>620</v>
      </c>
      <c r="L227" s="5">
        <v>0</v>
      </c>
      <c r="M227" s="10">
        <f t="shared" si="29"/>
        <v>620</v>
      </c>
      <c r="N227" s="2">
        <f t="shared" si="30"/>
        <v>675.14677419354837</v>
      </c>
      <c r="O227" s="2">
        <f t="shared" si="31"/>
        <v>27.771658260369595</v>
      </c>
      <c r="P227" s="1">
        <f t="shared" si="32"/>
        <v>17218.428121429148</v>
      </c>
      <c r="Q227" s="1">
        <f t="shared" si="33"/>
        <v>401372.57187857083</v>
      </c>
      <c r="R227" s="11">
        <f t="shared" si="34"/>
        <v>0.91663466831948681</v>
      </c>
      <c r="S227" s="1">
        <f t="shared" si="35"/>
        <v>367912.01429645316</v>
      </c>
    </row>
    <row r="228" spans="1:19" ht="14.4" customHeight="1">
      <c r="A228" s="142" t="s">
        <v>234</v>
      </c>
      <c r="B228" s="149">
        <v>280462</v>
      </c>
      <c r="C228" s="90" t="s">
        <v>245</v>
      </c>
      <c r="D228" s="142" t="s">
        <v>1122</v>
      </c>
      <c r="E228" s="142" t="s">
        <v>1188</v>
      </c>
      <c r="F228" s="1">
        <v>0</v>
      </c>
      <c r="G228" s="1">
        <v>0</v>
      </c>
      <c r="H228" s="7">
        <f t="shared" si="27"/>
        <v>0</v>
      </c>
      <c r="I228" s="1">
        <v>-10278</v>
      </c>
      <c r="J228" s="1">
        <f t="shared" si="28"/>
        <v>-10278</v>
      </c>
      <c r="K228" s="5">
        <v>0</v>
      </c>
      <c r="L228" s="5">
        <v>0</v>
      </c>
      <c r="M228" s="10">
        <f t="shared" si="29"/>
        <v>0</v>
      </c>
      <c r="N228" s="2">
        <f t="shared" si="30"/>
        <v>0</v>
      </c>
      <c r="O228" s="2">
        <f t="shared" si="31"/>
        <v>27.771658260369595</v>
      </c>
      <c r="P228" s="1">
        <f t="shared" si="32"/>
        <v>0</v>
      </c>
      <c r="Q228" s="1">
        <f t="shared" si="33"/>
        <v>-10278</v>
      </c>
      <c r="R228" s="11">
        <f t="shared" si="34"/>
        <v>0.91663466831948681</v>
      </c>
      <c r="S228" s="1">
        <f t="shared" si="35"/>
        <v>-10278</v>
      </c>
    </row>
    <row r="229" spans="1:19" ht="14.4" customHeight="1">
      <c r="A229" s="142" t="s">
        <v>234</v>
      </c>
      <c r="B229" s="148">
        <v>280466</v>
      </c>
      <c r="C229" s="90" t="s">
        <v>246</v>
      </c>
      <c r="D229" s="142" t="s">
        <v>1122</v>
      </c>
      <c r="E229" s="143" t="s">
        <v>1187</v>
      </c>
      <c r="F229" s="1">
        <v>243012</v>
      </c>
      <c r="G229" s="1">
        <v>0</v>
      </c>
      <c r="H229" s="7">
        <f t="shared" si="27"/>
        <v>243012</v>
      </c>
      <c r="I229" s="1">
        <v>8700</v>
      </c>
      <c r="J229" s="1">
        <f t="shared" si="28"/>
        <v>251712</v>
      </c>
      <c r="K229" s="5">
        <v>325</v>
      </c>
      <c r="L229" s="5">
        <v>0</v>
      </c>
      <c r="M229" s="10">
        <f t="shared" si="29"/>
        <v>325</v>
      </c>
      <c r="N229" s="2">
        <f t="shared" si="30"/>
        <v>774.49846153846158</v>
      </c>
      <c r="O229" s="2">
        <f t="shared" si="31"/>
        <v>27.771658260369595</v>
      </c>
      <c r="P229" s="1">
        <f t="shared" si="32"/>
        <v>9025.7889346201191</v>
      </c>
      <c r="Q229" s="1">
        <f t="shared" si="33"/>
        <v>242686.21106537987</v>
      </c>
      <c r="R229" s="11">
        <f t="shared" si="34"/>
        <v>0.91663466831948681</v>
      </c>
      <c r="S229" s="1">
        <f t="shared" si="35"/>
        <v>222454.59458562746</v>
      </c>
    </row>
    <row r="230" spans="1:19" ht="14.4" customHeight="1">
      <c r="A230" s="142" t="s">
        <v>234</v>
      </c>
      <c r="B230" s="149">
        <v>280467</v>
      </c>
      <c r="C230" s="90" t="s">
        <v>247</v>
      </c>
      <c r="D230" s="142" t="s">
        <v>1122</v>
      </c>
      <c r="E230" s="142" t="s">
        <v>1188</v>
      </c>
      <c r="F230" s="1">
        <v>0</v>
      </c>
      <c r="G230" s="1">
        <v>0</v>
      </c>
      <c r="H230" s="7">
        <f t="shared" si="27"/>
        <v>0</v>
      </c>
      <c r="I230" s="1">
        <v>5862</v>
      </c>
      <c r="J230" s="1">
        <f t="shared" si="28"/>
        <v>5862</v>
      </c>
      <c r="K230" s="5">
        <v>0</v>
      </c>
      <c r="L230" s="5">
        <v>0</v>
      </c>
      <c r="M230" s="10">
        <f t="shared" si="29"/>
        <v>0</v>
      </c>
      <c r="N230" s="2">
        <f t="shared" si="30"/>
        <v>0</v>
      </c>
      <c r="O230" s="2">
        <f t="shared" si="31"/>
        <v>27.771658260369595</v>
      </c>
      <c r="P230" s="1">
        <f t="shared" si="32"/>
        <v>0</v>
      </c>
      <c r="Q230" s="1">
        <f t="shared" si="33"/>
        <v>5862</v>
      </c>
      <c r="R230" s="11">
        <f t="shared" si="34"/>
        <v>0.91663466831948681</v>
      </c>
      <c r="S230" s="1">
        <f t="shared" si="35"/>
        <v>5373.3124256888314</v>
      </c>
    </row>
    <row r="231" spans="1:19" ht="14.4" customHeight="1">
      <c r="A231" s="142" t="s">
        <v>234</v>
      </c>
      <c r="B231" s="149">
        <v>283301</v>
      </c>
      <c r="C231" s="90" t="s">
        <v>248</v>
      </c>
      <c r="D231" s="142" t="s">
        <v>1122</v>
      </c>
      <c r="E231" s="142" t="s">
        <v>1188</v>
      </c>
      <c r="F231" s="1">
        <v>0</v>
      </c>
      <c r="G231" s="1">
        <v>0</v>
      </c>
      <c r="H231" s="7">
        <f t="shared" si="27"/>
        <v>0</v>
      </c>
      <c r="I231" s="1">
        <v>-67800</v>
      </c>
      <c r="J231" s="1">
        <f t="shared" si="28"/>
        <v>-67800</v>
      </c>
      <c r="K231" s="5">
        <v>0</v>
      </c>
      <c r="L231" s="5">
        <v>0</v>
      </c>
      <c r="M231" s="10">
        <f t="shared" si="29"/>
        <v>0</v>
      </c>
      <c r="N231" s="2">
        <f t="shared" si="30"/>
        <v>0</v>
      </c>
      <c r="O231" s="2">
        <f t="shared" si="31"/>
        <v>27.771658260369595</v>
      </c>
      <c r="P231" s="1">
        <f t="shared" si="32"/>
        <v>0</v>
      </c>
      <c r="Q231" s="1">
        <f t="shared" si="33"/>
        <v>-67800</v>
      </c>
      <c r="R231" s="11">
        <f t="shared" si="34"/>
        <v>0.91663466831948681</v>
      </c>
      <c r="S231" s="1">
        <f t="shared" si="35"/>
        <v>-67800</v>
      </c>
    </row>
    <row r="232" spans="1:19" ht="14.4" customHeight="1">
      <c r="A232" s="142" t="s">
        <v>234</v>
      </c>
      <c r="B232" s="149">
        <v>287449</v>
      </c>
      <c r="C232" s="90" t="s">
        <v>249</v>
      </c>
      <c r="D232" s="142" t="s">
        <v>1122</v>
      </c>
      <c r="E232" s="142" t="s">
        <v>1188</v>
      </c>
      <c r="F232" s="1">
        <v>0</v>
      </c>
      <c r="G232" s="1">
        <v>0</v>
      </c>
      <c r="H232" s="7">
        <f t="shared" si="27"/>
        <v>0</v>
      </c>
      <c r="I232" s="1">
        <v>2082</v>
      </c>
      <c r="J232" s="1">
        <f t="shared" si="28"/>
        <v>2082</v>
      </c>
      <c r="K232" s="5">
        <v>0</v>
      </c>
      <c r="L232" s="5">
        <v>0</v>
      </c>
      <c r="M232" s="10">
        <f t="shared" si="29"/>
        <v>0</v>
      </c>
      <c r="N232" s="2">
        <f t="shared" si="30"/>
        <v>0</v>
      </c>
      <c r="O232" s="2">
        <f t="shared" si="31"/>
        <v>27.771658260369595</v>
      </c>
      <c r="P232" s="1">
        <f t="shared" si="32"/>
        <v>0</v>
      </c>
      <c r="Q232" s="1">
        <f t="shared" si="33"/>
        <v>2082</v>
      </c>
      <c r="R232" s="11">
        <f t="shared" si="34"/>
        <v>0.91663466831948681</v>
      </c>
      <c r="S232" s="1">
        <f t="shared" si="35"/>
        <v>1908.4333794411716</v>
      </c>
    </row>
    <row r="233" spans="1:19" ht="14.4" customHeight="1">
      <c r="A233" s="142" t="s">
        <v>250</v>
      </c>
      <c r="B233" s="148">
        <v>290280</v>
      </c>
      <c r="C233" s="90" t="s">
        <v>251</v>
      </c>
      <c r="D233" s="142" t="s">
        <v>1122</v>
      </c>
      <c r="E233" s="143" t="s">
        <v>1187</v>
      </c>
      <c r="F233" s="1">
        <v>1081191</v>
      </c>
      <c r="G233" s="1">
        <v>0</v>
      </c>
      <c r="H233" s="7">
        <f t="shared" si="27"/>
        <v>1081191</v>
      </c>
      <c r="I233" s="1">
        <v>-66336</v>
      </c>
      <c r="J233" s="1">
        <f t="shared" si="28"/>
        <v>1014855</v>
      </c>
      <c r="K233" s="5">
        <v>6429</v>
      </c>
      <c r="L233" s="5">
        <v>0</v>
      </c>
      <c r="M233" s="10">
        <f t="shared" si="29"/>
        <v>6429</v>
      </c>
      <c r="N233" s="2">
        <f t="shared" si="30"/>
        <v>157.8558096126925</v>
      </c>
      <c r="O233" s="2">
        <f t="shared" si="31"/>
        <v>27.771658260369595</v>
      </c>
      <c r="P233" s="1">
        <f t="shared" si="32"/>
        <v>178543.99095591612</v>
      </c>
      <c r="Q233" s="1">
        <f t="shared" si="33"/>
        <v>836311.00904408388</v>
      </c>
      <c r="R233" s="11">
        <f t="shared" si="34"/>
        <v>0.91663466831948681</v>
      </c>
      <c r="S233" s="1">
        <f t="shared" si="35"/>
        <v>766591.66438705917</v>
      </c>
    </row>
    <row r="234" spans="1:19" ht="14.4" customHeight="1">
      <c r="A234" s="142" t="s">
        <v>250</v>
      </c>
      <c r="B234" s="148">
        <v>290553</v>
      </c>
      <c r="C234" s="90" t="s">
        <v>252</v>
      </c>
      <c r="D234" s="142" t="s">
        <v>1122</v>
      </c>
      <c r="E234" s="143" t="s">
        <v>1187</v>
      </c>
      <c r="F234" s="1">
        <v>4907754</v>
      </c>
      <c r="G234" s="1">
        <v>0</v>
      </c>
      <c r="H234" s="7">
        <f t="shared" si="27"/>
        <v>4907754</v>
      </c>
      <c r="I234" s="1">
        <v>-3726</v>
      </c>
      <c r="J234" s="1">
        <f t="shared" si="28"/>
        <v>4904028</v>
      </c>
      <c r="K234" s="5">
        <v>26330</v>
      </c>
      <c r="L234" s="5">
        <v>0</v>
      </c>
      <c r="M234" s="10">
        <f t="shared" si="29"/>
        <v>26330</v>
      </c>
      <c r="N234" s="2">
        <f t="shared" si="30"/>
        <v>186.25248765666541</v>
      </c>
      <c r="O234" s="2">
        <f t="shared" si="31"/>
        <v>27.771658260369595</v>
      </c>
      <c r="P234" s="1">
        <f t="shared" si="32"/>
        <v>731227.76199553139</v>
      </c>
      <c r="Q234" s="1">
        <f t="shared" si="33"/>
        <v>4172800.2380044684</v>
      </c>
      <c r="R234" s="11">
        <f t="shared" si="34"/>
        <v>0.91663466831948681</v>
      </c>
      <c r="S234" s="1">
        <f t="shared" si="35"/>
        <v>3824933.3621267015</v>
      </c>
    </row>
    <row r="235" spans="1:19" ht="14.4" customHeight="1">
      <c r="A235" s="142" t="s">
        <v>250</v>
      </c>
      <c r="B235" s="148">
        <v>290554</v>
      </c>
      <c r="C235" s="90" t="s">
        <v>253</v>
      </c>
      <c r="D235" s="142" t="s">
        <v>1122</v>
      </c>
      <c r="E235" s="143" t="s">
        <v>1187</v>
      </c>
      <c r="F235" s="1">
        <v>2029846</v>
      </c>
      <c r="G235" s="1">
        <v>0</v>
      </c>
      <c r="H235" s="7">
        <f t="shared" si="27"/>
        <v>2029846</v>
      </c>
      <c r="I235" s="1">
        <v>42450</v>
      </c>
      <c r="J235" s="1">
        <f t="shared" si="28"/>
        <v>2072296</v>
      </c>
      <c r="K235" s="5">
        <v>9875</v>
      </c>
      <c r="L235" s="5">
        <v>0</v>
      </c>
      <c r="M235" s="10">
        <f t="shared" si="29"/>
        <v>9875</v>
      </c>
      <c r="N235" s="2">
        <f t="shared" si="30"/>
        <v>209.85275949367087</v>
      </c>
      <c r="O235" s="2">
        <f t="shared" si="31"/>
        <v>27.771658260369595</v>
      </c>
      <c r="P235" s="1">
        <f t="shared" si="32"/>
        <v>274245.12532114977</v>
      </c>
      <c r="Q235" s="1">
        <f t="shared" si="33"/>
        <v>1798050.8746788502</v>
      </c>
      <c r="R235" s="11">
        <f t="shared" si="34"/>
        <v>0.91663466831948681</v>
      </c>
      <c r="S235" s="1">
        <f t="shared" si="35"/>
        <v>1648155.767132811</v>
      </c>
    </row>
    <row r="236" spans="1:19" ht="14.4" customHeight="1">
      <c r="A236" s="142" t="s">
        <v>250</v>
      </c>
      <c r="B236" s="149">
        <v>290559</v>
      </c>
      <c r="C236" s="90" t="s">
        <v>254</v>
      </c>
      <c r="D236" s="142" t="s">
        <v>1122</v>
      </c>
      <c r="E236" s="142" t="s">
        <v>1188</v>
      </c>
      <c r="F236" s="1">
        <v>0</v>
      </c>
      <c r="G236" s="1">
        <v>0</v>
      </c>
      <c r="H236" s="7">
        <f t="shared" si="27"/>
        <v>0</v>
      </c>
      <c r="I236" s="1">
        <v>-63684</v>
      </c>
      <c r="J236" s="1">
        <f t="shared" si="28"/>
        <v>-63684</v>
      </c>
      <c r="K236" s="5">
        <v>0</v>
      </c>
      <c r="L236" s="5">
        <v>0</v>
      </c>
      <c r="M236" s="10">
        <f t="shared" si="29"/>
        <v>0</v>
      </c>
      <c r="N236" s="2">
        <f t="shared" si="30"/>
        <v>0</v>
      </c>
      <c r="O236" s="2">
        <f t="shared" si="31"/>
        <v>27.771658260369595</v>
      </c>
      <c r="P236" s="1">
        <f t="shared" si="32"/>
        <v>0</v>
      </c>
      <c r="Q236" s="1">
        <f t="shared" si="33"/>
        <v>-63684</v>
      </c>
      <c r="R236" s="11">
        <f t="shared" si="34"/>
        <v>0.91663466831948681</v>
      </c>
      <c r="S236" s="1">
        <f t="shared" si="35"/>
        <v>-63684</v>
      </c>
    </row>
    <row r="237" spans="1:19" ht="14.4" customHeight="1">
      <c r="A237" s="142" t="s">
        <v>250</v>
      </c>
      <c r="B237" s="149">
        <v>290561</v>
      </c>
      <c r="C237" s="90" t="s">
        <v>255</v>
      </c>
      <c r="D237" s="142" t="s">
        <v>1122</v>
      </c>
      <c r="E237" s="142" t="s">
        <v>1188</v>
      </c>
      <c r="F237" s="1">
        <v>0</v>
      </c>
      <c r="G237" s="1">
        <v>0</v>
      </c>
      <c r="H237" s="7">
        <f t="shared" si="27"/>
        <v>0</v>
      </c>
      <c r="I237" s="1">
        <v>-26610</v>
      </c>
      <c r="J237" s="1">
        <f t="shared" si="28"/>
        <v>-26610</v>
      </c>
      <c r="K237" s="5">
        <v>0</v>
      </c>
      <c r="L237" s="5">
        <v>0</v>
      </c>
      <c r="M237" s="10">
        <f t="shared" si="29"/>
        <v>0</v>
      </c>
      <c r="N237" s="2">
        <f t="shared" si="30"/>
        <v>0</v>
      </c>
      <c r="O237" s="2">
        <f t="shared" si="31"/>
        <v>27.771658260369595</v>
      </c>
      <c r="P237" s="1">
        <f t="shared" si="32"/>
        <v>0</v>
      </c>
      <c r="Q237" s="1">
        <f t="shared" si="33"/>
        <v>-26610</v>
      </c>
      <c r="R237" s="11">
        <f t="shared" si="34"/>
        <v>0.91663466831948681</v>
      </c>
      <c r="S237" s="1">
        <f t="shared" si="35"/>
        <v>-26610</v>
      </c>
    </row>
    <row r="238" spans="1:19" ht="14.4" customHeight="1">
      <c r="A238" s="142" t="s">
        <v>250</v>
      </c>
      <c r="B238" s="149">
        <v>290562</v>
      </c>
      <c r="C238" s="90" t="s">
        <v>256</v>
      </c>
      <c r="D238" s="142" t="s">
        <v>1122</v>
      </c>
      <c r="E238" s="142" t="s">
        <v>1188</v>
      </c>
      <c r="F238" s="1">
        <v>0</v>
      </c>
      <c r="G238" s="1">
        <v>0</v>
      </c>
      <c r="H238" s="7">
        <f t="shared" si="27"/>
        <v>0</v>
      </c>
      <c r="I238" s="1">
        <v>64410</v>
      </c>
      <c r="J238" s="1">
        <f t="shared" si="28"/>
        <v>64410</v>
      </c>
      <c r="K238" s="5">
        <v>0</v>
      </c>
      <c r="L238" s="5">
        <v>0</v>
      </c>
      <c r="M238" s="10">
        <f t="shared" si="29"/>
        <v>0</v>
      </c>
      <c r="N238" s="2">
        <f t="shared" si="30"/>
        <v>0</v>
      </c>
      <c r="O238" s="2">
        <f t="shared" si="31"/>
        <v>27.771658260369595</v>
      </c>
      <c r="P238" s="1">
        <f t="shared" si="32"/>
        <v>0</v>
      </c>
      <c r="Q238" s="1">
        <f t="shared" si="33"/>
        <v>64410</v>
      </c>
      <c r="R238" s="11">
        <f t="shared" si="34"/>
        <v>0.91663466831948681</v>
      </c>
      <c r="S238" s="1">
        <f t="shared" si="35"/>
        <v>59040.438986458146</v>
      </c>
    </row>
    <row r="239" spans="1:19" ht="14.4" customHeight="1">
      <c r="A239" s="142" t="s">
        <v>250</v>
      </c>
      <c r="B239" s="148">
        <v>290565</v>
      </c>
      <c r="C239" s="90" t="s">
        <v>257</v>
      </c>
      <c r="D239" s="142" t="s">
        <v>1122</v>
      </c>
      <c r="E239" s="143" t="s">
        <v>1187</v>
      </c>
      <c r="F239" s="1">
        <v>3248554</v>
      </c>
      <c r="G239" s="1">
        <v>30911</v>
      </c>
      <c r="H239" s="7">
        <f t="shared" si="27"/>
        <v>3279465</v>
      </c>
      <c r="I239" s="1">
        <v>46698</v>
      </c>
      <c r="J239" s="1">
        <f t="shared" si="28"/>
        <v>3326163</v>
      </c>
      <c r="K239" s="5">
        <v>16693</v>
      </c>
      <c r="L239" s="5">
        <v>71</v>
      </c>
      <c r="M239" s="10">
        <f t="shared" si="29"/>
        <v>16764</v>
      </c>
      <c r="N239" s="2">
        <f t="shared" si="30"/>
        <v>198.41105941302791</v>
      </c>
      <c r="O239" s="2">
        <f t="shared" si="31"/>
        <v>27.771658260369595</v>
      </c>
      <c r="P239" s="1">
        <f t="shared" si="32"/>
        <v>465564.07907683589</v>
      </c>
      <c r="Q239" s="1">
        <f t="shared" si="33"/>
        <v>2860598.9209231641</v>
      </c>
      <c r="R239" s="11">
        <f t="shared" si="34"/>
        <v>0.91663466831948681</v>
      </c>
      <c r="S239" s="1">
        <f t="shared" si="35"/>
        <v>2622124.1430754866</v>
      </c>
    </row>
    <row r="240" spans="1:19" ht="14.4" customHeight="1">
      <c r="A240" s="142" t="s">
        <v>250</v>
      </c>
      <c r="B240" s="149">
        <v>290566</v>
      </c>
      <c r="C240" s="90" t="s">
        <v>258</v>
      </c>
      <c r="D240" s="142" t="s">
        <v>1122</v>
      </c>
      <c r="E240" s="142" t="s">
        <v>1188</v>
      </c>
      <c r="F240" s="1">
        <v>0</v>
      </c>
      <c r="G240" s="1">
        <v>0</v>
      </c>
      <c r="H240" s="7">
        <f t="shared" si="27"/>
        <v>0</v>
      </c>
      <c r="I240" s="1">
        <v>-15462</v>
      </c>
      <c r="J240" s="1">
        <f t="shared" si="28"/>
        <v>-15462</v>
      </c>
      <c r="K240" s="5">
        <v>0</v>
      </c>
      <c r="L240" s="5">
        <v>0</v>
      </c>
      <c r="M240" s="10">
        <f t="shared" si="29"/>
        <v>0</v>
      </c>
      <c r="N240" s="2">
        <f t="shared" si="30"/>
        <v>0</v>
      </c>
      <c r="O240" s="2">
        <f t="shared" si="31"/>
        <v>27.771658260369595</v>
      </c>
      <c r="P240" s="1">
        <f t="shared" si="32"/>
        <v>0</v>
      </c>
      <c r="Q240" s="1">
        <f t="shared" si="33"/>
        <v>-15462</v>
      </c>
      <c r="R240" s="11">
        <f t="shared" si="34"/>
        <v>0.91663466831948681</v>
      </c>
      <c r="S240" s="1">
        <f t="shared" si="35"/>
        <v>-15462</v>
      </c>
    </row>
    <row r="241" spans="1:19" ht="14.4" customHeight="1">
      <c r="A241" s="142" t="s">
        <v>250</v>
      </c>
      <c r="B241" s="148">
        <v>290570</v>
      </c>
      <c r="C241" s="90" t="s">
        <v>259</v>
      </c>
      <c r="D241" s="142" t="s">
        <v>1122</v>
      </c>
      <c r="E241" s="143" t="s">
        <v>1187</v>
      </c>
      <c r="F241" s="1">
        <v>797064</v>
      </c>
      <c r="G241" s="1">
        <v>0</v>
      </c>
      <c r="H241" s="7">
        <f t="shared" si="27"/>
        <v>797064</v>
      </c>
      <c r="I241" s="1">
        <v>7290</v>
      </c>
      <c r="J241" s="1">
        <f t="shared" si="28"/>
        <v>804354</v>
      </c>
      <c r="K241" s="5">
        <v>3755</v>
      </c>
      <c r="L241" s="5">
        <v>0</v>
      </c>
      <c r="M241" s="10">
        <f t="shared" si="29"/>
        <v>3755</v>
      </c>
      <c r="N241" s="2">
        <f t="shared" si="30"/>
        <v>214.20878828229027</v>
      </c>
      <c r="O241" s="2">
        <f t="shared" si="31"/>
        <v>27.771658260369595</v>
      </c>
      <c r="P241" s="1">
        <f t="shared" si="32"/>
        <v>104282.57676768783</v>
      </c>
      <c r="Q241" s="1">
        <f t="shared" si="33"/>
        <v>700071.4232323122</v>
      </c>
      <c r="R241" s="11">
        <f t="shared" si="34"/>
        <v>0.91663466831948681</v>
      </c>
      <c r="S241" s="1">
        <f t="shared" si="35"/>
        <v>641709.73683450161</v>
      </c>
    </row>
    <row r="242" spans="1:19" ht="14.4" customHeight="1">
      <c r="A242" s="142" t="s">
        <v>250</v>
      </c>
      <c r="B242" s="148">
        <v>290571</v>
      </c>
      <c r="C242" s="90" t="s">
        <v>260</v>
      </c>
      <c r="D242" s="142" t="s">
        <v>1122</v>
      </c>
      <c r="E242" s="143" t="s">
        <v>1187</v>
      </c>
      <c r="F242" s="1">
        <v>1494621</v>
      </c>
      <c r="G242" s="1">
        <v>0</v>
      </c>
      <c r="H242" s="7">
        <f t="shared" si="27"/>
        <v>1494621</v>
      </c>
      <c r="I242" s="1">
        <v>456402</v>
      </c>
      <c r="J242" s="1">
        <f t="shared" si="28"/>
        <v>1951023</v>
      </c>
      <c r="K242" s="5">
        <v>13518</v>
      </c>
      <c r="L242" s="5">
        <v>0</v>
      </c>
      <c r="M242" s="10">
        <f t="shared" si="29"/>
        <v>13518</v>
      </c>
      <c r="N242" s="2">
        <f t="shared" si="30"/>
        <v>144.32778517532179</v>
      </c>
      <c r="O242" s="2">
        <f t="shared" si="31"/>
        <v>27.771658260369595</v>
      </c>
      <c r="P242" s="1">
        <f t="shared" si="32"/>
        <v>375417.27636367618</v>
      </c>
      <c r="Q242" s="1">
        <f t="shared" si="33"/>
        <v>1575605.7236363238</v>
      </c>
      <c r="R242" s="11">
        <f t="shared" si="34"/>
        <v>0.91663466831948681</v>
      </c>
      <c r="S242" s="1">
        <f t="shared" si="35"/>
        <v>1444254.8298876667</v>
      </c>
    </row>
    <row r="243" spans="1:19" ht="14.4" customHeight="1">
      <c r="A243" s="142" t="s">
        <v>250</v>
      </c>
      <c r="B243" s="148">
        <v>290573</v>
      </c>
      <c r="C243" s="90" t="s">
        <v>261</v>
      </c>
      <c r="D243" s="142" t="s">
        <v>1122</v>
      </c>
      <c r="E243" s="143" t="s">
        <v>1187</v>
      </c>
      <c r="F243" s="1">
        <v>4630278</v>
      </c>
      <c r="G243" s="1">
        <v>3101</v>
      </c>
      <c r="H243" s="7">
        <f t="shared" si="27"/>
        <v>4633379</v>
      </c>
      <c r="I243" s="1">
        <v>244140</v>
      </c>
      <c r="J243" s="1">
        <f t="shared" si="28"/>
        <v>4877519</v>
      </c>
      <c r="K243" s="5">
        <v>17813</v>
      </c>
      <c r="L243" s="5">
        <v>4</v>
      </c>
      <c r="M243" s="10">
        <f t="shared" si="29"/>
        <v>17817</v>
      </c>
      <c r="N243" s="2">
        <f t="shared" si="30"/>
        <v>273.75646854128081</v>
      </c>
      <c r="O243" s="2">
        <f t="shared" si="31"/>
        <v>27.771658260369595</v>
      </c>
      <c r="P243" s="1">
        <f t="shared" si="32"/>
        <v>494807.63522500504</v>
      </c>
      <c r="Q243" s="1">
        <f t="shared" si="33"/>
        <v>4382711.3647749946</v>
      </c>
      <c r="R243" s="11">
        <f t="shared" si="34"/>
        <v>0.91663466831948681</v>
      </c>
      <c r="S243" s="1">
        <f t="shared" si="35"/>
        <v>4017345.1781905727</v>
      </c>
    </row>
    <row r="244" spans="1:19" ht="14.4" customHeight="1">
      <c r="A244" s="142" t="s">
        <v>250</v>
      </c>
      <c r="B244" s="149">
        <v>290575</v>
      </c>
      <c r="C244" s="90" t="s">
        <v>262</v>
      </c>
      <c r="D244" s="142" t="s">
        <v>1122</v>
      </c>
      <c r="E244" s="142" t="s">
        <v>1188</v>
      </c>
      <c r="F244" s="1">
        <v>0</v>
      </c>
      <c r="G244" s="1">
        <v>0</v>
      </c>
      <c r="H244" s="7">
        <f t="shared" si="27"/>
        <v>0</v>
      </c>
      <c r="I244" s="1">
        <v>56310</v>
      </c>
      <c r="J244" s="1">
        <f t="shared" si="28"/>
        <v>56310</v>
      </c>
      <c r="K244" s="5">
        <v>0</v>
      </c>
      <c r="L244" s="5">
        <v>0</v>
      </c>
      <c r="M244" s="10">
        <f t="shared" si="29"/>
        <v>0</v>
      </c>
      <c r="N244" s="2">
        <f t="shared" si="30"/>
        <v>0</v>
      </c>
      <c r="O244" s="2">
        <f t="shared" si="31"/>
        <v>27.771658260369595</v>
      </c>
      <c r="P244" s="1">
        <f t="shared" si="32"/>
        <v>0</v>
      </c>
      <c r="Q244" s="1">
        <f t="shared" si="33"/>
        <v>56310</v>
      </c>
      <c r="R244" s="11">
        <f t="shared" si="34"/>
        <v>0.91663466831948681</v>
      </c>
      <c r="S244" s="1">
        <f t="shared" si="35"/>
        <v>51615.698173070305</v>
      </c>
    </row>
    <row r="245" spans="1:19" ht="14.4" customHeight="1">
      <c r="A245" s="142" t="s">
        <v>250</v>
      </c>
      <c r="B245" s="149">
        <v>290576</v>
      </c>
      <c r="C245" s="90" t="s">
        <v>203</v>
      </c>
      <c r="D245" s="142" t="s">
        <v>1122</v>
      </c>
      <c r="E245" s="142" t="s">
        <v>1188</v>
      </c>
      <c r="F245" s="1">
        <v>0</v>
      </c>
      <c r="G245" s="1">
        <v>0</v>
      </c>
      <c r="H245" s="7">
        <f t="shared" si="27"/>
        <v>0</v>
      </c>
      <c r="I245" s="1">
        <v>-53652</v>
      </c>
      <c r="J245" s="1">
        <f t="shared" si="28"/>
        <v>-53652</v>
      </c>
      <c r="K245" s="5">
        <v>0</v>
      </c>
      <c r="L245" s="5">
        <v>0</v>
      </c>
      <c r="M245" s="10">
        <f t="shared" si="29"/>
        <v>0</v>
      </c>
      <c r="N245" s="2">
        <f t="shared" si="30"/>
        <v>0</v>
      </c>
      <c r="O245" s="2">
        <f t="shared" si="31"/>
        <v>27.771658260369595</v>
      </c>
      <c r="P245" s="1">
        <f t="shared" si="32"/>
        <v>0</v>
      </c>
      <c r="Q245" s="1">
        <f t="shared" si="33"/>
        <v>-53652</v>
      </c>
      <c r="R245" s="11">
        <f t="shared" si="34"/>
        <v>0.91663466831948681</v>
      </c>
      <c r="S245" s="1">
        <f t="shared" si="35"/>
        <v>-53652</v>
      </c>
    </row>
    <row r="246" spans="1:19" ht="14.4" customHeight="1">
      <c r="A246" s="142" t="s">
        <v>250</v>
      </c>
      <c r="B246" s="149">
        <v>290578</v>
      </c>
      <c r="C246" s="90" t="s">
        <v>263</v>
      </c>
      <c r="D246" s="142" t="s">
        <v>1122</v>
      </c>
      <c r="E246" s="142" t="s">
        <v>1188</v>
      </c>
      <c r="F246" s="1">
        <v>0</v>
      </c>
      <c r="G246" s="1">
        <v>0</v>
      </c>
      <c r="H246" s="7">
        <f t="shared" si="27"/>
        <v>0</v>
      </c>
      <c r="I246" s="1">
        <v>42474</v>
      </c>
      <c r="J246" s="1">
        <f t="shared" si="28"/>
        <v>42474</v>
      </c>
      <c r="K246" s="5">
        <v>0</v>
      </c>
      <c r="L246" s="5">
        <v>0</v>
      </c>
      <c r="M246" s="10">
        <f t="shared" si="29"/>
        <v>0</v>
      </c>
      <c r="N246" s="2">
        <f t="shared" si="30"/>
        <v>0</v>
      </c>
      <c r="O246" s="2">
        <f t="shared" si="31"/>
        <v>27.771658260369595</v>
      </c>
      <c r="P246" s="1">
        <f t="shared" si="32"/>
        <v>0</v>
      </c>
      <c r="Q246" s="1">
        <f t="shared" si="33"/>
        <v>42474</v>
      </c>
      <c r="R246" s="11">
        <f t="shared" si="34"/>
        <v>0.91663466831948681</v>
      </c>
      <c r="S246" s="1">
        <f t="shared" si="35"/>
        <v>38933.140902201885</v>
      </c>
    </row>
    <row r="247" spans="1:19" ht="14.4" customHeight="1">
      <c r="A247" s="142" t="s">
        <v>250</v>
      </c>
      <c r="B247" s="148">
        <v>290579</v>
      </c>
      <c r="C247" s="90" t="s">
        <v>264</v>
      </c>
      <c r="D247" s="142" t="s">
        <v>1122</v>
      </c>
      <c r="E247" s="143" t="s">
        <v>1187</v>
      </c>
      <c r="F247" s="1">
        <v>6408863</v>
      </c>
      <c r="G247" s="1">
        <v>300751</v>
      </c>
      <c r="H247" s="7">
        <f t="shared" si="27"/>
        <v>6709614</v>
      </c>
      <c r="I247" s="1">
        <v>46776</v>
      </c>
      <c r="J247" s="1">
        <f t="shared" si="28"/>
        <v>6756390</v>
      </c>
      <c r="K247" s="5">
        <v>29346</v>
      </c>
      <c r="L247" s="5">
        <v>0</v>
      </c>
      <c r="M247" s="10">
        <f t="shared" si="29"/>
        <v>29346</v>
      </c>
      <c r="N247" s="2">
        <f t="shared" si="30"/>
        <v>230.23205888366388</v>
      </c>
      <c r="O247" s="2">
        <f t="shared" si="31"/>
        <v>27.771658260369595</v>
      </c>
      <c r="P247" s="1">
        <f t="shared" si="32"/>
        <v>814987.08330880618</v>
      </c>
      <c r="Q247" s="1">
        <f t="shared" si="33"/>
        <v>5941402.9166911934</v>
      </c>
      <c r="R247" s="11">
        <f t="shared" si="34"/>
        <v>0.91663466831948681</v>
      </c>
      <c r="S247" s="1">
        <f t="shared" si="35"/>
        <v>5446095.8918936634</v>
      </c>
    </row>
    <row r="248" spans="1:19" ht="14.4" customHeight="1">
      <c r="A248" s="142" t="s">
        <v>250</v>
      </c>
      <c r="B248" s="148">
        <v>290581</v>
      </c>
      <c r="C248" s="90" t="s">
        <v>265</v>
      </c>
      <c r="D248" s="142" t="s">
        <v>1122</v>
      </c>
      <c r="E248" s="143" t="s">
        <v>1187</v>
      </c>
      <c r="F248" s="1">
        <v>2769114</v>
      </c>
      <c r="G248" s="1">
        <v>0</v>
      </c>
      <c r="H248" s="7">
        <f t="shared" si="27"/>
        <v>2769114</v>
      </c>
      <c r="I248" s="1">
        <v>153636</v>
      </c>
      <c r="J248" s="1">
        <f t="shared" si="28"/>
        <v>2922750</v>
      </c>
      <c r="K248" s="5">
        <v>11493</v>
      </c>
      <c r="L248" s="5">
        <v>0</v>
      </c>
      <c r="M248" s="10">
        <f t="shared" si="29"/>
        <v>11493</v>
      </c>
      <c r="N248" s="2">
        <f t="shared" si="30"/>
        <v>254.30696945967111</v>
      </c>
      <c r="O248" s="2">
        <f t="shared" si="31"/>
        <v>27.771658260369595</v>
      </c>
      <c r="P248" s="1">
        <f t="shared" si="32"/>
        <v>319179.66838642774</v>
      </c>
      <c r="Q248" s="1">
        <f t="shared" si="33"/>
        <v>2603570.3316135723</v>
      </c>
      <c r="R248" s="11">
        <f t="shared" si="34"/>
        <v>0.91663466831948681</v>
      </c>
      <c r="S248" s="1">
        <f t="shared" si="35"/>
        <v>2386522.8273650631</v>
      </c>
    </row>
    <row r="249" spans="1:19" ht="14.4" customHeight="1">
      <c r="A249" s="142" t="s">
        <v>250</v>
      </c>
      <c r="B249" s="149">
        <v>290583</v>
      </c>
      <c r="C249" s="90" t="s">
        <v>266</v>
      </c>
      <c r="D249" s="142" t="s">
        <v>1122</v>
      </c>
      <c r="E249" s="142" t="s">
        <v>1188</v>
      </c>
      <c r="F249" s="1">
        <v>0</v>
      </c>
      <c r="G249" s="1">
        <v>0</v>
      </c>
      <c r="H249" s="7">
        <f t="shared" si="27"/>
        <v>0</v>
      </c>
      <c r="I249" s="1">
        <v>-52920</v>
      </c>
      <c r="J249" s="1">
        <f t="shared" si="28"/>
        <v>-52920</v>
      </c>
      <c r="K249" s="5">
        <v>0</v>
      </c>
      <c r="L249" s="5">
        <v>0</v>
      </c>
      <c r="M249" s="10">
        <f t="shared" si="29"/>
        <v>0</v>
      </c>
      <c r="N249" s="2">
        <f t="shared" si="30"/>
        <v>0</v>
      </c>
      <c r="O249" s="2">
        <f t="shared" si="31"/>
        <v>27.771658260369595</v>
      </c>
      <c r="P249" s="1">
        <f t="shared" si="32"/>
        <v>0</v>
      </c>
      <c r="Q249" s="1">
        <f t="shared" si="33"/>
        <v>-52920</v>
      </c>
      <c r="R249" s="11">
        <f t="shared" si="34"/>
        <v>0.91663466831948681</v>
      </c>
      <c r="S249" s="1">
        <f t="shared" si="35"/>
        <v>-52920</v>
      </c>
    </row>
    <row r="250" spans="1:19" ht="14.4" customHeight="1">
      <c r="A250" s="142" t="s">
        <v>250</v>
      </c>
      <c r="B250" s="148">
        <v>290598</v>
      </c>
      <c r="C250" s="90" t="s">
        <v>267</v>
      </c>
      <c r="D250" s="142" t="s">
        <v>1122</v>
      </c>
      <c r="E250" s="143" t="s">
        <v>1187</v>
      </c>
      <c r="F250" s="1">
        <v>328204</v>
      </c>
      <c r="G250" s="1">
        <v>0</v>
      </c>
      <c r="H250" s="7">
        <f t="shared" si="27"/>
        <v>328204</v>
      </c>
      <c r="I250" s="1">
        <v>6738</v>
      </c>
      <c r="J250" s="1">
        <f t="shared" si="28"/>
        <v>334942</v>
      </c>
      <c r="K250" s="5">
        <v>1003</v>
      </c>
      <c r="L250" s="5">
        <v>0</v>
      </c>
      <c r="M250" s="10">
        <f t="shared" si="29"/>
        <v>1003</v>
      </c>
      <c r="N250" s="2">
        <f t="shared" si="30"/>
        <v>333.94017946161517</v>
      </c>
      <c r="O250" s="2">
        <f t="shared" si="31"/>
        <v>27.771658260369595</v>
      </c>
      <c r="P250" s="1">
        <f t="shared" si="32"/>
        <v>27854.973235150705</v>
      </c>
      <c r="Q250" s="1">
        <f t="shared" si="33"/>
        <v>307087.02676484932</v>
      </c>
      <c r="R250" s="11">
        <f t="shared" si="34"/>
        <v>0.91663466831948681</v>
      </c>
      <c r="S250" s="1">
        <f t="shared" si="35"/>
        <v>281486.61492381501</v>
      </c>
    </row>
    <row r="251" spans="1:19" ht="14.4" customHeight="1">
      <c r="A251" s="142" t="s">
        <v>268</v>
      </c>
      <c r="B251" s="149">
        <v>300585</v>
      </c>
      <c r="C251" s="90" t="s">
        <v>269</v>
      </c>
      <c r="D251" s="142" t="s">
        <v>1122</v>
      </c>
      <c r="E251" s="142" t="s">
        <v>1188</v>
      </c>
      <c r="F251" s="1">
        <v>0</v>
      </c>
      <c r="G251" s="1">
        <v>0</v>
      </c>
      <c r="H251" s="7">
        <f t="shared" si="27"/>
        <v>0</v>
      </c>
      <c r="I251" s="1">
        <v>1092</v>
      </c>
      <c r="J251" s="1">
        <f t="shared" si="28"/>
        <v>1092</v>
      </c>
      <c r="K251" s="5">
        <v>0</v>
      </c>
      <c r="L251" s="5">
        <v>0</v>
      </c>
      <c r="M251" s="10">
        <f t="shared" si="29"/>
        <v>0</v>
      </c>
      <c r="N251" s="2">
        <f t="shared" si="30"/>
        <v>0</v>
      </c>
      <c r="O251" s="2">
        <f t="shared" si="31"/>
        <v>27.771658260369595</v>
      </c>
      <c r="P251" s="1">
        <f t="shared" si="32"/>
        <v>0</v>
      </c>
      <c r="Q251" s="1">
        <f t="shared" si="33"/>
        <v>1092</v>
      </c>
      <c r="R251" s="11">
        <f t="shared" si="34"/>
        <v>0.91663466831948681</v>
      </c>
      <c r="S251" s="1">
        <f t="shared" si="35"/>
        <v>1000.9650578048796</v>
      </c>
    </row>
    <row r="252" spans="1:19" ht="14.4" customHeight="1">
      <c r="A252" s="142" t="s">
        <v>268</v>
      </c>
      <c r="B252" s="148">
        <v>300586</v>
      </c>
      <c r="C252" s="90" t="s">
        <v>270</v>
      </c>
      <c r="D252" s="142" t="s">
        <v>1122</v>
      </c>
      <c r="E252" s="143" t="s">
        <v>1187</v>
      </c>
      <c r="F252" s="1">
        <v>209467</v>
      </c>
      <c r="G252" s="1">
        <v>20082</v>
      </c>
      <c r="H252" s="7">
        <f t="shared" si="27"/>
        <v>229549</v>
      </c>
      <c r="I252" s="1">
        <v>31350</v>
      </c>
      <c r="J252" s="1">
        <f t="shared" si="28"/>
        <v>260899</v>
      </c>
      <c r="K252" s="5">
        <v>984</v>
      </c>
      <c r="L252" s="5">
        <v>9</v>
      </c>
      <c r="M252" s="10">
        <f t="shared" si="29"/>
        <v>993</v>
      </c>
      <c r="N252" s="2">
        <f t="shared" si="30"/>
        <v>262.73816717019133</v>
      </c>
      <c r="O252" s="2">
        <f t="shared" si="31"/>
        <v>27.771658260369595</v>
      </c>
      <c r="P252" s="1">
        <f t="shared" si="32"/>
        <v>27577.256652547007</v>
      </c>
      <c r="Q252" s="1">
        <f t="shared" si="33"/>
        <v>233321.74334745298</v>
      </c>
      <c r="R252" s="11">
        <f t="shared" si="34"/>
        <v>0.91663466831948681</v>
      </c>
      <c r="S252" s="1">
        <f t="shared" si="35"/>
        <v>213870.798825017</v>
      </c>
    </row>
    <row r="253" spans="1:19" ht="14.4" customHeight="1">
      <c r="A253" s="142" t="s">
        <v>268</v>
      </c>
      <c r="B253" s="148">
        <v>300588</v>
      </c>
      <c r="C253" s="90" t="s">
        <v>271</v>
      </c>
      <c r="D253" s="142" t="s">
        <v>1122</v>
      </c>
      <c r="E253" s="143" t="s">
        <v>1187</v>
      </c>
      <c r="F253" s="1">
        <v>196671</v>
      </c>
      <c r="G253" s="1">
        <v>38786</v>
      </c>
      <c r="H253" s="7">
        <f t="shared" si="27"/>
        <v>235457</v>
      </c>
      <c r="I253" s="1">
        <v>-3252</v>
      </c>
      <c r="J253" s="1">
        <f t="shared" si="28"/>
        <v>232205</v>
      </c>
      <c r="K253" s="5">
        <v>705</v>
      </c>
      <c r="L253" s="5">
        <v>76</v>
      </c>
      <c r="M253" s="10">
        <f t="shared" si="29"/>
        <v>781</v>
      </c>
      <c r="N253" s="2">
        <f t="shared" si="30"/>
        <v>297.31754161331628</v>
      </c>
      <c r="O253" s="2">
        <f t="shared" si="31"/>
        <v>27.771658260369595</v>
      </c>
      <c r="P253" s="1">
        <f t="shared" si="32"/>
        <v>21689.665101348655</v>
      </c>
      <c r="Q253" s="1">
        <f t="shared" si="33"/>
        <v>210515.33489865134</v>
      </c>
      <c r="R253" s="11">
        <f t="shared" si="34"/>
        <v>0.91663466831948681</v>
      </c>
      <c r="S253" s="1">
        <f t="shared" si="35"/>
        <v>192965.65418099097</v>
      </c>
    </row>
    <row r="254" spans="1:19" ht="14.4" customHeight="1">
      <c r="A254" s="142" t="s">
        <v>268</v>
      </c>
      <c r="B254" s="148">
        <v>300589</v>
      </c>
      <c r="C254" s="90" t="s">
        <v>272</v>
      </c>
      <c r="D254" s="142" t="s">
        <v>1122</v>
      </c>
      <c r="E254" s="143" t="s">
        <v>1187</v>
      </c>
      <c r="F254" s="1">
        <v>116206</v>
      </c>
      <c r="G254" s="1">
        <v>94033</v>
      </c>
      <c r="H254" s="7">
        <f t="shared" si="27"/>
        <v>210239</v>
      </c>
      <c r="I254" s="1">
        <v>1164</v>
      </c>
      <c r="J254" s="1">
        <f t="shared" si="28"/>
        <v>211403</v>
      </c>
      <c r="K254" s="5">
        <v>430</v>
      </c>
      <c r="L254" s="5">
        <v>131</v>
      </c>
      <c r="M254" s="10">
        <f t="shared" si="29"/>
        <v>561</v>
      </c>
      <c r="N254" s="2">
        <f t="shared" si="30"/>
        <v>376.83244206773617</v>
      </c>
      <c r="O254" s="2">
        <f t="shared" si="31"/>
        <v>27.771658260369595</v>
      </c>
      <c r="P254" s="1">
        <f t="shared" si="32"/>
        <v>15579.900284067342</v>
      </c>
      <c r="Q254" s="1">
        <f t="shared" si="33"/>
        <v>195823.09971593265</v>
      </c>
      <c r="R254" s="11">
        <f t="shared" si="34"/>
        <v>0.91663466831948681</v>
      </c>
      <c r="S254" s="1">
        <f t="shared" si="35"/>
        <v>179498.24205740771</v>
      </c>
    </row>
    <row r="255" spans="1:19" ht="14.4" customHeight="1">
      <c r="A255" s="142" t="s">
        <v>268</v>
      </c>
      <c r="B255" s="148">
        <v>300590</v>
      </c>
      <c r="C255" s="90" t="s">
        <v>273</v>
      </c>
      <c r="D255" s="142" t="s">
        <v>1122</v>
      </c>
      <c r="E255" s="143" t="s">
        <v>1187</v>
      </c>
      <c r="F255" s="1">
        <v>292663</v>
      </c>
      <c r="G255" s="1">
        <v>105162</v>
      </c>
      <c r="H255" s="7">
        <f t="shared" si="27"/>
        <v>397825</v>
      </c>
      <c r="I255" s="1">
        <v>19920</v>
      </c>
      <c r="J255" s="1">
        <f t="shared" si="28"/>
        <v>417745</v>
      </c>
      <c r="K255" s="5">
        <v>759</v>
      </c>
      <c r="L255" s="5">
        <v>1</v>
      </c>
      <c r="M255" s="10">
        <f t="shared" si="29"/>
        <v>760</v>
      </c>
      <c r="N255" s="2">
        <f t="shared" si="30"/>
        <v>549.66447368421052</v>
      </c>
      <c r="O255" s="2">
        <f t="shared" si="31"/>
        <v>27.771658260369595</v>
      </c>
      <c r="P255" s="1">
        <f t="shared" si="32"/>
        <v>21106.460277880891</v>
      </c>
      <c r="Q255" s="1">
        <f t="shared" si="33"/>
        <v>396638.53972211911</v>
      </c>
      <c r="R255" s="11">
        <f t="shared" si="34"/>
        <v>0.91663466831948681</v>
      </c>
      <c r="S255" s="1">
        <f t="shared" si="35"/>
        <v>363572.63630091026</v>
      </c>
    </row>
    <row r="256" spans="1:19" ht="14.4" customHeight="1">
      <c r="A256" s="142" t="s">
        <v>268</v>
      </c>
      <c r="B256" s="148">
        <v>300591</v>
      </c>
      <c r="C256" s="90" t="s">
        <v>274</v>
      </c>
      <c r="D256" s="142" t="s">
        <v>1122</v>
      </c>
      <c r="E256" s="143" t="s">
        <v>1187</v>
      </c>
      <c r="F256" s="1">
        <v>128476</v>
      </c>
      <c r="G256" s="1">
        <v>1173</v>
      </c>
      <c r="H256" s="7">
        <f t="shared" si="27"/>
        <v>129649</v>
      </c>
      <c r="I256" s="1">
        <v>-1260</v>
      </c>
      <c r="J256" s="1">
        <f t="shared" si="28"/>
        <v>128389</v>
      </c>
      <c r="K256" s="5">
        <v>459</v>
      </c>
      <c r="L256" s="5">
        <v>2</v>
      </c>
      <c r="M256" s="10">
        <f t="shared" si="29"/>
        <v>461</v>
      </c>
      <c r="N256" s="2">
        <f t="shared" si="30"/>
        <v>278.50108459869847</v>
      </c>
      <c r="O256" s="2">
        <f t="shared" si="31"/>
        <v>27.771658260369595</v>
      </c>
      <c r="P256" s="1">
        <f t="shared" si="32"/>
        <v>12802.734458030383</v>
      </c>
      <c r="Q256" s="1">
        <f t="shared" si="33"/>
        <v>115586.26554196962</v>
      </c>
      <c r="R256" s="11">
        <f t="shared" si="34"/>
        <v>0.91663466831948681</v>
      </c>
      <c r="S256" s="1">
        <f t="shared" si="35"/>
        <v>105950.37817735145</v>
      </c>
    </row>
    <row r="257" spans="1:19" ht="14.4" customHeight="1">
      <c r="A257" s="142" t="s">
        <v>268</v>
      </c>
      <c r="B257" s="148">
        <v>300594</v>
      </c>
      <c r="C257" s="90" t="s">
        <v>275</v>
      </c>
      <c r="D257" s="142" t="s">
        <v>1122</v>
      </c>
      <c r="E257" s="143" t="s">
        <v>1187</v>
      </c>
      <c r="F257" s="1">
        <v>563720</v>
      </c>
      <c r="G257" s="1">
        <v>0</v>
      </c>
      <c r="H257" s="7">
        <f t="shared" si="27"/>
        <v>563720</v>
      </c>
      <c r="I257" s="1">
        <v>-58374</v>
      </c>
      <c r="J257" s="1">
        <f t="shared" si="28"/>
        <v>505346</v>
      </c>
      <c r="K257" s="5">
        <v>5257</v>
      </c>
      <c r="L257" s="5">
        <v>0</v>
      </c>
      <c r="M257" s="10">
        <f t="shared" si="29"/>
        <v>5257</v>
      </c>
      <c r="N257" s="2">
        <f t="shared" si="30"/>
        <v>96.128210005706677</v>
      </c>
      <c r="O257" s="2">
        <f t="shared" si="31"/>
        <v>27.771658260369595</v>
      </c>
      <c r="P257" s="1">
        <f t="shared" si="32"/>
        <v>145995.60747476295</v>
      </c>
      <c r="Q257" s="1">
        <f t="shared" si="33"/>
        <v>359350.39252523705</v>
      </c>
      <c r="R257" s="11">
        <f t="shared" si="34"/>
        <v>0.91663466831948681</v>
      </c>
      <c r="S257" s="1">
        <f t="shared" si="35"/>
        <v>329393.02786284807</v>
      </c>
    </row>
    <row r="258" spans="1:19" ht="14.4" customHeight="1">
      <c r="A258" s="142" t="s">
        <v>268</v>
      </c>
      <c r="B258" s="149">
        <v>300597</v>
      </c>
      <c r="C258" s="90" t="s">
        <v>276</v>
      </c>
      <c r="D258" s="142" t="s">
        <v>1122</v>
      </c>
      <c r="E258" s="142" t="s">
        <v>1188</v>
      </c>
      <c r="F258" s="1">
        <v>0</v>
      </c>
      <c r="G258" s="1">
        <v>0</v>
      </c>
      <c r="H258" s="7">
        <f t="shared" si="27"/>
        <v>0</v>
      </c>
      <c r="I258" s="1">
        <v>-125472</v>
      </c>
      <c r="J258" s="1">
        <f t="shared" si="28"/>
        <v>-125472</v>
      </c>
      <c r="K258" s="5">
        <v>0</v>
      </c>
      <c r="L258" s="5">
        <v>0</v>
      </c>
      <c r="M258" s="10">
        <f t="shared" si="29"/>
        <v>0</v>
      </c>
      <c r="N258" s="2">
        <f t="shared" si="30"/>
        <v>0</v>
      </c>
      <c r="O258" s="2">
        <f t="shared" si="31"/>
        <v>27.771658260369595</v>
      </c>
      <c r="P258" s="1">
        <f t="shared" si="32"/>
        <v>0</v>
      </c>
      <c r="Q258" s="1">
        <f t="shared" si="33"/>
        <v>-125472</v>
      </c>
      <c r="R258" s="11">
        <f t="shared" si="34"/>
        <v>0.91663466831948681</v>
      </c>
      <c r="S258" s="1">
        <f t="shared" si="35"/>
        <v>-125472</v>
      </c>
    </row>
    <row r="259" spans="1:19" ht="14.4" customHeight="1">
      <c r="A259" s="142" t="s">
        <v>268</v>
      </c>
      <c r="B259" s="148">
        <v>300598</v>
      </c>
      <c r="C259" s="90" t="s">
        <v>277</v>
      </c>
      <c r="D259" s="142" t="s">
        <v>1122</v>
      </c>
      <c r="E259" s="143" t="s">
        <v>1187</v>
      </c>
      <c r="F259" s="1">
        <v>356991</v>
      </c>
      <c r="G259" s="1">
        <v>88379</v>
      </c>
      <c r="H259" s="7">
        <f t="shared" ref="H259:H322" si="36">SUM(F259:G259)</f>
        <v>445370</v>
      </c>
      <c r="I259" s="1">
        <v>-21120</v>
      </c>
      <c r="J259" s="1">
        <f t="shared" ref="J259:J322" si="37">H259+I259</f>
        <v>424250</v>
      </c>
      <c r="K259" s="5">
        <v>547</v>
      </c>
      <c r="L259" s="5">
        <v>3</v>
      </c>
      <c r="M259" s="10">
        <f t="shared" ref="M259:M322" si="38">SUM(K259:L259)</f>
        <v>550</v>
      </c>
      <c r="N259" s="2">
        <f t="shared" ref="N259:N322" si="39">IFERROR(J259/M259,0)</f>
        <v>771.36363636363637</v>
      </c>
      <c r="O259" s="2">
        <f t="shared" ref="O259:O322" si="40">$D$1108</f>
        <v>27.771658260369595</v>
      </c>
      <c r="P259" s="1">
        <f t="shared" ref="P259:P322" si="41">IF(J259&lt;0,0,MIN(J259,O259*M259))</f>
        <v>15274.412043203278</v>
      </c>
      <c r="Q259" s="1">
        <f t="shared" ref="Q259:Q322" si="42">J259-P259</f>
        <v>408975.58795679675</v>
      </c>
      <c r="R259" s="11">
        <f t="shared" ref="R259:R322" si="43">$Q$1106</f>
        <v>0.91663466831948681</v>
      </c>
      <c r="S259" s="1">
        <f t="shared" ref="S259:S322" si="44">IF(Q259&gt;0,R259*Q259,Q259)</f>
        <v>374881.20241754549</v>
      </c>
    </row>
    <row r="260" spans="1:19" ht="14.4" customHeight="1">
      <c r="A260" s="142" t="s">
        <v>268</v>
      </c>
      <c r="B260" s="148">
        <v>300606</v>
      </c>
      <c r="C260" s="90" t="s">
        <v>278</v>
      </c>
      <c r="D260" s="142" t="s">
        <v>1122</v>
      </c>
      <c r="E260" s="143" t="s">
        <v>1187</v>
      </c>
      <c r="F260" s="1">
        <v>544667</v>
      </c>
      <c r="G260" s="1">
        <v>109626</v>
      </c>
      <c r="H260" s="7">
        <f t="shared" si="36"/>
        <v>654293</v>
      </c>
      <c r="I260" s="1">
        <v>-24642</v>
      </c>
      <c r="J260" s="1">
        <f t="shared" si="37"/>
        <v>629651</v>
      </c>
      <c r="K260" s="5">
        <v>2697</v>
      </c>
      <c r="L260" s="5">
        <v>0</v>
      </c>
      <c r="M260" s="10">
        <f t="shared" si="38"/>
        <v>2697</v>
      </c>
      <c r="N260" s="2">
        <f t="shared" si="39"/>
        <v>233.46347793845013</v>
      </c>
      <c r="O260" s="2">
        <f t="shared" si="40"/>
        <v>27.771658260369595</v>
      </c>
      <c r="P260" s="1">
        <f t="shared" si="41"/>
        <v>74900.1623282168</v>
      </c>
      <c r="Q260" s="1">
        <f t="shared" si="42"/>
        <v>554750.83767178317</v>
      </c>
      <c r="R260" s="11">
        <f t="shared" si="43"/>
        <v>0.91663466831948681</v>
      </c>
      <c r="S260" s="1">
        <f t="shared" si="44"/>
        <v>508503.85008923244</v>
      </c>
    </row>
    <row r="261" spans="1:19" ht="14.4" customHeight="1">
      <c r="A261" s="142" t="s">
        <v>268</v>
      </c>
      <c r="B261" s="149">
        <v>300607</v>
      </c>
      <c r="C261" s="90" t="s">
        <v>279</v>
      </c>
      <c r="D261" s="142" t="s">
        <v>1122</v>
      </c>
      <c r="E261" s="142" t="s">
        <v>1188</v>
      </c>
      <c r="F261" s="1">
        <v>0</v>
      </c>
      <c r="G261" s="1">
        <v>0</v>
      </c>
      <c r="H261" s="7">
        <f t="shared" si="36"/>
        <v>0</v>
      </c>
      <c r="I261" s="1">
        <v>1062</v>
      </c>
      <c r="J261" s="1">
        <f t="shared" si="37"/>
        <v>1062</v>
      </c>
      <c r="K261" s="5">
        <v>0</v>
      </c>
      <c r="L261" s="5">
        <v>0</v>
      </c>
      <c r="M261" s="10">
        <f t="shared" si="38"/>
        <v>0</v>
      </c>
      <c r="N261" s="2">
        <f t="shared" si="39"/>
        <v>0</v>
      </c>
      <c r="O261" s="2">
        <f t="shared" si="40"/>
        <v>27.771658260369595</v>
      </c>
      <c r="P261" s="1">
        <f t="shared" si="41"/>
        <v>0</v>
      </c>
      <c r="Q261" s="1">
        <f t="shared" si="42"/>
        <v>1062</v>
      </c>
      <c r="R261" s="11">
        <f t="shared" si="43"/>
        <v>0.91663466831948681</v>
      </c>
      <c r="S261" s="1">
        <f t="shared" si="44"/>
        <v>973.46601775529496</v>
      </c>
    </row>
    <row r="262" spans="1:19" ht="14.4" customHeight="1">
      <c r="A262" s="142" t="s">
        <v>268</v>
      </c>
      <c r="B262" s="148">
        <v>300609</v>
      </c>
      <c r="C262" s="90" t="s">
        <v>280</v>
      </c>
      <c r="D262" s="142" t="s">
        <v>1122</v>
      </c>
      <c r="E262" s="143" t="s">
        <v>1187</v>
      </c>
      <c r="F262" s="1">
        <v>245444</v>
      </c>
      <c r="G262" s="1">
        <v>198279</v>
      </c>
      <c r="H262" s="7">
        <f t="shared" si="36"/>
        <v>443723</v>
      </c>
      <c r="I262" s="1">
        <v>-5250</v>
      </c>
      <c r="J262" s="1">
        <f t="shared" si="37"/>
        <v>438473</v>
      </c>
      <c r="K262" s="5">
        <v>1306</v>
      </c>
      <c r="L262" s="5">
        <v>0</v>
      </c>
      <c r="M262" s="10">
        <f t="shared" si="38"/>
        <v>1306</v>
      </c>
      <c r="N262" s="2">
        <f t="shared" si="39"/>
        <v>335.73736600306279</v>
      </c>
      <c r="O262" s="2">
        <f t="shared" si="40"/>
        <v>27.771658260369595</v>
      </c>
      <c r="P262" s="1">
        <f t="shared" si="41"/>
        <v>36269.785688042692</v>
      </c>
      <c r="Q262" s="1">
        <f t="shared" si="42"/>
        <v>402203.2143119573</v>
      </c>
      <c r="R262" s="11">
        <f t="shared" si="43"/>
        <v>0.91663466831948681</v>
      </c>
      <c r="S262" s="1">
        <f t="shared" si="44"/>
        <v>368673.40994787245</v>
      </c>
    </row>
    <row r="263" spans="1:19" ht="14.4" customHeight="1">
      <c r="A263" s="142" t="s">
        <v>268</v>
      </c>
      <c r="B263" s="148">
        <v>300612</v>
      </c>
      <c r="C263" s="90" t="s">
        <v>281</v>
      </c>
      <c r="D263" s="142" t="s">
        <v>1122</v>
      </c>
      <c r="E263" s="143" t="s">
        <v>1187</v>
      </c>
      <c r="F263" s="1">
        <v>183475</v>
      </c>
      <c r="G263" s="1">
        <v>0</v>
      </c>
      <c r="H263" s="7">
        <f t="shared" si="36"/>
        <v>183475</v>
      </c>
      <c r="I263" s="1">
        <v>42198</v>
      </c>
      <c r="J263" s="1">
        <f t="shared" si="37"/>
        <v>225673</v>
      </c>
      <c r="K263" s="5">
        <v>398</v>
      </c>
      <c r="L263" s="5">
        <v>0</v>
      </c>
      <c r="M263" s="10">
        <f t="shared" si="38"/>
        <v>398</v>
      </c>
      <c r="N263" s="2">
        <f t="shared" si="39"/>
        <v>567.0175879396985</v>
      </c>
      <c r="O263" s="2">
        <f t="shared" si="40"/>
        <v>27.771658260369595</v>
      </c>
      <c r="P263" s="1">
        <f t="shared" si="41"/>
        <v>11053.119987627098</v>
      </c>
      <c r="Q263" s="1">
        <f t="shared" si="42"/>
        <v>214619.88001237292</v>
      </c>
      <c r="R263" s="11">
        <f t="shared" si="43"/>
        <v>0.91663466831948681</v>
      </c>
      <c r="S263" s="1">
        <f t="shared" si="44"/>
        <v>196728.0225299095</v>
      </c>
    </row>
    <row r="264" spans="1:19" ht="14.4" customHeight="1">
      <c r="A264" s="142" t="s">
        <v>268</v>
      </c>
      <c r="B264" s="149">
        <v>300613</v>
      </c>
      <c r="C264" s="90" t="s">
        <v>282</v>
      </c>
      <c r="D264" s="142" t="s">
        <v>1122</v>
      </c>
      <c r="E264" s="142" t="s">
        <v>1188</v>
      </c>
      <c r="F264" s="1">
        <v>0</v>
      </c>
      <c r="G264" s="1">
        <v>0</v>
      </c>
      <c r="H264" s="7">
        <f t="shared" si="36"/>
        <v>0</v>
      </c>
      <c r="I264" s="1">
        <v>-11844</v>
      </c>
      <c r="J264" s="1">
        <f t="shared" si="37"/>
        <v>-11844</v>
      </c>
      <c r="K264" s="5">
        <v>0</v>
      </c>
      <c r="L264" s="5">
        <v>0</v>
      </c>
      <c r="M264" s="10">
        <f t="shared" si="38"/>
        <v>0</v>
      </c>
      <c r="N264" s="2">
        <f t="shared" si="39"/>
        <v>0</v>
      </c>
      <c r="O264" s="2">
        <f t="shared" si="40"/>
        <v>27.771658260369595</v>
      </c>
      <c r="P264" s="1">
        <f t="shared" si="41"/>
        <v>0</v>
      </c>
      <c r="Q264" s="1">
        <f t="shared" si="42"/>
        <v>-11844</v>
      </c>
      <c r="R264" s="11">
        <f t="shared" si="43"/>
        <v>0.91663466831948681</v>
      </c>
      <c r="S264" s="1">
        <f t="shared" si="44"/>
        <v>-11844</v>
      </c>
    </row>
    <row r="265" spans="1:19" ht="14.4" customHeight="1">
      <c r="A265" s="142" t="s">
        <v>268</v>
      </c>
      <c r="B265" s="148">
        <v>300614</v>
      </c>
      <c r="C265" s="90" t="s">
        <v>283</v>
      </c>
      <c r="D265" s="142" t="s">
        <v>1122</v>
      </c>
      <c r="E265" s="143" t="s">
        <v>1187</v>
      </c>
      <c r="F265" s="1">
        <v>145482</v>
      </c>
      <c r="G265" s="1">
        <v>112032</v>
      </c>
      <c r="H265" s="7">
        <f t="shared" si="36"/>
        <v>257514</v>
      </c>
      <c r="I265" s="1">
        <v>468</v>
      </c>
      <c r="J265" s="1">
        <f t="shared" si="37"/>
        <v>257982</v>
      </c>
      <c r="K265" s="5">
        <v>622</v>
      </c>
      <c r="L265" s="5">
        <v>178</v>
      </c>
      <c r="M265" s="10">
        <f t="shared" si="38"/>
        <v>800</v>
      </c>
      <c r="N265" s="2">
        <f t="shared" si="39"/>
        <v>322.47750000000002</v>
      </c>
      <c r="O265" s="2">
        <f t="shared" si="40"/>
        <v>27.771658260369595</v>
      </c>
      <c r="P265" s="1">
        <f t="shared" si="41"/>
        <v>22217.326608295676</v>
      </c>
      <c r="Q265" s="1">
        <f t="shared" si="42"/>
        <v>235764.67339170433</v>
      </c>
      <c r="R265" s="11">
        <f t="shared" si="43"/>
        <v>0.91663466831948681</v>
      </c>
      <c r="S265" s="1">
        <f t="shared" si="44"/>
        <v>216110.07319585702</v>
      </c>
    </row>
    <row r="266" spans="1:19" ht="14.4" customHeight="1">
      <c r="A266" s="142" t="s">
        <v>268</v>
      </c>
      <c r="B266" s="148">
        <v>300619</v>
      </c>
      <c r="C266" s="90" t="s">
        <v>284</v>
      </c>
      <c r="D266" s="142" t="s">
        <v>1122</v>
      </c>
      <c r="E266" s="143" t="s">
        <v>1187</v>
      </c>
      <c r="F266" s="1">
        <v>222743</v>
      </c>
      <c r="G266" s="1">
        <v>0</v>
      </c>
      <c r="H266" s="7">
        <f t="shared" si="36"/>
        <v>222743</v>
      </c>
      <c r="I266" s="1">
        <v>-3480</v>
      </c>
      <c r="J266" s="1">
        <f t="shared" si="37"/>
        <v>219263</v>
      </c>
      <c r="K266" s="5">
        <v>1012</v>
      </c>
      <c r="L266" s="5">
        <v>0</v>
      </c>
      <c r="M266" s="10">
        <f t="shared" si="38"/>
        <v>1012</v>
      </c>
      <c r="N266" s="2">
        <f t="shared" si="39"/>
        <v>216.66304347826087</v>
      </c>
      <c r="O266" s="2">
        <f t="shared" si="40"/>
        <v>27.771658260369595</v>
      </c>
      <c r="P266" s="1">
        <f t="shared" si="41"/>
        <v>28104.918159494031</v>
      </c>
      <c r="Q266" s="1">
        <f t="shared" si="42"/>
        <v>191158.08184050597</v>
      </c>
      <c r="R266" s="11">
        <f t="shared" si="43"/>
        <v>0.91663466831948681</v>
      </c>
      <c r="S266" s="1">
        <f t="shared" si="44"/>
        <v>175222.12494446151</v>
      </c>
    </row>
    <row r="267" spans="1:19" ht="14.4" customHeight="1">
      <c r="A267" s="142" t="s">
        <v>268</v>
      </c>
      <c r="B267" s="148">
        <v>300625</v>
      </c>
      <c r="C267" s="90" t="s">
        <v>285</v>
      </c>
      <c r="D267" s="142" t="s">
        <v>1122</v>
      </c>
      <c r="E267" s="143" t="s">
        <v>1187</v>
      </c>
      <c r="F267" s="1">
        <v>287926</v>
      </c>
      <c r="G267" s="1">
        <v>61238</v>
      </c>
      <c r="H267" s="7">
        <f t="shared" si="36"/>
        <v>349164</v>
      </c>
      <c r="I267" s="1">
        <v>774</v>
      </c>
      <c r="J267" s="1">
        <f t="shared" si="37"/>
        <v>349938</v>
      </c>
      <c r="K267" s="5">
        <v>1329</v>
      </c>
      <c r="L267" s="5">
        <v>167</v>
      </c>
      <c r="M267" s="10">
        <f t="shared" si="38"/>
        <v>1496</v>
      </c>
      <c r="N267" s="2">
        <f t="shared" si="39"/>
        <v>233.91577540106951</v>
      </c>
      <c r="O267" s="2">
        <f t="shared" si="40"/>
        <v>27.771658260369595</v>
      </c>
      <c r="P267" s="1">
        <f t="shared" si="41"/>
        <v>41546.400757512914</v>
      </c>
      <c r="Q267" s="1">
        <f t="shared" si="42"/>
        <v>308391.59924248711</v>
      </c>
      <c r="R267" s="11">
        <f t="shared" si="43"/>
        <v>0.91663466831948681</v>
      </c>
      <c r="S267" s="1">
        <f t="shared" si="44"/>
        <v>282682.43128415325</v>
      </c>
    </row>
    <row r="268" spans="1:19" ht="14.4" customHeight="1">
      <c r="A268" s="142" t="s">
        <v>268</v>
      </c>
      <c r="B268" s="149">
        <v>300633</v>
      </c>
      <c r="C268" s="90" t="s">
        <v>286</v>
      </c>
      <c r="D268" s="142" t="s">
        <v>1122</v>
      </c>
      <c r="E268" s="142" t="s">
        <v>1188</v>
      </c>
      <c r="F268" s="1">
        <v>0</v>
      </c>
      <c r="G268" s="1">
        <v>0</v>
      </c>
      <c r="H268" s="7">
        <f t="shared" si="36"/>
        <v>0</v>
      </c>
      <c r="I268" s="1">
        <v>2208</v>
      </c>
      <c r="J268" s="1">
        <f t="shared" si="37"/>
        <v>2208</v>
      </c>
      <c r="K268" s="5">
        <v>0</v>
      </c>
      <c r="L268" s="5">
        <v>0</v>
      </c>
      <c r="M268" s="10">
        <f t="shared" si="38"/>
        <v>0</v>
      </c>
      <c r="N268" s="2">
        <f t="shared" si="39"/>
        <v>0</v>
      </c>
      <c r="O268" s="2">
        <f t="shared" si="40"/>
        <v>27.771658260369595</v>
      </c>
      <c r="P268" s="1">
        <f t="shared" si="41"/>
        <v>0</v>
      </c>
      <c r="Q268" s="1">
        <f t="shared" si="42"/>
        <v>2208</v>
      </c>
      <c r="R268" s="11">
        <f t="shared" si="43"/>
        <v>0.91663466831948681</v>
      </c>
      <c r="S268" s="1">
        <f t="shared" si="44"/>
        <v>2023.929347649427</v>
      </c>
    </row>
    <row r="269" spans="1:19" ht="14.4" customHeight="1">
      <c r="A269" s="142" t="s">
        <v>268</v>
      </c>
      <c r="B269" s="148">
        <v>300634</v>
      </c>
      <c r="C269" s="90" t="s">
        <v>287</v>
      </c>
      <c r="D269" s="142" t="s">
        <v>1122</v>
      </c>
      <c r="E269" s="143" t="s">
        <v>1187</v>
      </c>
      <c r="F269" s="1">
        <v>626806</v>
      </c>
      <c r="G269" s="1">
        <v>0</v>
      </c>
      <c r="H269" s="7">
        <f t="shared" si="36"/>
        <v>626806</v>
      </c>
      <c r="I269" s="1">
        <v>1530</v>
      </c>
      <c r="J269" s="1">
        <f t="shared" si="37"/>
        <v>628336</v>
      </c>
      <c r="K269" s="5">
        <v>2526</v>
      </c>
      <c r="L269" s="5">
        <v>0</v>
      </c>
      <c r="M269" s="10">
        <f t="shared" si="38"/>
        <v>2526</v>
      </c>
      <c r="N269" s="2">
        <f t="shared" si="39"/>
        <v>248.74742676167855</v>
      </c>
      <c r="O269" s="2">
        <f t="shared" si="40"/>
        <v>27.771658260369595</v>
      </c>
      <c r="P269" s="1">
        <f t="shared" si="41"/>
        <v>70151.208765693591</v>
      </c>
      <c r="Q269" s="1">
        <f t="shared" si="42"/>
        <v>558184.79123430641</v>
      </c>
      <c r="R269" s="11">
        <f t="shared" si="43"/>
        <v>0.91663466831948681</v>
      </c>
      <c r="S269" s="1">
        <f t="shared" si="44"/>
        <v>511651.53097404045</v>
      </c>
    </row>
    <row r="270" spans="1:19">
      <c r="A270" s="142" t="s">
        <v>268</v>
      </c>
      <c r="B270" s="148">
        <v>300639</v>
      </c>
      <c r="C270" s="90" t="s">
        <v>288</v>
      </c>
      <c r="D270" s="142" t="s">
        <v>1122</v>
      </c>
      <c r="E270" s="143" t="s">
        <v>1187</v>
      </c>
      <c r="F270" s="1">
        <v>172904</v>
      </c>
      <c r="G270" s="1">
        <v>79879</v>
      </c>
      <c r="H270" s="7">
        <f t="shared" si="36"/>
        <v>252783</v>
      </c>
      <c r="I270" s="1">
        <v>9702</v>
      </c>
      <c r="J270" s="1">
        <f t="shared" si="37"/>
        <v>262485</v>
      </c>
      <c r="K270" s="5">
        <v>908</v>
      </c>
      <c r="L270" s="5">
        <v>0</v>
      </c>
      <c r="M270" s="10">
        <f t="shared" si="38"/>
        <v>908</v>
      </c>
      <c r="N270" s="2">
        <f t="shared" si="39"/>
        <v>289.0803964757709</v>
      </c>
      <c r="O270" s="2">
        <f t="shared" si="40"/>
        <v>27.771658260369595</v>
      </c>
      <c r="P270" s="1">
        <f t="shared" si="41"/>
        <v>25216.665700415593</v>
      </c>
      <c r="Q270" s="1">
        <f t="shared" si="42"/>
        <v>237268.33429958441</v>
      </c>
      <c r="R270" s="11">
        <f t="shared" si="43"/>
        <v>0.91663466831948681</v>
      </c>
      <c r="S270" s="1">
        <f t="shared" si="44"/>
        <v>217488.38091341668</v>
      </c>
    </row>
    <row r="271" spans="1:19" ht="14.4" customHeight="1">
      <c r="A271" s="142" t="s">
        <v>268</v>
      </c>
      <c r="B271" s="149">
        <v>300644</v>
      </c>
      <c r="C271" s="90" t="s">
        <v>289</v>
      </c>
      <c r="D271" s="142" t="s">
        <v>1122</v>
      </c>
      <c r="E271" s="142" t="s">
        <v>1188</v>
      </c>
      <c r="F271" s="1">
        <v>0</v>
      </c>
      <c r="G271" s="1">
        <v>0</v>
      </c>
      <c r="H271" s="7">
        <f t="shared" si="36"/>
        <v>0</v>
      </c>
      <c r="I271" s="1">
        <v>-133434</v>
      </c>
      <c r="J271" s="1">
        <f t="shared" si="37"/>
        <v>-133434</v>
      </c>
      <c r="K271" s="5">
        <v>0</v>
      </c>
      <c r="L271" s="5">
        <v>0</v>
      </c>
      <c r="M271" s="10">
        <f t="shared" si="38"/>
        <v>0</v>
      </c>
      <c r="N271" s="2">
        <f t="shared" si="39"/>
        <v>0</v>
      </c>
      <c r="O271" s="2">
        <f t="shared" si="40"/>
        <v>27.771658260369595</v>
      </c>
      <c r="P271" s="1">
        <f t="shared" si="41"/>
        <v>0</v>
      </c>
      <c r="Q271" s="1">
        <f t="shared" si="42"/>
        <v>-133434</v>
      </c>
      <c r="R271" s="11">
        <f t="shared" si="43"/>
        <v>0.91663466831948681</v>
      </c>
      <c r="S271" s="1">
        <f t="shared" si="44"/>
        <v>-133434</v>
      </c>
    </row>
    <row r="272" spans="1:19" ht="14.4" customHeight="1">
      <c r="A272" s="142" t="s">
        <v>268</v>
      </c>
      <c r="B272" s="149">
        <v>300645</v>
      </c>
      <c r="C272" s="90" t="s">
        <v>290</v>
      </c>
      <c r="D272" s="142" t="s">
        <v>1122</v>
      </c>
      <c r="E272" s="142" t="s">
        <v>1188</v>
      </c>
      <c r="F272" s="1">
        <v>0</v>
      </c>
      <c r="G272" s="1">
        <v>0</v>
      </c>
      <c r="H272" s="7">
        <f t="shared" si="36"/>
        <v>0</v>
      </c>
      <c r="I272" s="1">
        <v>2388</v>
      </c>
      <c r="J272" s="1">
        <f t="shared" si="37"/>
        <v>2388</v>
      </c>
      <c r="K272" s="5">
        <v>0</v>
      </c>
      <c r="L272" s="5">
        <v>0</v>
      </c>
      <c r="M272" s="10">
        <f t="shared" si="38"/>
        <v>0</v>
      </c>
      <c r="N272" s="2">
        <f t="shared" si="39"/>
        <v>0</v>
      </c>
      <c r="O272" s="2">
        <f t="shared" si="40"/>
        <v>27.771658260369595</v>
      </c>
      <c r="P272" s="1">
        <f t="shared" si="41"/>
        <v>0</v>
      </c>
      <c r="Q272" s="1">
        <f t="shared" si="42"/>
        <v>2388</v>
      </c>
      <c r="R272" s="11">
        <f t="shared" si="43"/>
        <v>0.91663466831948681</v>
      </c>
      <c r="S272" s="1">
        <f t="shared" si="44"/>
        <v>2188.9235879469347</v>
      </c>
    </row>
    <row r="273" spans="1:19" ht="14.4" customHeight="1">
      <c r="A273" s="142" t="s">
        <v>268</v>
      </c>
      <c r="B273" s="148">
        <v>300650</v>
      </c>
      <c r="C273" s="90" t="s">
        <v>291</v>
      </c>
      <c r="D273" s="142" t="s">
        <v>1122</v>
      </c>
      <c r="E273" s="143" t="s">
        <v>1187</v>
      </c>
      <c r="F273" s="1">
        <v>290629</v>
      </c>
      <c r="G273" s="1">
        <v>1047</v>
      </c>
      <c r="H273" s="7">
        <f t="shared" si="36"/>
        <v>291676</v>
      </c>
      <c r="I273" s="1">
        <v>-11118</v>
      </c>
      <c r="J273" s="1">
        <f t="shared" si="37"/>
        <v>280558</v>
      </c>
      <c r="K273" s="5">
        <v>1249</v>
      </c>
      <c r="L273" s="5">
        <v>1</v>
      </c>
      <c r="M273" s="10">
        <f t="shared" si="38"/>
        <v>1250</v>
      </c>
      <c r="N273" s="2">
        <f t="shared" si="39"/>
        <v>224.44640000000001</v>
      </c>
      <c r="O273" s="2">
        <f t="shared" si="40"/>
        <v>27.771658260369595</v>
      </c>
      <c r="P273" s="1">
        <f t="shared" si="41"/>
        <v>34714.57282546199</v>
      </c>
      <c r="Q273" s="1">
        <f t="shared" si="42"/>
        <v>245843.42717453802</v>
      </c>
      <c r="R273" s="11">
        <f t="shared" si="43"/>
        <v>0.91663466831948681</v>
      </c>
      <c r="S273" s="1">
        <f t="shared" si="44"/>
        <v>225348.60832665858</v>
      </c>
    </row>
    <row r="274" spans="1:19" ht="14.4" customHeight="1">
      <c r="A274" s="142" t="s">
        <v>268</v>
      </c>
      <c r="B274" s="149">
        <v>300651</v>
      </c>
      <c r="C274" s="90" t="s">
        <v>64</v>
      </c>
      <c r="D274" s="142" t="s">
        <v>1122</v>
      </c>
      <c r="E274" s="142" t="s">
        <v>1188</v>
      </c>
      <c r="F274" s="1">
        <v>0</v>
      </c>
      <c r="G274" s="1">
        <v>0</v>
      </c>
      <c r="H274" s="7">
        <f t="shared" si="36"/>
        <v>0</v>
      </c>
      <c r="I274" s="1">
        <v>3432</v>
      </c>
      <c r="J274" s="1">
        <f t="shared" si="37"/>
        <v>3432</v>
      </c>
      <c r="K274" s="5">
        <v>0</v>
      </c>
      <c r="L274" s="5">
        <v>0</v>
      </c>
      <c r="M274" s="10">
        <f t="shared" si="38"/>
        <v>0</v>
      </c>
      <c r="N274" s="2">
        <f t="shared" si="39"/>
        <v>0</v>
      </c>
      <c r="O274" s="2">
        <f t="shared" si="40"/>
        <v>27.771658260369595</v>
      </c>
      <c r="P274" s="1">
        <f t="shared" si="41"/>
        <v>0</v>
      </c>
      <c r="Q274" s="1">
        <f t="shared" si="42"/>
        <v>3432</v>
      </c>
      <c r="R274" s="11">
        <f t="shared" si="43"/>
        <v>0.91663466831948681</v>
      </c>
      <c r="S274" s="1">
        <f t="shared" si="44"/>
        <v>3145.8901816724788</v>
      </c>
    </row>
    <row r="275" spans="1:19" ht="14.4" customHeight="1">
      <c r="A275" s="142" t="s">
        <v>268</v>
      </c>
      <c r="B275" s="149">
        <v>300654</v>
      </c>
      <c r="C275" s="90" t="s">
        <v>292</v>
      </c>
      <c r="D275" s="142" t="s">
        <v>1122</v>
      </c>
      <c r="E275" s="142" t="s">
        <v>1188</v>
      </c>
      <c r="F275" s="1">
        <v>0</v>
      </c>
      <c r="G275" s="1">
        <v>0</v>
      </c>
      <c r="H275" s="7">
        <f t="shared" si="36"/>
        <v>0</v>
      </c>
      <c r="I275" s="1">
        <v>-132</v>
      </c>
      <c r="J275" s="1">
        <f t="shared" si="37"/>
        <v>-132</v>
      </c>
      <c r="K275" s="5">
        <v>0</v>
      </c>
      <c r="L275" s="5">
        <v>0</v>
      </c>
      <c r="M275" s="10">
        <f t="shared" si="38"/>
        <v>0</v>
      </c>
      <c r="N275" s="2">
        <f t="shared" si="39"/>
        <v>0</v>
      </c>
      <c r="O275" s="2">
        <f t="shared" si="40"/>
        <v>27.771658260369595</v>
      </c>
      <c r="P275" s="1">
        <f t="shared" si="41"/>
        <v>0</v>
      </c>
      <c r="Q275" s="1">
        <f t="shared" si="42"/>
        <v>-132</v>
      </c>
      <c r="R275" s="11">
        <f t="shared" si="43"/>
        <v>0.91663466831948681</v>
      </c>
      <c r="S275" s="1">
        <f t="shared" si="44"/>
        <v>-132</v>
      </c>
    </row>
    <row r="276" spans="1:19" ht="14.4" customHeight="1">
      <c r="A276" s="142" t="s">
        <v>268</v>
      </c>
      <c r="B276" s="148">
        <v>300656</v>
      </c>
      <c r="C276" s="90" t="s">
        <v>293</v>
      </c>
      <c r="D276" s="142" t="s">
        <v>1122</v>
      </c>
      <c r="E276" s="143" t="s">
        <v>1187</v>
      </c>
      <c r="F276" s="1">
        <v>167868</v>
      </c>
      <c r="G276" s="1">
        <v>96107</v>
      </c>
      <c r="H276" s="7">
        <f t="shared" si="36"/>
        <v>263975</v>
      </c>
      <c r="I276" s="1">
        <v>-2370</v>
      </c>
      <c r="J276" s="1">
        <f t="shared" si="37"/>
        <v>261605</v>
      </c>
      <c r="K276" s="5">
        <v>742</v>
      </c>
      <c r="L276" s="5">
        <v>0</v>
      </c>
      <c r="M276" s="10">
        <f t="shared" si="38"/>
        <v>742</v>
      </c>
      <c r="N276" s="2">
        <f t="shared" si="39"/>
        <v>352.56738544474393</v>
      </c>
      <c r="O276" s="2">
        <f t="shared" si="40"/>
        <v>27.771658260369595</v>
      </c>
      <c r="P276" s="1">
        <f t="shared" si="41"/>
        <v>20606.570429194238</v>
      </c>
      <c r="Q276" s="1">
        <f t="shared" si="42"/>
        <v>240998.42957080575</v>
      </c>
      <c r="R276" s="11">
        <f t="shared" si="43"/>
        <v>0.91663466831948681</v>
      </c>
      <c r="S276" s="1">
        <f t="shared" si="44"/>
        <v>220907.51555515273</v>
      </c>
    </row>
    <row r="277" spans="1:19" ht="14.4" customHeight="1">
      <c r="A277" s="142" t="s">
        <v>268</v>
      </c>
      <c r="B277" s="149">
        <v>300658</v>
      </c>
      <c r="C277" s="90" t="s">
        <v>294</v>
      </c>
      <c r="D277" s="142" t="s">
        <v>1122</v>
      </c>
      <c r="E277" s="142" t="s">
        <v>1188</v>
      </c>
      <c r="F277" s="1">
        <v>0</v>
      </c>
      <c r="G277" s="1">
        <v>0</v>
      </c>
      <c r="H277" s="7">
        <f t="shared" si="36"/>
        <v>0</v>
      </c>
      <c r="I277" s="1">
        <v>24456</v>
      </c>
      <c r="J277" s="1">
        <f t="shared" si="37"/>
        <v>24456</v>
      </c>
      <c r="K277" s="5">
        <v>0</v>
      </c>
      <c r="L277" s="5">
        <v>0</v>
      </c>
      <c r="M277" s="10">
        <f t="shared" si="38"/>
        <v>0</v>
      </c>
      <c r="N277" s="2">
        <f t="shared" si="39"/>
        <v>0</v>
      </c>
      <c r="O277" s="2">
        <f t="shared" si="40"/>
        <v>27.771658260369595</v>
      </c>
      <c r="P277" s="1">
        <f t="shared" si="41"/>
        <v>0</v>
      </c>
      <c r="Q277" s="1">
        <f t="shared" si="42"/>
        <v>24456</v>
      </c>
      <c r="R277" s="11">
        <f t="shared" si="43"/>
        <v>0.91663466831948681</v>
      </c>
      <c r="S277" s="1">
        <f t="shared" si="44"/>
        <v>22417.217448421368</v>
      </c>
    </row>
    <row r="278" spans="1:19" ht="14.4" customHeight="1">
      <c r="A278" s="142" t="s">
        <v>268</v>
      </c>
      <c r="B278" s="149">
        <v>300659</v>
      </c>
      <c r="C278" s="90" t="s">
        <v>295</v>
      </c>
      <c r="D278" s="142" t="s">
        <v>1122</v>
      </c>
      <c r="E278" s="142" t="s">
        <v>1188</v>
      </c>
      <c r="F278" s="1">
        <v>0</v>
      </c>
      <c r="G278" s="1">
        <v>0</v>
      </c>
      <c r="H278" s="7">
        <f t="shared" si="36"/>
        <v>0</v>
      </c>
      <c r="I278" s="1">
        <v>-15000</v>
      </c>
      <c r="J278" s="1">
        <f t="shared" si="37"/>
        <v>-15000</v>
      </c>
      <c r="K278" s="5">
        <v>0</v>
      </c>
      <c r="L278" s="5">
        <v>0</v>
      </c>
      <c r="M278" s="10">
        <f t="shared" si="38"/>
        <v>0</v>
      </c>
      <c r="N278" s="2">
        <f t="shared" si="39"/>
        <v>0</v>
      </c>
      <c r="O278" s="2">
        <f t="shared" si="40"/>
        <v>27.771658260369595</v>
      </c>
      <c r="P278" s="1">
        <f t="shared" si="41"/>
        <v>0</v>
      </c>
      <c r="Q278" s="1">
        <f t="shared" si="42"/>
        <v>-15000</v>
      </c>
      <c r="R278" s="11">
        <f t="shared" si="43"/>
        <v>0.91663466831948681</v>
      </c>
      <c r="S278" s="1">
        <f t="shared" si="44"/>
        <v>-15000</v>
      </c>
    </row>
    <row r="279" spans="1:19" ht="14.4" customHeight="1">
      <c r="A279" s="142" t="s">
        <v>268</v>
      </c>
      <c r="B279" s="149">
        <v>300662</v>
      </c>
      <c r="C279" s="90" t="s">
        <v>296</v>
      </c>
      <c r="D279" s="142" t="s">
        <v>1122</v>
      </c>
      <c r="E279" s="142" t="s">
        <v>1188</v>
      </c>
      <c r="F279" s="1">
        <v>0</v>
      </c>
      <c r="G279" s="1">
        <v>0</v>
      </c>
      <c r="H279" s="7">
        <f t="shared" si="36"/>
        <v>0</v>
      </c>
      <c r="I279" s="1">
        <v>-78</v>
      </c>
      <c r="J279" s="1">
        <f t="shared" si="37"/>
        <v>-78</v>
      </c>
      <c r="K279" s="5">
        <v>0</v>
      </c>
      <c r="L279" s="5">
        <v>0</v>
      </c>
      <c r="M279" s="10">
        <f t="shared" si="38"/>
        <v>0</v>
      </c>
      <c r="N279" s="2">
        <f t="shared" si="39"/>
        <v>0</v>
      </c>
      <c r="O279" s="2">
        <f t="shared" si="40"/>
        <v>27.771658260369595</v>
      </c>
      <c r="P279" s="1">
        <f t="shared" si="41"/>
        <v>0</v>
      </c>
      <c r="Q279" s="1">
        <f t="shared" si="42"/>
        <v>-78</v>
      </c>
      <c r="R279" s="11">
        <f t="shared" si="43"/>
        <v>0.91663466831948681</v>
      </c>
      <c r="S279" s="1">
        <f t="shared" si="44"/>
        <v>-78</v>
      </c>
    </row>
    <row r="280" spans="1:19" ht="14.4" customHeight="1">
      <c r="A280" s="142" t="s">
        <v>268</v>
      </c>
      <c r="B280" s="148">
        <v>300663</v>
      </c>
      <c r="C280" s="90" t="s">
        <v>297</v>
      </c>
      <c r="D280" s="142" t="s">
        <v>1122</v>
      </c>
      <c r="E280" s="143" t="s">
        <v>1187</v>
      </c>
      <c r="F280" s="1">
        <v>72717</v>
      </c>
      <c r="G280" s="1">
        <v>32575</v>
      </c>
      <c r="H280" s="7">
        <f t="shared" si="36"/>
        <v>105292</v>
      </c>
      <c r="I280" s="1">
        <v>-1020</v>
      </c>
      <c r="J280" s="1">
        <f t="shared" si="37"/>
        <v>104272</v>
      </c>
      <c r="K280" s="5">
        <v>200</v>
      </c>
      <c r="L280" s="5">
        <v>34</v>
      </c>
      <c r="M280" s="10">
        <f t="shared" si="38"/>
        <v>234</v>
      </c>
      <c r="N280" s="2">
        <f t="shared" si="39"/>
        <v>445.60683760683759</v>
      </c>
      <c r="O280" s="2">
        <f t="shared" si="40"/>
        <v>27.771658260369595</v>
      </c>
      <c r="P280" s="1">
        <f t="shared" si="41"/>
        <v>6498.5680329264851</v>
      </c>
      <c r="Q280" s="1">
        <f t="shared" si="42"/>
        <v>97773.431967073513</v>
      </c>
      <c r="R280" s="11">
        <f t="shared" si="43"/>
        <v>0.91663466831948681</v>
      </c>
      <c r="S280" s="1">
        <f t="shared" si="44"/>
        <v>89622.517381596335</v>
      </c>
    </row>
    <row r="281" spans="1:19" s="43" customFormat="1">
      <c r="A281" s="142" t="s">
        <v>268</v>
      </c>
      <c r="B281" s="148">
        <v>300664</v>
      </c>
      <c r="C281" s="90" t="s">
        <v>298</v>
      </c>
      <c r="D281" s="142" t="s">
        <v>1122</v>
      </c>
      <c r="E281" s="143" t="s">
        <v>1187</v>
      </c>
      <c r="F281" s="1">
        <v>195729</v>
      </c>
      <c r="G281" s="1">
        <v>0</v>
      </c>
      <c r="H281" s="7">
        <f t="shared" si="36"/>
        <v>195729</v>
      </c>
      <c r="I281" s="1">
        <v>9864</v>
      </c>
      <c r="J281" s="1">
        <f t="shared" si="37"/>
        <v>205593</v>
      </c>
      <c r="K281" s="5">
        <v>849</v>
      </c>
      <c r="L281" s="5">
        <v>0</v>
      </c>
      <c r="M281" s="10">
        <f t="shared" si="38"/>
        <v>849</v>
      </c>
      <c r="N281" s="2">
        <f t="shared" si="39"/>
        <v>242.15901060070672</v>
      </c>
      <c r="O281" s="2">
        <f t="shared" si="40"/>
        <v>27.771658260369595</v>
      </c>
      <c r="P281" s="1">
        <f t="shared" si="41"/>
        <v>23578.137863053787</v>
      </c>
      <c r="Q281" s="1">
        <f t="shared" si="42"/>
        <v>182014.86213694621</v>
      </c>
      <c r="R281" s="11">
        <f t="shared" si="43"/>
        <v>0.91663466831948681</v>
      </c>
      <c r="S281" s="1">
        <f t="shared" si="44"/>
        <v>166841.13278411681</v>
      </c>
    </row>
    <row r="282" spans="1:19" ht="14.4" customHeight="1">
      <c r="A282" s="142" t="s">
        <v>299</v>
      </c>
      <c r="B282" s="148">
        <v>310542</v>
      </c>
      <c r="C282" s="90" t="s">
        <v>300</v>
      </c>
      <c r="D282" s="142" t="s">
        <v>1122</v>
      </c>
      <c r="E282" s="143" t="s">
        <v>1187</v>
      </c>
      <c r="F282" s="1">
        <v>158724.08680013201</v>
      </c>
      <c r="G282" s="1">
        <v>0</v>
      </c>
      <c r="H282" s="7">
        <f t="shared" si="36"/>
        <v>158724.08680013201</v>
      </c>
      <c r="I282" s="1">
        <v>-37458</v>
      </c>
      <c r="J282" s="1">
        <f t="shared" si="37"/>
        <v>121266.08680013201</v>
      </c>
      <c r="K282" s="5">
        <v>143</v>
      </c>
      <c r="L282" s="5">
        <v>0</v>
      </c>
      <c r="M282" s="10">
        <f t="shared" si="38"/>
        <v>143</v>
      </c>
      <c r="N282" s="2">
        <f t="shared" si="39"/>
        <v>848.01459300791612</v>
      </c>
      <c r="O282" s="2">
        <f t="shared" si="40"/>
        <v>27.771658260369595</v>
      </c>
      <c r="P282" s="1">
        <f t="shared" si="41"/>
        <v>3971.347131232852</v>
      </c>
      <c r="Q282" s="1">
        <f t="shared" si="42"/>
        <v>117294.73966889916</v>
      </c>
      <c r="R282" s="11">
        <f t="shared" si="43"/>
        <v>0.91663466831948681</v>
      </c>
      <c r="S282" s="1">
        <f t="shared" si="44"/>
        <v>107516.42479202193</v>
      </c>
    </row>
    <row r="283" spans="1:19" ht="14.4" customHeight="1">
      <c r="A283" s="142" t="s">
        <v>299</v>
      </c>
      <c r="B283" s="148">
        <v>310669</v>
      </c>
      <c r="C283" s="90" t="s">
        <v>301</v>
      </c>
      <c r="D283" s="142" t="s">
        <v>1122</v>
      </c>
      <c r="E283" s="143" t="s">
        <v>1187</v>
      </c>
      <c r="F283" s="1">
        <v>856354</v>
      </c>
      <c r="G283" s="1">
        <v>2580987</v>
      </c>
      <c r="H283" s="7">
        <f t="shared" si="36"/>
        <v>3437341</v>
      </c>
      <c r="I283" s="1">
        <v>42540</v>
      </c>
      <c r="J283" s="1">
        <f t="shared" si="37"/>
        <v>3479881</v>
      </c>
      <c r="K283" s="5">
        <v>2161</v>
      </c>
      <c r="L283" s="5">
        <v>1513</v>
      </c>
      <c r="M283" s="10">
        <f t="shared" si="38"/>
        <v>3674</v>
      </c>
      <c r="N283" s="2">
        <f t="shared" si="39"/>
        <v>947.16412629286879</v>
      </c>
      <c r="O283" s="2">
        <f t="shared" si="40"/>
        <v>27.771658260369595</v>
      </c>
      <c r="P283" s="1">
        <f t="shared" si="41"/>
        <v>102033.07244859789</v>
      </c>
      <c r="Q283" s="1">
        <f t="shared" si="42"/>
        <v>3377847.9275514022</v>
      </c>
      <c r="R283" s="11">
        <f t="shared" si="43"/>
        <v>0.91663466831948681</v>
      </c>
      <c r="S283" s="1">
        <f t="shared" si="44"/>
        <v>3096252.5147047457</v>
      </c>
    </row>
    <row r="284" spans="1:19" ht="14.4" customHeight="1">
      <c r="A284" s="142" t="s">
        <v>299</v>
      </c>
      <c r="B284" s="149">
        <v>310672</v>
      </c>
      <c r="C284" s="90" t="s">
        <v>302</v>
      </c>
      <c r="D284" s="142" t="s">
        <v>1122</v>
      </c>
      <c r="E284" s="142" t="s">
        <v>1188</v>
      </c>
      <c r="F284" s="1">
        <v>0</v>
      </c>
      <c r="G284" s="1">
        <v>0</v>
      </c>
      <c r="H284" s="7">
        <f t="shared" si="36"/>
        <v>0</v>
      </c>
      <c r="I284" s="1">
        <v>27276</v>
      </c>
      <c r="J284" s="1">
        <f t="shared" si="37"/>
        <v>27276</v>
      </c>
      <c r="K284" s="5">
        <v>0</v>
      </c>
      <c r="L284" s="5">
        <v>0</v>
      </c>
      <c r="M284" s="10">
        <f t="shared" si="38"/>
        <v>0</v>
      </c>
      <c r="N284" s="2">
        <f t="shared" si="39"/>
        <v>0</v>
      </c>
      <c r="O284" s="2">
        <f t="shared" si="40"/>
        <v>27.771658260369595</v>
      </c>
      <c r="P284" s="1">
        <f t="shared" si="41"/>
        <v>0</v>
      </c>
      <c r="Q284" s="1">
        <f t="shared" si="42"/>
        <v>27276</v>
      </c>
      <c r="R284" s="11">
        <f t="shared" si="43"/>
        <v>0.91663466831948681</v>
      </c>
      <c r="S284" s="1">
        <f t="shared" si="44"/>
        <v>25002.127213082324</v>
      </c>
    </row>
    <row r="285" spans="1:19" ht="14.4" customHeight="1">
      <c r="A285" s="142" t="s">
        <v>299</v>
      </c>
      <c r="B285" s="148">
        <v>310675</v>
      </c>
      <c r="C285" s="90" t="s">
        <v>303</v>
      </c>
      <c r="D285" s="142" t="s">
        <v>1122</v>
      </c>
      <c r="E285" s="143" t="s">
        <v>1187</v>
      </c>
      <c r="F285" s="1">
        <v>790559</v>
      </c>
      <c r="G285" s="1">
        <v>315824</v>
      </c>
      <c r="H285" s="7">
        <f t="shared" si="36"/>
        <v>1106383</v>
      </c>
      <c r="I285" s="1">
        <v>29058</v>
      </c>
      <c r="J285" s="1">
        <f t="shared" si="37"/>
        <v>1135441</v>
      </c>
      <c r="K285" s="5">
        <v>3475</v>
      </c>
      <c r="L285" s="5">
        <v>388</v>
      </c>
      <c r="M285" s="10">
        <f t="shared" si="38"/>
        <v>3863</v>
      </c>
      <c r="N285" s="2">
        <f t="shared" si="39"/>
        <v>293.92725860730002</v>
      </c>
      <c r="O285" s="2">
        <f t="shared" si="40"/>
        <v>27.771658260369595</v>
      </c>
      <c r="P285" s="1">
        <f t="shared" si="41"/>
        <v>107281.91585980775</v>
      </c>
      <c r="Q285" s="1">
        <f t="shared" si="42"/>
        <v>1028159.0841401923</v>
      </c>
      <c r="R285" s="11">
        <f t="shared" si="43"/>
        <v>0.91663466831948681</v>
      </c>
      <c r="S285" s="1">
        <f t="shared" si="44"/>
        <v>942446.26107051247</v>
      </c>
    </row>
    <row r="286" spans="1:19" ht="14.4" customHeight="1">
      <c r="A286" s="142" t="s">
        <v>299</v>
      </c>
      <c r="B286" s="148">
        <v>310676</v>
      </c>
      <c r="C286" s="90" t="s">
        <v>304</v>
      </c>
      <c r="D286" s="142" t="s">
        <v>1122</v>
      </c>
      <c r="E286" s="143" t="s">
        <v>1187</v>
      </c>
      <c r="F286" s="1">
        <v>1070227</v>
      </c>
      <c r="G286" s="1">
        <v>0</v>
      </c>
      <c r="H286" s="7">
        <f t="shared" si="36"/>
        <v>1070227</v>
      </c>
      <c r="I286" s="1">
        <v>31998</v>
      </c>
      <c r="J286" s="1">
        <f t="shared" si="37"/>
        <v>1102225</v>
      </c>
      <c r="K286" s="5">
        <v>5336</v>
      </c>
      <c r="L286" s="5">
        <v>0</v>
      </c>
      <c r="M286" s="10">
        <f t="shared" si="38"/>
        <v>5336</v>
      </c>
      <c r="N286" s="2">
        <f t="shared" si="39"/>
        <v>206.5639055472264</v>
      </c>
      <c r="O286" s="2">
        <f t="shared" si="40"/>
        <v>27.771658260369595</v>
      </c>
      <c r="P286" s="1">
        <f t="shared" si="41"/>
        <v>148189.56847733216</v>
      </c>
      <c r="Q286" s="1">
        <f t="shared" si="42"/>
        <v>954035.43152266787</v>
      </c>
      <c r="R286" s="11">
        <f t="shared" si="43"/>
        <v>0.91663466831948681</v>
      </c>
      <c r="S286" s="1">
        <f t="shared" si="44"/>
        <v>874501.95133881911</v>
      </c>
    </row>
    <row r="287" spans="1:19" ht="14.4" customHeight="1">
      <c r="A287" s="142" t="s">
        <v>299</v>
      </c>
      <c r="B287" s="149">
        <v>310677</v>
      </c>
      <c r="C287" s="90" t="s">
        <v>9</v>
      </c>
      <c r="D287" s="142" t="s">
        <v>1122</v>
      </c>
      <c r="E287" s="142" t="s">
        <v>1188</v>
      </c>
      <c r="F287" s="1">
        <v>0</v>
      </c>
      <c r="G287" s="1">
        <v>0</v>
      </c>
      <c r="H287" s="7">
        <f t="shared" si="36"/>
        <v>0</v>
      </c>
      <c r="I287" s="1">
        <v>-11310</v>
      </c>
      <c r="J287" s="1">
        <f t="shared" si="37"/>
        <v>-11310</v>
      </c>
      <c r="K287" s="5">
        <v>0</v>
      </c>
      <c r="L287" s="5">
        <v>0</v>
      </c>
      <c r="M287" s="10">
        <f t="shared" si="38"/>
        <v>0</v>
      </c>
      <c r="N287" s="2">
        <f t="shared" si="39"/>
        <v>0</v>
      </c>
      <c r="O287" s="2">
        <f t="shared" si="40"/>
        <v>27.771658260369595</v>
      </c>
      <c r="P287" s="1">
        <f t="shared" si="41"/>
        <v>0</v>
      </c>
      <c r="Q287" s="1">
        <f t="shared" si="42"/>
        <v>-11310</v>
      </c>
      <c r="R287" s="11">
        <f t="shared" si="43"/>
        <v>0.91663466831948681</v>
      </c>
      <c r="S287" s="1">
        <f t="shared" si="44"/>
        <v>-11310</v>
      </c>
    </row>
    <row r="288" spans="1:19" ht="14.4" customHeight="1">
      <c r="A288" s="142" t="s">
        <v>299</v>
      </c>
      <c r="B288" s="148">
        <v>310678</v>
      </c>
      <c r="C288" s="90" t="s">
        <v>305</v>
      </c>
      <c r="D288" s="142" t="s">
        <v>1122</v>
      </c>
      <c r="E288" s="143" t="s">
        <v>1187</v>
      </c>
      <c r="F288" s="1">
        <v>189541</v>
      </c>
      <c r="G288" s="1">
        <v>50483</v>
      </c>
      <c r="H288" s="7">
        <f t="shared" si="36"/>
        <v>240024</v>
      </c>
      <c r="I288" s="1">
        <v>-1578</v>
      </c>
      <c r="J288" s="1">
        <f t="shared" si="37"/>
        <v>238446</v>
      </c>
      <c r="K288" s="5">
        <v>869</v>
      </c>
      <c r="L288" s="5">
        <v>0</v>
      </c>
      <c r="M288" s="10">
        <f t="shared" si="38"/>
        <v>869</v>
      </c>
      <c r="N288" s="2">
        <f t="shared" si="39"/>
        <v>274.39125431530493</v>
      </c>
      <c r="O288" s="2">
        <f t="shared" si="40"/>
        <v>27.771658260369595</v>
      </c>
      <c r="P288" s="1">
        <f t="shared" si="41"/>
        <v>24133.571028261176</v>
      </c>
      <c r="Q288" s="1">
        <f t="shared" si="42"/>
        <v>214312.42897173882</v>
      </c>
      <c r="R288" s="11">
        <f t="shared" si="43"/>
        <v>0.91663466831948681</v>
      </c>
      <c r="S288" s="1">
        <f t="shared" si="44"/>
        <v>196446.20224725339</v>
      </c>
    </row>
    <row r="289" spans="1:19" ht="14.4" customHeight="1">
      <c r="A289" s="142" t="s">
        <v>299</v>
      </c>
      <c r="B289" s="148">
        <v>310679</v>
      </c>
      <c r="C289" s="90" t="s">
        <v>306</v>
      </c>
      <c r="D289" s="142" t="s">
        <v>1122</v>
      </c>
      <c r="E289" s="143" t="s">
        <v>1187</v>
      </c>
      <c r="F289" s="1">
        <v>299348</v>
      </c>
      <c r="G289" s="1">
        <v>196352</v>
      </c>
      <c r="H289" s="7">
        <f t="shared" si="36"/>
        <v>495700</v>
      </c>
      <c r="I289" s="1">
        <v>2652</v>
      </c>
      <c r="J289" s="1">
        <f t="shared" si="37"/>
        <v>498352</v>
      </c>
      <c r="K289" s="5">
        <v>1208</v>
      </c>
      <c r="L289" s="5">
        <v>323</v>
      </c>
      <c r="M289" s="10">
        <f t="shared" si="38"/>
        <v>1531</v>
      </c>
      <c r="N289" s="2">
        <f t="shared" si="39"/>
        <v>325.5075114304376</v>
      </c>
      <c r="O289" s="2">
        <f t="shared" si="40"/>
        <v>27.771658260369595</v>
      </c>
      <c r="P289" s="1">
        <f t="shared" si="41"/>
        <v>42518.408796625852</v>
      </c>
      <c r="Q289" s="1">
        <f t="shared" si="42"/>
        <v>455833.59120337415</v>
      </c>
      <c r="R289" s="11">
        <f t="shared" si="43"/>
        <v>0.91663466831948681</v>
      </c>
      <c r="S289" s="1">
        <f t="shared" si="44"/>
        <v>417832.87268158543</v>
      </c>
    </row>
    <row r="290" spans="1:19" ht="14.4" customHeight="1">
      <c r="A290" s="142" t="s">
        <v>299</v>
      </c>
      <c r="B290" s="149">
        <v>310683</v>
      </c>
      <c r="C290" s="90" t="s">
        <v>307</v>
      </c>
      <c r="D290" s="142" t="s">
        <v>1122</v>
      </c>
      <c r="E290" s="142" t="s">
        <v>1188</v>
      </c>
      <c r="F290" s="1">
        <v>0</v>
      </c>
      <c r="G290" s="1">
        <v>0</v>
      </c>
      <c r="H290" s="7">
        <f t="shared" si="36"/>
        <v>0</v>
      </c>
      <c r="I290" s="1">
        <v>-8580</v>
      </c>
      <c r="J290" s="1">
        <f t="shared" si="37"/>
        <v>-8580</v>
      </c>
      <c r="K290" s="5">
        <v>0</v>
      </c>
      <c r="L290" s="5">
        <v>0</v>
      </c>
      <c r="M290" s="10">
        <f t="shared" si="38"/>
        <v>0</v>
      </c>
      <c r="N290" s="2">
        <f t="shared" si="39"/>
        <v>0</v>
      </c>
      <c r="O290" s="2">
        <f t="shared" si="40"/>
        <v>27.771658260369595</v>
      </c>
      <c r="P290" s="1">
        <f t="shared" si="41"/>
        <v>0</v>
      </c>
      <c r="Q290" s="1">
        <f t="shared" si="42"/>
        <v>-8580</v>
      </c>
      <c r="R290" s="11">
        <f t="shared" si="43"/>
        <v>0.91663466831948681</v>
      </c>
      <c r="S290" s="1">
        <f t="shared" si="44"/>
        <v>-8580</v>
      </c>
    </row>
    <row r="291" spans="1:19" ht="14.4" customHeight="1">
      <c r="A291" s="142" t="s">
        <v>299</v>
      </c>
      <c r="B291" s="149">
        <v>310685</v>
      </c>
      <c r="C291" s="90" t="s">
        <v>308</v>
      </c>
      <c r="D291" s="142" t="s">
        <v>1122</v>
      </c>
      <c r="E291" s="142" t="s">
        <v>1188</v>
      </c>
      <c r="F291" s="1">
        <v>0</v>
      </c>
      <c r="G291" s="1">
        <v>0</v>
      </c>
      <c r="H291" s="7">
        <f t="shared" si="36"/>
        <v>0</v>
      </c>
      <c r="I291" s="1">
        <v>4176</v>
      </c>
      <c r="J291" s="1">
        <f t="shared" si="37"/>
        <v>4176</v>
      </c>
      <c r="K291" s="5">
        <v>0</v>
      </c>
      <c r="L291" s="5">
        <v>0</v>
      </c>
      <c r="M291" s="10">
        <f t="shared" si="38"/>
        <v>0</v>
      </c>
      <c r="N291" s="2">
        <f t="shared" si="39"/>
        <v>0</v>
      </c>
      <c r="O291" s="2">
        <f t="shared" si="40"/>
        <v>27.771658260369595</v>
      </c>
      <c r="P291" s="1">
        <f t="shared" si="41"/>
        <v>0</v>
      </c>
      <c r="Q291" s="1">
        <f t="shared" si="42"/>
        <v>4176</v>
      </c>
      <c r="R291" s="11">
        <f t="shared" si="43"/>
        <v>0.91663466831948681</v>
      </c>
      <c r="S291" s="1">
        <f t="shared" si="44"/>
        <v>3827.8663749021771</v>
      </c>
    </row>
    <row r="292" spans="1:19" ht="14.4" customHeight="1">
      <c r="A292" s="142" t="s">
        <v>299</v>
      </c>
      <c r="B292" s="148">
        <v>310688</v>
      </c>
      <c r="C292" s="90" t="s">
        <v>309</v>
      </c>
      <c r="D292" s="142" t="s">
        <v>1122</v>
      </c>
      <c r="E292" s="143" t="s">
        <v>1187</v>
      </c>
      <c r="F292" s="1">
        <v>205179</v>
      </c>
      <c r="G292" s="1">
        <v>176096</v>
      </c>
      <c r="H292" s="7">
        <f t="shared" si="36"/>
        <v>381275</v>
      </c>
      <c r="I292" s="1">
        <v>-10386</v>
      </c>
      <c r="J292" s="1">
        <f t="shared" si="37"/>
        <v>370889</v>
      </c>
      <c r="K292" s="5">
        <v>627</v>
      </c>
      <c r="L292" s="5">
        <v>379</v>
      </c>
      <c r="M292" s="10">
        <f t="shared" si="38"/>
        <v>1006</v>
      </c>
      <c r="N292" s="2">
        <f t="shared" si="39"/>
        <v>368.67693836978134</v>
      </c>
      <c r="O292" s="2">
        <f t="shared" si="40"/>
        <v>27.771658260369595</v>
      </c>
      <c r="P292" s="1">
        <f t="shared" si="41"/>
        <v>27938.288209931812</v>
      </c>
      <c r="Q292" s="1">
        <f t="shared" si="42"/>
        <v>342950.71179006819</v>
      </c>
      <c r="R292" s="11">
        <f t="shared" si="43"/>
        <v>0.91663466831948681</v>
      </c>
      <c r="S292" s="1">
        <f t="shared" si="44"/>
        <v>314360.5119516211</v>
      </c>
    </row>
    <row r="293" spans="1:19" ht="14.4" customHeight="1">
      <c r="A293" s="142" t="s">
        <v>299</v>
      </c>
      <c r="B293" s="148">
        <v>310691</v>
      </c>
      <c r="C293" s="90" t="s">
        <v>310</v>
      </c>
      <c r="D293" s="142" t="s">
        <v>1122</v>
      </c>
      <c r="E293" s="143" t="s">
        <v>1187</v>
      </c>
      <c r="F293" s="1">
        <v>729469</v>
      </c>
      <c r="G293" s="1">
        <v>0</v>
      </c>
      <c r="H293" s="7">
        <f t="shared" si="36"/>
        <v>729469</v>
      </c>
      <c r="I293" s="1">
        <v>80676</v>
      </c>
      <c r="J293" s="1">
        <f t="shared" si="37"/>
        <v>810145</v>
      </c>
      <c r="K293" s="5">
        <v>1352</v>
      </c>
      <c r="L293" s="5">
        <v>0</v>
      </c>
      <c r="M293" s="10">
        <f t="shared" si="38"/>
        <v>1352</v>
      </c>
      <c r="N293" s="2">
        <f t="shared" si="39"/>
        <v>599.21967455621302</v>
      </c>
      <c r="O293" s="2">
        <f t="shared" si="40"/>
        <v>27.771658260369595</v>
      </c>
      <c r="P293" s="1">
        <f t="shared" si="41"/>
        <v>37547.281968019692</v>
      </c>
      <c r="Q293" s="1">
        <f t="shared" si="42"/>
        <v>772597.71803198033</v>
      </c>
      <c r="R293" s="11">
        <f t="shared" si="43"/>
        <v>0.91663466831948681</v>
      </c>
      <c r="S293" s="1">
        <f t="shared" si="44"/>
        <v>708189.85301263665</v>
      </c>
    </row>
    <row r="294" spans="1:19" ht="14.4" customHeight="1">
      <c r="A294" s="142" t="s">
        <v>299</v>
      </c>
      <c r="B294" s="148">
        <v>310692</v>
      </c>
      <c r="C294" s="90" t="s">
        <v>311</v>
      </c>
      <c r="D294" s="142" t="s">
        <v>1122</v>
      </c>
      <c r="E294" s="143" t="s">
        <v>1187</v>
      </c>
      <c r="F294" s="1">
        <v>61775</v>
      </c>
      <c r="G294" s="1">
        <v>159606</v>
      </c>
      <c r="H294" s="7">
        <f t="shared" si="36"/>
        <v>221381</v>
      </c>
      <c r="I294" s="1">
        <v>-3000</v>
      </c>
      <c r="J294" s="1">
        <f t="shared" si="37"/>
        <v>218381</v>
      </c>
      <c r="K294" s="5">
        <v>363</v>
      </c>
      <c r="L294" s="5">
        <v>362</v>
      </c>
      <c r="M294" s="10">
        <f t="shared" si="38"/>
        <v>725</v>
      </c>
      <c r="N294" s="2">
        <f t="shared" si="39"/>
        <v>301.21517241379308</v>
      </c>
      <c r="O294" s="2">
        <f t="shared" si="40"/>
        <v>27.771658260369595</v>
      </c>
      <c r="P294" s="1">
        <f t="shared" si="41"/>
        <v>20134.452238767957</v>
      </c>
      <c r="Q294" s="1">
        <f t="shared" si="42"/>
        <v>198246.54776123204</v>
      </c>
      <c r="R294" s="11">
        <f t="shared" si="43"/>
        <v>0.91663466831948681</v>
      </c>
      <c r="S294" s="1">
        <f t="shared" si="44"/>
        <v>181719.65855260025</v>
      </c>
    </row>
    <row r="295" spans="1:19" ht="14.4" customHeight="1">
      <c r="A295" s="142" t="s">
        <v>299</v>
      </c>
      <c r="B295" s="148">
        <v>310694</v>
      </c>
      <c r="C295" s="90" t="s">
        <v>312</v>
      </c>
      <c r="D295" s="142" t="s">
        <v>1122</v>
      </c>
      <c r="E295" s="143" t="s">
        <v>1187</v>
      </c>
      <c r="F295" s="1">
        <v>123651</v>
      </c>
      <c r="G295" s="1">
        <v>0</v>
      </c>
      <c r="H295" s="7">
        <f t="shared" si="36"/>
        <v>123651</v>
      </c>
      <c r="I295" s="1">
        <v>-1368</v>
      </c>
      <c r="J295" s="1">
        <f t="shared" si="37"/>
        <v>122283</v>
      </c>
      <c r="K295" s="5">
        <v>444</v>
      </c>
      <c r="L295" s="5">
        <v>0</v>
      </c>
      <c r="M295" s="10">
        <f t="shared" si="38"/>
        <v>444</v>
      </c>
      <c r="N295" s="2">
        <f t="shared" si="39"/>
        <v>275.41216216216219</v>
      </c>
      <c r="O295" s="2">
        <f t="shared" si="40"/>
        <v>27.771658260369595</v>
      </c>
      <c r="P295" s="1">
        <f t="shared" si="41"/>
        <v>12330.6162676041</v>
      </c>
      <c r="Q295" s="1">
        <f t="shared" si="42"/>
        <v>109952.3837323959</v>
      </c>
      <c r="R295" s="11">
        <f t="shared" si="43"/>
        <v>0.91663466831948681</v>
      </c>
      <c r="S295" s="1">
        <f t="shared" si="44"/>
        <v>100786.16679348165</v>
      </c>
    </row>
    <row r="296" spans="1:19" ht="14.4" customHeight="1">
      <c r="A296" s="142" t="s">
        <v>299</v>
      </c>
      <c r="B296" s="148">
        <v>310703</v>
      </c>
      <c r="C296" s="90" t="s">
        <v>313</v>
      </c>
      <c r="D296" s="142" t="s">
        <v>1122</v>
      </c>
      <c r="E296" s="143" t="s">
        <v>1187</v>
      </c>
      <c r="F296" s="1">
        <v>276449</v>
      </c>
      <c r="G296" s="1">
        <v>0</v>
      </c>
      <c r="H296" s="7">
        <f t="shared" si="36"/>
        <v>276449</v>
      </c>
      <c r="I296" s="1">
        <v>-90594</v>
      </c>
      <c r="J296" s="1">
        <f t="shared" si="37"/>
        <v>185855</v>
      </c>
      <c r="K296" s="5">
        <v>1048</v>
      </c>
      <c r="L296" s="5">
        <v>0</v>
      </c>
      <c r="M296" s="10">
        <f t="shared" si="38"/>
        <v>1048</v>
      </c>
      <c r="N296" s="2">
        <f t="shared" si="39"/>
        <v>177.3425572519084</v>
      </c>
      <c r="O296" s="2">
        <f t="shared" si="40"/>
        <v>27.771658260369595</v>
      </c>
      <c r="P296" s="1">
        <f t="shared" si="41"/>
        <v>29104.697856867337</v>
      </c>
      <c r="Q296" s="1">
        <f t="shared" si="42"/>
        <v>156750.30214313266</v>
      </c>
      <c r="R296" s="11">
        <f t="shared" si="43"/>
        <v>0.91663466831948681</v>
      </c>
      <c r="S296" s="1">
        <f t="shared" si="44"/>
        <v>143682.76121394977</v>
      </c>
    </row>
    <row r="297" spans="1:19" ht="14.4" customHeight="1">
      <c r="A297" s="142" t="s">
        <v>299</v>
      </c>
      <c r="B297" s="148">
        <v>310704</v>
      </c>
      <c r="C297" s="90" t="s">
        <v>314</v>
      </c>
      <c r="D297" s="142" t="s">
        <v>1122</v>
      </c>
      <c r="E297" s="143" t="s">
        <v>1187</v>
      </c>
      <c r="F297" s="1">
        <v>593170</v>
      </c>
      <c r="G297" s="1">
        <v>746615</v>
      </c>
      <c r="H297" s="7">
        <f t="shared" si="36"/>
        <v>1339785</v>
      </c>
      <c r="I297" s="1">
        <v>17982</v>
      </c>
      <c r="J297" s="1">
        <f t="shared" si="37"/>
        <v>1357767</v>
      </c>
      <c r="K297" s="5">
        <v>2459</v>
      </c>
      <c r="L297" s="5">
        <v>1582</v>
      </c>
      <c r="M297" s="10">
        <f t="shared" si="38"/>
        <v>4041</v>
      </c>
      <c r="N297" s="2">
        <f t="shared" si="39"/>
        <v>335.99777282850778</v>
      </c>
      <c r="O297" s="2">
        <f t="shared" si="40"/>
        <v>27.771658260369595</v>
      </c>
      <c r="P297" s="1">
        <f t="shared" si="41"/>
        <v>112225.27103015353</v>
      </c>
      <c r="Q297" s="1">
        <f t="shared" si="42"/>
        <v>1245541.7289698464</v>
      </c>
      <c r="R297" s="11">
        <f t="shared" si="43"/>
        <v>0.91663466831948681</v>
      </c>
      <c r="S297" s="1">
        <f t="shared" si="44"/>
        <v>1141706.7296123554</v>
      </c>
    </row>
    <row r="298" spans="1:19" ht="14.4" customHeight="1">
      <c r="A298" s="142" t="s">
        <v>299</v>
      </c>
      <c r="B298" s="148">
        <v>310708</v>
      </c>
      <c r="C298" s="90" t="s">
        <v>315</v>
      </c>
      <c r="D298" s="142" t="s">
        <v>1122</v>
      </c>
      <c r="E298" s="143" t="s">
        <v>1187</v>
      </c>
      <c r="F298" s="1">
        <v>189315</v>
      </c>
      <c r="G298" s="1">
        <v>6906</v>
      </c>
      <c r="H298" s="7">
        <f t="shared" si="36"/>
        <v>196221</v>
      </c>
      <c r="I298" s="1">
        <v>40614</v>
      </c>
      <c r="J298" s="1">
        <f t="shared" si="37"/>
        <v>236835</v>
      </c>
      <c r="K298" s="5">
        <v>567</v>
      </c>
      <c r="L298" s="5">
        <v>0</v>
      </c>
      <c r="M298" s="10">
        <f t="shared" si="38"/>
        <v>567</v>
      </c>
      <c r="N298" s="2">
        <f t="shared" si="39"/>
        <v>417.69841269841271</v>
      </c>
      <c r="O298" s="2">
        <f t="shared" si="40"/>
        <v>27.771658260369595</v>
      </c>
      <c r="P298" s="1">
        <f t="shared" si="41"/>
        <v>15746.530233629561</v>
      </c>
      <c r="Q298" s="1">
        <f t="shared" si="42"/>
        <v>221088.46976637043</v>
      </c>
      <c r="R298" s="11">
        <f t="shared" si="43"/>
        <v>0.91663466831948681</v>
      </c>
      <c r="S298" s="1">
        <f t="shared" si="44"/>
        <v>202657.35615355984</v>
      </c>
    </row>
    <row r="299" spans="1:19" ht="14.4" customHeight="1">
      <c r="A299" s="142" t="s">
        <v>299</v>
      </c>
      <c r="B299" s="149">
        <v>310711</v>
      </c>
      <c r="C299" s="90" t="s">
        <v>316</v>
      </c>
      <c r="D299" s="142" t="s">
        <v>1122</v>
      </c>
      <c r="E299" s="142" t="s">
        <v>1188</v>
      </c>
      <c r="F299" s="1">
        <v>0</v>
      </c>
      <c r="G299" s="1">
        <v>0</v>
      </c>
      <c r="H299" s="7">
        <f t="shared" si="36"/>
        <v>0</v>
      </c>
      <c r="I299" s="1">
        <v>-2748</v>
      </c>
      <c r="J299" s="1">
        <f t="shared" si="37"/>
        <v>-2748</v>
      </c>
      <c r="K299" s="5">
        <v>0</v>
      </c>
      <c r="L299" s="5">
        <v>0</v>
      </c>
      <c r="M299" s="10">
        <f t="shared" si="38"/>
        <v>0</v>
      </c>
      <c r="N299" s="2">
        <f t="shared" si="39"/>
        <v>0</v>
      </c>
      <c r="O299" s="2">
        <f t="shared" si="40"/>
        <v>27.771658260369595</v>
      </c>
      <c r="P299" s="1">
        <f t="shared" si="41"/>
        <v>0</v>
      </c>
      <c r="Q299" s="1">
        <f t="shared" si="42"/>
        <v>-2748</v>
      </c>
      <c r="R299" s="11">
        <f t="shared" si="43"/>
        <v>0.91663466831948681</v>
      </c>
      <c r="S299" s="1">
        <f t="shared" si="44"/>
        <v>-2748</v>
      </c>
    </row>
    <row r="300" spans="1:19" ht="14.4" customHeight="1">
      <c r="A300" s="142" t="s">
        <v>299</v>
      </c>
      <c r="B300" s="149">
        <v>310713</v>
      </c>
      <c r="C300" s="90" t="s">
        <v>317</v>
      </c>
      <c r="D300" s="142" t="s">
        <v>1122</v>
      </c>
      <c r="E300" s="142" t="s">
        <v>1188</v>
      </c>
      <c r="F300" s="1">
        <v>0</v>
      </c>
      <c r="G300" s="1">
        <v>0</v>
      </c>
      <c r="H300" s="7">
        <f t="shared" si="36"/>
        <v>0</v>
      </c>
      <c r="I300" s="1">
        <v>-33306</v>
      </c>
      <c r="J300" s="1">
        <f t="shared" si="37"/>
        <v>-33306</v>
      </c>
      <c r="K300" s="5">
        <v>0</v>
      </c>
      <c r="L300" s="5">
        <v>0</v>
      </c>
      <c r="M300" s="10">
        <f t="shared" si="38"/>
        <v>0</v>
      </c>
      <c r="N300" s="2">
        <f t="shared" si="39"/>
        <v>0</v>
      </c>
      <c r="O300" s="2">
        <f t="shared" si="40"/>
        <v>27.771658260369595</v>
      </c>
      <c r="P300" s="1">
        <f t="shared" si="41"/>
        <v>0</v>
      </c>
      <c r="Q300" s="1">
        <f t="shared" si="42"/>
        <v>-33306</v>
      </c>
      <c r="R300" s="11">
        <f t="shared" si="43"/>
        <v>0.91663466831948681</v>
      </c>
      <c r="S300" s="1">
        <f t="shared" si="44"/>
        <v>-33306</v>
      </c>
    </row>
    <row r="301" spans="1:19" ht="14.4" customHeight="1">
      <c r="A301" s="142" t="s">
        <v>299</v>
      </c>
      <c r="B301" s="148">
        <v>310714</v>
      </c>
      <c r="C301" s="90" t="s">
        <v>318</v>
      </c>
      <c r="D301" s="142" t="s">
        <v>1122</v>
      </c>
      <c r="E301" s="143" t="s">
        <v>1187</v>
      </c>
      <c r="F301" s="1">
        <v>152567</v>
      </c>
      <c r="G301" s="1">
        <v>259005</v>
      </c>
      <c r="H301" s="7">
        <f t="shared" si="36"/>
        <v>411572</v>
      </c>
      <c r="I301" s="1">
        <v>38928</v>
      </c>
      <c r="J301" s="1">
        <f t="shared" si="37"/>
        <v>450500</v>
      </c>
      <c r="K301" s="5">
        <v>302</v>
      </c>
      <c r="L301" s="5">
        <v>0</v>
      </c>
      <c r="M301" s="10">
        <f t="shared" si="38"/>
        <v>302</v>
      </c>
      <c r="N301" s="2">
        <f t="shared" si="39"/>
        <v>1491.7218543046358</v>
      </c>
      <c r="O301" s="2">
        <f t="shared" si="40"/>
        <v>27.771658260369595</v>
      </c>
      <c r="P301" s="1">
        <f t="shared" si="41"/>
        <v>8387.0407946316172</v>
      </c>
      <c r="Q301" s="1">
        <f t="shared" si="42"/>
        <v>442112.95920536836</v>
      </c>
      <c r="R301" s="11">
        <f t="shared" si="43"/>
        <v>0.91663466831948681</v>
      </c>
      <c r="S301" s="1">
        <f t="shared" si="44"/>
        <v>405256.06572095962</v>
      </c>
    </row>
    <row r="302" spans="1:19" ht="14.4" customHeight="1">
      <c r="A302" s="142" t="s">
        <v>299</v>
      </c>
      <c r="B302" s="149">
        <v>310717</v>
      </c>
      <c r="C302" s="90" t="s">
        <v>319</v>
      </c>
      <c r="D302" s="142" t="s">
        <v>1122</v>
      </c>
      <c r="E302" s="142" t="s">
        <v>1188</v>
      </c>
      <c r="F302" s="1">
        <v>0</v>
      </c>
      <c r="G302" s="1">
        <v>0</v>
      </c>
      <c r="H302" s="7">
        <f t="shared" si="36"/>
        <v>0</v>
      </c>
      <c r="I302" s="1">
        <v>-4158</v>
      </c>
      <c r="J302" s="1">
        <f t="shared" si="37"/>
        <v>-4158</v>
      </c>
      <c r="K302" s="5">
        <v>0</v>
      </c>
      <c r="L302" s="5">
        <v>0</v>
      </c>
      <c r="M302" s="10">
        <f t="shared" si="38"/>
        <v>0</v>
      </c>
      <c r="N302" s="2">
        <f t="shared" si="39"/>
        <v>0</v>
      </c>
      <c r="O302" s="2">
        <f t="shared" si="40"/>
        <v>27.771658260369595</v>
      </c>
      <c r="P302" s="1">
        <f t="shared" si="41"/>
        <v>0</v>
      </c>
      <c r="Q302" s="1">
        <f t="shared" si="42"/>
        <v>-4158</v>
      </c>
      <c r="R302" s="11">
        <f t="shared" si="43"/>
        <v>0.91663466831948681</v>
      </c>
      <c r="S302" s="1">
        <f t="shared" si="44"/>
        <v>-4158</v>
      </c>
    </row>
    <row r="303" spans="1:19" ht="14.4" customHeight="1">
      <c r="A303" s="142" t="s">
        <v>299</v>
      </c>
      <c r="B303" s="148">
        <v>310721</v>
      </c>
      <c r="C303" s="90" t="s">
        <v>320</v>
      </c>
      <c r="D303" s="142" t="s">
        <v>1122</v>
      </c>
      <c r="E303" s="143" t="s">
        <v>1187</v>
      </c>
      <c r="F303" s="1">
        <v>855539</v>
      </c>
      <c r="G303" s="1">
        <v>0</v>
      </c>
      <c r="H303" s="7">
        <f t="shared" si="36"/>
        <v>855539</v>
      </c>
      <c r="I303" s="1">
        <v>72030</v>
      </c>
      <c r="J303" s="1">
        <f t="shared" si="37"/>
        <v>927569</v>
      </c>
      <c r="K303" s="5">
        <v>1532</v>
      </c>
      <c r="L303" s="5">
        <v>0</v>
      </c>
      <c r="M303" s="10">
        <f t="shared" si="38"/>
        <v>1532</v>
      </c>
      <c r="N303" s="2">
        <f t="shared" si="39"/>
        <v>605.46279373368145</v>
      </c>
      <c r="O303" s="2">
        <f t="shared" si="40"/>
        <v>27.771658260369595</v>
      </c>
      <c r="P303" s="1">
        <f t="shared" si="41"/>
        <v>42546.18045488622</v>
      </c>
      <c r="Q303" s="1">
        <f t="shared" si="42"/>
        <v>885022.81954511383</v>
      </c>
      <c r="R303" s="11">
        <f t="shared" si="43"/>
        <v>0.91663466831948681</v>
      </c>
      <c r="S303" s="1">
        <f t="shared" si="44"/>
        <v>811242.59864891239</v>
      </c>
    </row>
    <row r="304" spans="1:19" ht="14.4" customHeight="1">
      <c r="A304" s="142" t="s">
        <v>299</v>
      </c>
      <c r="B304" s="149">
        <v>310725</v>
      </c>
      <c r="C304" s="90" t="s">
        <v>321</v>
      </c>
      <c r="D304" s="142" t="s">
        <v>1122</v>
      </c>
      <c r="E304" s="142" t="s">
        <v>1188</v>
      </c>
      <c r="F304" s="1">
        <v>0</v>
      </c>
      <c r="G304" s="1">
        <v>0</v>
      </c>
      <c r="H304" s="7">
        <f t="shared" si="36"/>
        <v>0</v>
      </c>
      <c r="I304" s="1">
        <v>-7344</v>
      </c>
      <c r="J304" s="1">
        <f t="shared" si="37"/>
        <v>-7344</v>
      </c>
      <c r="K304" s="5">
        <v>0</v>
      </c>
      <c r="L304" s="5">
        <v>0</v>
      </c>
      <c r="M304" s="10">
        <f t="shared" si="38"/>
        <v>0</v>
      </c>
      <c r="N304" s="2">
        <f t="shared" si="39"/>
        <v>0</v>
      </c>
      <c r="O304" s="2">
        <f t="shared" si="40"/>
        <v>27.771658260369595</v>
      </c>
      <c r="P304" s="1">
        <f t="shared" si="41"/>
        <v>0</v>
      </c>
      <c r="Q304" s="1">
        <f t="shared" si="42"/>
        <v>-7344</v>
      </c>
      <c r="R304" s="11">
        <f t="shared" si="43"/>
        <v>0.91663466831948681</v>
      </c>
      <c r="S304" s="1">
        <f t="shared" si="44"/>
        <v>-7344</v>
      </c>
    </row>
    <row r="305" spans="1:19" ht="14.4" customHeight="1">
      <c r="A305" s="142" t="s">
        <v>299</v>
      </c>
      <c r="B305" s="149">
        <v>310726</v>
      </c>
      <c r="C305" s="90" t="s">
        <v>322</v>
      </c>
      <c r="D305" s="142" t="s">
        <v>1122</v>
      </c>
      <c r="E305" s="142" t="s">
        <v>1188</v>
      </c>
      <c r="F305" s="1">
        <v>0</v>
      </c>
      <c r="G305" s="1">
        <v>0</v>
      </c>
      <c r="H305" s="7">
        <f t="shared" si="36"/>
        <v>0</v>
      </c>
      <c r="I305" s="1">
        <v>21828</v>
      </c>
      <c r="J305" s="1">
        <f t="shared" si="37"/>
        <v>21828</v>
      </c>
      <c r="K305" s="5">
        <v>0</v>
      </c>
      <c r="L305" s="5">
        <v>0</v>
      </c>
      <c r="M305" s="10">
        <f t="shared" si="38"/>
        <v>0</v>
      </c>
      <c r="N305" s="2">
        <f t="shared" si="39"/>
        <v>0</v>
      </c>
      <c r="O305" s="2">
        <f t="shared" si="40"/>
        <v>27.771658260369595</v>
      </c>
      <c r="P305" s="1">
        <f t="shared" si="41"/>
        <v>0</v>
      </c>
      <c r="Q305" s="1">
        <f t="shared" si="42"/>
        <v>21828</v>
      </c>
      <c r="R305" s="11">
        <f t="shared" si="43"/>
        <v>0.91663466831948681</v>
      </c>
      <c r="S305" s="1">
        <f t="shared" si="44"/>
        <v>20008.301540077759</v>
      </c>
    </row>
    <row r="306" spans="1:19" ht="14.4" customHeight="1">
      <c r="A306" s="142" t="s">
        <v>299</v>
      </c>
      <c r="B306" s="148">
        <v>310728</v>
      </c>
      <c r="C306" s="90" t="s">
        <v>323</v>
      </c>
      <c r="D306" s="142" t="s">
        <v>1122</v>
      </c>
      <c r="E306" s="143" t="s">
        <v>1187</v>
      </c>
      <c r="F306" s="1">
        <v>224580</v>
      </c>
      <c r="G306" s="1">
        <v>6715</v>
      </c>
      <c r="H306" s="7">
        <f t="shared" si="36"/>
        <v>231295</v>
      </c>
      <c r="I306" s="1">
        <v>-4500</v>
      </c>
      <c r="J306" s="1">
        <f t="shared" si="37"/>
        <v>226795</v>
      </c>
      <c r="K306" s="5">
        <v>939</v>
      </c>
      <c r="L306" s="5">
        <v>7</v>
      </c>
      <c r="M306" s="10">
        <f t="shared" si="38"/>
        <v>946</v>
      </c>
      <c r="N306" s="2">
        <f t="shared" si="39"/>
        <v>239.74101479915433</v>
      </c>
      <c r="O306" s="2">
        <f t="shared" si="40"/>
        <v>27.771658260369595</v>
      </c>
      <c r="P306" s="1">
        <f t="shared" si="41"/>
        <v>26271.988714309635</v>
      </c>
      <c r="Q306" s="1">
        <f t="shared" si="42"/>
        <v>200523.01128569036</v>
      </c>
      <c r="R306" s="11">
        <f t="shared" si="43"/>
        <v>0.91663466831948681</v>
      </c>
      <c r="S306" s="1">
        <f t="shared" si="44"/>
        <v>183806.34394028349</v>
      </c>
    </row>
    <row r="307" spans="1:19" ht="14.4" customHeight="1">
      <c r="A307" s="142" t="s">
        <v>299</v>
      </c>
      <c r="B307" s="149">
        <v>310732</v>
      </c>
      <c r="C307" s="90" t="s">
        <v>324</v>
      </c>
      <c r="D307" s="142" t="s">
        <v>1122</v>
      </c>
      <c r="E307" s="142" t="s">
        <v>1188</v>
      </c>
      <c r="F307" s="1">
        <v>0</v>
      </c>
      <c r="G307" s="1">
        <v>0</v>
      </c>
      <c r="H307" s="7">
        <f t="shared" si="36"/>
        <v>0</v>
      </c>
      <c r="I307" s="1">
        <v>53166</v>
      </c>
      <c r="J307" s="1">
        <f t="shared" si="37"/>
        <v>53166</v>
      </c>
      <c r="K307" s="5">
        <v>0</v>
      </c>
      <c r="L307" s="5">
        <v>0</v>
      </c>
      <c r="M307" s="10">
        <f t="shared" si="38"/>
        <v>0</v>
      </c>
      <c r="N307" s="2">
        <f t="shared" si="39"/>
        <v>0</v>
      </c>
      <c r="O307" s="2">
        <f t="shared" si="40"/>
        <v>27.771658260369595</v>
      </c>
      <c r="P307" s="1">
        <f t="shared" si="41"/>
        <v>0</v>
      </c>
      <c r="Q307" s="1">
        <f t="shared" si="42"/>
        <v>53166</v>
      </c>
      <c r="R307" s="11">
        <f t="shared" si="43"/>
        <v>0.91663466831948681</v>
      </c>
      <c r="S307" s="1">
        <f t="shared" si="44"/>
        <v>48733.798775873838</v>
      </c>
    </row>
    <row r="308" spans="1:19" ht="14.4" customHeight="1">
      <c r="A308" s="142" t="s">
        <v>299</v>
      </c>
      <c r="B308" s="148">
        <v>310734</v>
      </c>
      <c r="C308" s="90" t="s">
        <v>325</v>
      </c>
      <c r="D308" s="142" t="s">
        <v>1122</v>
      </c>
      <c r="E308" s="143" t="s">
        <v>1187</v>
      </c>
      <c r="F308" s="1">
        <v>120680</v>
      </c>
      <c r="G308" s="1">
        <v>9500</v>
      </c>
      <c r="H308" s="7">
        <f t="shared" si="36"/>
        <v>130180</v>
      </c>
      <c r="I308" s="1">
        <v>13296</v>
      </c>
      <c r="J308" s="1">
        <f t="shared" si="37"/>
        <v>143476</v>
      </c>
      <c r="K308" s="5">
        <v>383</v>
      </c>
      <c r="L308" s="5">
        <v>0</v>
      </c>
      <c r="M308" s="10">
        <f t="shared" si="38"/>
        <v>383</v>
      </c>
      <c r="N308" s="2">
        <f t="shared" si="39"/>
        <v>374.61096605744126</v>
      </c>
      <c r="O308" s="2">
        <f t="shared" si="40"/>
        <v>27.771658260369595</v>
      </c>
      <c r="P308" s="1">
        <f t="shared" si="41"/>
        <v>10636.545113721555</v>
      </c>
      <c r="Q308" s="1">
        <f t="shared" si="42"/>
        <v>132839.45488627846</v>
      </c>
      <c r="R308" s="11">
        <f t="shared" si="43"/>
        <v>0.91663466831948681</v>
      </c>
      <c r="S308" s="1">
        <f t="shared" si="44"/>
        <v>121765.24966942529</v>
      </c>
    </row>
    <row r="309" spans="1:19" ht="14.4" customHeight="1">
      <c r="A309" s="142" t="s">
        <v>299</v>
      </c>
      <c r="B309" s="149">
        <v>310735</v>
      </c>
      <c r="C309" s="90" t="s">
        <v>326</v>
      </c>
      <c r="D309" s="142" t="s">
        <v>1122</v>
      </c>
      <c r="E309" s="142" t="s">
        <v>1188</v>
      </c>
      <c r="F309" s="1">
        <v>0</v>
      </c>
      <c r="G309" s="1">
        <v>0</v>
      </c>
      <c r="H309" s="7">
        <f t="shared" si="36"/>
        <v>0</v>
      </c>
      <c r="I309" s="1">
        <v>198</v>
      </c>
      <c r="J309" s="1">
        <f t="shared" si="37"/>
        <v>198</v>
      </c>
      <c r="K309" s="5">
        <v>0</v>
      </c>
      <c r="L309" s="5">
        <v>0</v>
      </c>
      <c r="M309" s="10">
        <f t="shared" si="38"/>
        <v>0</v>
      </c>
      <c r="N309" s="2">
        <f t="shared" si="39"/>
        <v>0</v>
      </c>
      <c r="O309" s="2">
        <f t="shared" si="40"/>
        <v>27.771658260369595</v>
      </c>
      <c r="P309" s="1">
        <f t="shared" si="41"/>
        <v>0</v>
      </c>
      <c r="Q309" s="1">
        <f t="shared" si="42"/>
        <v>198</v>
      </c>
      <c r="R309" s="11">
        <f t="shared" si="43"/>
        <v>0.91663466831948681</v>
      </c>
      <c r="S309" s="1">
        <f t="shared" si="44"/>
        <v>181.49366432725839</v>
      </c>
    </row>
    <row r="310" spans="1:19" ht="14.4" customHeight="1">
      <c r="A310" s="142" t="s">
        <v>299</v>
      </c>
      <c r="B310" s="148">
        <v>310737</v>
      </c>
      <c r="C310" s="90" t="s">
        <v>327</v>
      </c>
      <c r="D310" s="142" t="s">
        <v>1122</v>
      </c>
      <c r="E310" s="143" t="s">
        <v>1187</v>
      </c>
      <c r="F310" s="1">
        <v>119534</v>
      </c>
      <c r="G310" s="1">
        <v>0</v>
      </c>
      <c r="H310" s="7">
        <f t="shared" si="36"/>
        <v>119534</v>
      </c>
      <c r="I310" s="1">
        <v>-2154</v>
      </c>
      <c r="J310" s="1">
        <f t="shared" si="37"/>
        <v>117380</v>
      </c>
      <c r="K310" s="5">
        <v>433</v>
      </c>
      <c r="L310" s="5">
        <v>0</v>
      </c>
      <c r="M310" s="10">
        <f t="shared" si="38"/>
        <v>433</v>
      </c>
      <c r="N310" s="2">
        <f t="shared" si="39"/>
        <v>271.08545034642032</v>
      </c>
      <c r="O310" s="2">
        <f t="shared" si="40"/>
        <v>27.771658260369595</v>
      </c>
      <c r="P310" s="1">
        <f t="shared" si="41"/>
        <v>12025.128026740034</v>
      </c>
      <c r="Q310" s="1">
        <f t="shared" si="42"/>
        <v>105354.87197325997</v>
      </c>
      <c r="R310" s="11">
        <f t="shared" si="43"/>
        <v>0.91663466831948681</v>
      </c>
      <c r="S310" s="1">
        <f t="shared" si="44"/>
        <v>96571.928127051156</v>
      </c>
    </row>
    <row r="311" spans="1:19" ht="14.4" customHeight="1">
      <c r="A311" s="142" t="s">
        <v>299</v>
      </c>
      <c r="B311" s="149">
        <v>310738</v>
      </c>
      <c r="C311" s="90" t="s">
        <v>328</v>
      </c>
      <c r="D311" s="142" t="s">
        <v>1122</v>
      </c>
      <c r="E311" s="142" t="s">
        <v>1188</v>
      </c>
      <c r="F311" s="1">
        <v>0</v>
      </c>
      <c r="G311" s="1">
        <v>0</v>
      </c>
      <c r="H311" s="7">
        <f t="shared" si="36"/>
        <v>0</v>
      </c>
      <c r="I311" s="1">
        <v>22506</v>
      </c>
      <c r="J311" s="1">
        <f t="shared" si="37"/>
        <v>22506</v>
      </c>
      <c r="K311" s="5">
        <v>0</v>
      </c>
      <c r="L311" s="5">
        <v>0</v>
      </c>
      <c r="M311" s="10">
        <f t="shared" si="38"/>
        <v>0</v>
      </c>
      <c r="N311" s="2">
        <f t="shared" si="39"/>
        <v>0</v>
      </c>
      <c r="O311" s="2">
        <f t="shared" si="40"/>
        <v>27.771658260369595</v>
      </c>
      <c r="P311" s="1">
        <f t="shared" si="41"/>
        <v>0</v>
      </c>
      <c r="Q311" s="1">
        <f t="shared" si="42"/>
        <v>22506</v>
      </c>
      <c r="R311" s="11">
        <f t="shared" si="43"/>
        <v>0.91663466831948681</v>
      </c>
      <c r="S311" s="1">
        <f t="shared" si="44"/>
        <v>20629.779845198369</v>
      </c>
    </row>
    <row r="312" spans="1:19" ht="14.4" customHeight="1">
      <c r="A312" s="142" t="s">
        <v>299</v>
      </c>
      <c r="B312" s="148">
        <v>310777</v>
      </c>
      <c r="C312" s="90" t="s">
        <v>329</v>
      </c>
      <c r="D312" s="142" t="s">
        <v>1122</v>
      </c>
      <c r="E312" s="143" t="s">
        <v>1187</v>
      </c>
      <c r="F312" s="1">
        <v>179616</v>
      </c>
      <c r="G312" s="1">
        <v>115676</v>
      </c>
      <c r="H312" s="7">
        <f t="shared" si="36"/>
        <v>295292</v>
      </c>
      <c r="I312" s="1">
        <v>15486</v>
      </c>
      <c r="J312" s="1">
        <f t="shared" si="37"/>
        <v>310778</v>
      </c>
      <c r="K312" s="5">
        <v>608</v>
      </c>
      <c r="L312" s="5">
        <v>117</v>
      </c>
      <c r="M312" s="10">
        <f t="shared" si="38"/>
        <v>725</v>
      </c>
      <c r="N312" s="2">
        <f t="shared" si="39"/>
        <v>428.65931034482759</v>
      </c>
      <c r="O312" s="2">
        <f t="shared" si="40"/>
        <v>27.771658260369595</v>
      </c>
      <c r="P312" s="1">
        <f t="shared" si="41"/>
        <v>20134.452238767957</v>
      </c>
      <c r="Q312" s="1">
        <f t="shared" si="42"/>
        <v>290643.54776123207</v>
      </c>
      <c r="R312" s="11">
        <f t="shared" si="43"/>
        <v>0.91663466831948681</v>
      </c>
      <c r="S312" s="1">
        <f t="shared" si="44"/>
        <v>266413.95200131589</v>
      </c>
    </row>
    <row r="313" spans="1:19" ht="14.4" customHeight="1">
      <c r="A313" s="142" t="s">
        <v>299</v>
      </c>
      <c r="B313" s="148">
        <v>310785</v>
      </c>
      <c r="C313" s="145" t="s">
        <v>330</v>
      </c>
      <c r="D313" s="142" t="s">
        <v>1122</v>
      </c>
      <c r="E313" s="143" t="s">
        <v>1188</v>
      </c>
      <c r="F313" s="1">
        <v>0</v>
      </c>
      <c r="G313" s="1">
        <v>0</v>
      </c>
      <c r="H313" s="7">
        <f t="shared" si="36"/>
        <v>0</v>
      </c>
      <c r="I313" s="1">
        <v>11700</v>
      </c>
      <c r="J313" s="1">
        <f t="shared" si="37"/>
        <v>11700</v>
      </c>
      <c r="K313" s="5">
        <v>0</v>
      </c>
      <c r="L313" s="5">
        <v>0</v>
      </c>
      <c r="M313" s="10">
        <f t="shared" si="38"/>
        <v>0</v>
      </c>
      <c r="N313" s="2">
        <f t="shared" si="39"/>
        <v>0</v>
      </c>
      <c r="O313" s="2">
        <f t="shared" si="40"/>
        <v>27.771658260369595</v>
      </c>
      <c r="P313" s="1">
        <f t="shared" si="41"/>
        <v>0</v>
      </c>
      <c r="Q313" s="1">
        <f t="shared" si="42"/>
        <v>11700</v>
      </c>
      <c r="R313" s="11">
        <f t="shared" si="43"/>
        <v>0.91663466831948681</v>
      </c>
      <c r="S313" s="1">
        <f t="shared" si="44"/>
        <v>10724.625619337996</v>
      </c>
    </row>
    <row r="314" spans="1:19" ht="14.4" customHeight="1">
      <c r="A314" s="142" t="s">
        <v>331</v>
      </c>
      <c r="B314" s="149">
        <v>320742</v>
      </c>
      <c r="C314" s="90" t="s">
        <v>332</v>
      </c>
      <c r="D314" s="142" t="s">
        <v>1122</v>
      </c>
      <c r="E314" s="142" t="s">
        <v>1188</v>
      </c>
      <c r="F314" s="1">
        <v>0</v>
      </c>
      <c r="G314" s="1">
        <v>0</v>
      </c>
      <c r="H314" s="7">
        <f t="shared" si="36"/>
        <v>0</v>
      </c>
      <c r="I314" s="1">
        <v>-40284</v>
      </c>
      <c r="J314" s="1">
        <f t="shared" si="37"/>
        <v>-40284</v>
      </c>
      <c r="K314" s="5">
        <v>0</v>
      </c>
      <c r="L314" s="5">
        <v>0</v>
      </c>
      <c r="M314" s="10">
        <f t="shared" si="38"/>
        <v>0</v>
      </c>
      <c r="N314" s="2">
        <f t="shared" si="39"/>
        <v>0</v>
      </c>
      <c r="O314" s="2">
        <f t="shared" si="40"/>
        <v>27.771658260369595</v>
      </c>
      <c r="P314" s="1">
        <f t="shared" si="41"/>
        <v>0</v>
      </c>
      <c r="Q314" s="1">
        <f t="shared" si="42"/>
        <v>-40284</v>
      </c>
      <c r="R314" s="11">
        <f t="shared" si="43"/>
        <v>0.91663466831948681</v>
      </c>
      <c r="S314" s="1">
        <f t="shared" si="44"/>
        <v>-40284</v>
      </c>
    </row>
    <row r="315" spans="1:19" ht="14.4" customHeight="1">
      <c r="A315" s="142" t="s">
        <v>331</v>
      </c>
      <c r="B315" s="149">
        <v>320744</v>
      </c>
      <c r="C315" s="90" t="s">
        <v>333</v>
      </c>
      <c r="D315" s="142" t="s">
        <v>1122</v>
      </c>
      <c r="E315" s="142" t="s">
        <v>1188</v>
      </c>
      <c r="F315" s="1">
        <v>0</v>
      </c>
      <c r="G315" s="1">
        <v>0</v>
      </c>
      <c r="H315" s="7">
        <f t="shared" si="36"/>
        <v>0</v>
      </c>
      <c r="I315" s="1">
        <v>108</v>
      </c>
      <c r="J315" s="1">
        <f t="shared" si="37"/>
        <v>108</v>
      </c>
      <c r="K315" s="5">
        <v>0</v>
      </c>
      <c r="L315" s="5">
        <v>0</v>
      </c>
      <c r="M315" s="10">
        <f t="shared" si="38"/>
        <v>0</v>
      </c>
      <c r="N315" s="2">
        <f t="shared" si="39"/>
        <v>0</v>
      </c>
      <c r="O315" s="2">
        <f t="shared" si="40"/>
        <v>27.771658260369595</v>
      </c>
      <c r="P315" s="1">
        <f t="shared" si="41"/>
        <v>0</v>
      </c>
      <c r="Q315" s="1">
        <f t="shared" si="42"/>
        <v>108</v>
      </c>
      <c r="R315" s="11">
        <f t="shared" si="43"/>
        <v>0.91663466831948681</v>
      </c>
      <c r="S315" s="1">
        <f t="shared" si="44"/>
        <v>98.996544178504578</v>
      </c>
    </row>
    <row r="316" spans="1:19" ht="14.4" customHeight="1">
      <c r="A316" s="142" t="s">
        <v>331</v>
      </c>
      <c r="B316" s="148">
        <v>320751</v>
      </c>
      <c r="C316" s="90" t="s">
        <v>334</v>
      </c>
      <c r="D316" s="142" t="s">
        <v>1122</v>
      </c>
      <c r="E316" s="143" t="s">
        <v>1187</v>
      </c>
      <c r="F316" s="1">
        <v>348914</v>
      </c>
      <c r="G316" s="1">
        <v>231973</v>
      </c>
      <c r="H316" s="7">
        <f t="shared" si="36"/>
        <v>580887</v>
      </c>
      <c r="I316" s="1">
        <v>-2724</v>
      </c>
      <c r="J316" s="1">
        <f t="shared" si="37"/>
        <v>578163</v>
      </c>
      <c r="K316" s="5">
        <v>1513</v>
      </c>
      <c r="L316" s="5">
        <v>412</v>
      </c>
      <c r="M316" s="10">
        <f t="shared" si="38"/>
        <v>1925</v>
      </c>
      <c r="N316" s="2">
        <f t="shared" si="39"/>
        <v>300.34441558441557</v>
      </c>
      <c r="O316" s="2">
        <f t="shared" si="40"/>
        <v>27.771658260369595</v>
      </c>
      <c r="P316" s="1">
        <f t="shared" si="41"/>
        <v>53460.442151211471</v>
      </c>
      <c r="Q316" s="1">
        <f t="shared" si="42"/>
        <v>524702.55784878857</v>
      </c>
      <c r="R316" s="11">
        <f t="shared" si="43"/>
        <v>0.91663466831948681</v>
      </c>
      <c r="S316" s="1">
        <f t="shared" si="44"/>
        <v>480960.55508011067</v>
      </c>
    </row>
    <row r="317" spans="1:19" ht="14.4" customHeight="1">
      <c r="A317" s="142" t="s">
        <v>331</v>
      </c>
      <c r="B317" s="148">
        <v>320753</v>
      </c>
      <c r="C317" s="90" t="s">
        <v>335</v>
      </c>
      <c r="D317" s="142" t="s">
        <v>1122</v>
      </c>
      <c r="E317" s="143" t="s">
        <v>1187</v>
      </c>
      <c r="F317" s="1">
        <v>3353791</v>
      </c>
      <c r="G317" s="1">
        <v>0</v>
      </c>
      <c r="H317" s="7">
        <f t="shared" si="36"/>
        <v>3353791</v>
      </c>
      <c r="I317" s="1">
        <v>120978</v>
      </c>
      <c r="J317" s="1">
        <f t="shared" si="37"/>
        <v>3474769</v>
      </c>
      <c r="K317" s="5">
        <v>9036</v>
      </c>
      <c r="L317" s="5">
        <v>0</v>
      </c>
      <c r="M317" s="10">
        <f t="shared" si="38"/>
        <v>9036</v>
      </c>
      <c r="N317" s="2">
        <f t="shared" si="39"/>
        <v>384.54725542275344</v>
      </c>
      <c r="O317" s="2">
        <f t="shared" si="40"/>
        <v>27.771658260369595</v>
      </c>
      <c r="P317" s="1">
        <f t="shared" si="41"/>
        <v>250944.70404069967</v>
      </c>
      <c r="Q317" s="1">
        <f t="shared" si="42"/>
        <v>3223824.2959593004</v>
      </c>
      <c r="R317" s="11">
        <f t="shared" si="43"/>
        <v>0.91663466831948681</v>
      </c>
      <c r="S317" s="1">
        <f t="shared" si="44"/>
        <v>2955069.1142469565</v>
      </c>
    </row>
    <row r="318" spans="1:19" ht="14.4" customHeight="1">
      <c r="A318" s="142" t="s">
        <v>331</v>
      </c>
      <c r="B318" s="148">
        <v>320756</v>
      </c>
      <c r="C318" s="90" t="s">
        <v>336</v>
      </c>
      <c r="D318" s="142" t="s">
        <v>1122</v>
      </c>
      <c r="E318" s="143" t="s">
        <v>1187</v>
      </c>
      <c r="F318" s="1">
        <v>143332</v>
      </c>
      <c r="G318" s="1">
        <v>166293</v>
      </c>
      <c r="H318" s="7">
        <f t="shared" si="36"/>
        <v>309625</v>
      </c>
      <c r="I318" s="1">
        <v>702</v>
      </c>
      <c r="J318" s="1">
        <f t="shared" si="37"/>
        <v>310327</v>
      </c>
      <c r="K318" s="5">
        <v>606</v>
      </c>
      <c r="L318" s="5">
        <v>294</v>
      </c>
      <c r="M318" s="10">
        <f t="shared" si="38"/>
        <v>900</v>
      </c>
      <c r="N318" s="2">
        <f t="shared" si="39"/>
        <v>344.8077777777778</v>
      </c>
      <c r="O318" s="2">
        <f t="shared" si="40"/>
        <v>27.771658260369595</v>
      </c>
      <c r="P318" s="1">
        <f t="shared" si="41"/>
        <v>24994.492434332635</v>
      </c>
      <c r="Q318" s="1">
        <f t="shared" si="42"/>
        <v>285332.50756566739</v>
      </c>
      <c r="R318" s="11">
        <f t="shared" si="43"/>
        <v>0.91663466831948681</v>
      </c>
      <c r="S318" s="1">
        <f t="shared" si="44"/>
        <v>261545.66843322298</v>
      </c>
    </row>
    <row r="319" spans="1:19" ht="14.4" customHeight="1">
      <c r="A319" s="142" t="s">
        <v>331</v>
      </c>
      <c r="B319" s="148">
        <v>320759</v>
      </c>
      <c r="C319" s="90" t="s">
        <v>337</v>
      </c>
      <c r="D319" s="142" t="s">
        <v>1122</v>
      </c>
      <c r="E319" s="143" t="s">
        <v>1187</v>
      </c>
      <c r="F319" s="1">
        <v>1318175</v>
      </c>
      <c r="G319" s="1">
        <v>0</v>
      </c>
      <c r="H319" s="7">
        <f t="shared" si="36"/>
        <v>1318175</v>
      </c>
      <c r="I319" s="1">
        <v>88590</v>
      </c>
      <c r="J319" s="1">
        <f t="shared" si="37"/>
        <v>1406765</v>
      </c>
      <c r="K319" s="5">
        <v>2846</v>
      </c>
      <c r="L319" s="5">
        <v>0</v>
      </c>
      <c r="M319" s="10">
        <f t="shared" si="38"/>
        <v>2846</v>
      </c>
      <c r="N319" s="2">
        <f t="shared" si="39"/>
        <v>494.2955024595924</v>
      </c>
      <c r="O319" s="2">
        <f t="shared" si="40"/>
        <v>27.771658260369595</v>
      </c>
      <c r="P319" s="1">
        <f t="shared" si="41"/>
        <v>79038.13940901187</v>
      </c>
      <c r="Q319" s="1">
        <f t="shared" si="42"/>
        <v>1327726.8605909881</v>
      </c>
      <c r="R319" s="11">
        <f t="shared" si="43"/>
        <v>0.91663466831948681</v>
      </c>
      <c r="S319" s="1">
        <f t="shared" si="44"/>
        <v>1217040.4704766939</v>
      </c>
    </row>
    <row r="320" spans="1:19" ht="14.4" customHeight="1">
      <c r="A320" s="142" t="s">
        <v>331</v>
      </c>
      <c r="B320" s="148">
        <v>320771</v>
      </c>
      <c r="C320" s="90" t="s">
        <v>338</v>
      </c>
      <c r="D320" s="142" t="s">
        <v>1122</v>
      </c>
      <c r="E320" s="143" t="s">
        <v>1187</v>
      </c>
      <c r="F320" s="1">
        <v>91873</v>
      </c>
      <c r="G320" s="1">
        <v>101006</v>
      </c>
      <c r="H320" s="7">
        <f t="shared" si="36"/>
        <v>192879</v>
      </c>
      <c r="I320" s="1">
        <v>2082</v>
      </c>
      <c r="J320" s="1">
        <f t="shared" si="37"/>
        <v>194961</v>
      </c>
      <c r="K320" s="5">
        <v>308</v>
      </c>
      <c r="L320" s="5">
        <v>163</v>
      </c>
      <c r="M320" s="10">
        <f t="shared" si="38"/>
        <v>471</v>
      </c>
      <c r="N320" s="2">
        <f t="shared" si="39"/>
        <v>413.9299363057325</v>
      </c>
      <c r="O320" s="2">
        <f t="shared" si="40"/>
        <v>27.771658260369595</v>
      </c>
      <c r="P320" s="1">
        <f t="shared" si="41"/>
        <v>13080.45104063408</v>
      </c>
      <c r="Q320" s="1">
        <f t="shared" si="42"/>
        <v>181880.54895936593</v>
      </c>
      <c r="R320" s="11">
        <f t="shared" si="43"/>
        <v>0.91663466831948681</v>
      </c>
      <c r="S320" s="1">
        <f t="shared" si="44"/>
        <v>166718.01666913458</v>
      </c>
    </row>
    <row r="321" spans="1:19" ht="14.4" customHeight="1">
      <c r="A321" s="142" t="s">
        <v>331</v>
      </c>
      <c r="B321" s="148">
        <v>320775</v>
      </c>
      <c r="C321" s="90" t="s">
        <v>339</v>
      </c>
      <c r="D321" s="142" t="s">
        <v>1122</v>
      </c>
      <c r="E321" s="143" t="s">
        <v>1187</v>
      </c>
      <c r="F321" s="1">
        <v>2347906</v>
      </c>
      <c r="G321" s="1">
        <v>25269</v>
      </c>
      <c r="H321" s="7">
        <f t="shared" si="36"/>
        <v>2373175</v>
      </c>
      <c r="I321" s="1">
        <v>171852</v>
      </c>
      <c r="J321" s="1">
        <f t="shared" si="37"/>
        <v>2545027</v>
      </c>
      <c r="K321" s="5">
        <v>5581</v>
      </c>
      <c r="L321" s="5">
        <v>69</v>
      </c>
      <c r="M321" s="10">
        <f t="shared" si="38"/>
        <v>5650</v>
      </c>
      <c r="N321" s="2">
        <f t="shared" si="39"/>
        <v>450.44725663716815</v>
      </c>
      <c r="O321" s="2">
        <f t="shared" si="40"/>
        <v>27.771658260369595</v>
      </c>
      <c r="P321" s="1">
        <f t="shared" si="41"/>
        <v>156909.86917108821</v>
      </c>
      <c r="Q321" s="1">
        <f t="shared" si="42"/>
        <v>2388117.1308289119</v>
      </c>
      <c r="R321" s="11">
        <f t="shared" si="43"/>
        <v>0.91663466831948681</v>
      </c>
      <c r="S321" s="1">
        <f t="shared" si="44"/>
        <v>2189030.9541254439</v>
      </c>
    </row>
    <row r="322" spans="1:19" ht="14.4" customHeight="1">
      <c r="A322" s="142" t="s">
        <v>331</v>
      </c>
      <c r="B322" s="149">
        <v>320776</v>
      </c>
      <c r="C322" s="90" t="s">
        <v>340</v>
      </c>
      <c r="D322" s="142" t="s">
        <v>1122</v>
      </c>
      <c r="E322" s="142" t="s">
        <v>1188</v>
      </c>
      <c r="F322" s="1">
        <v>0</v>
      </c>
      <c r="G322" s="1">
        <v>0</v>
      </c>
      <c r="H322" s="7">
        <f t="shared" si="36"/>
        <v>0</v>
      </c>
      <c r="I322" s="1">
        <v>151500</v>
      </c>
      <c r="J322" s="1">
        <f t="shared" si="37"/>
        <v>151500</v>
      </c>
      <c r="K322" s="5">
        <v>0</v>
      </c>
      <c r="L322" s="5">
        <v>0</v>
      </c>
      <c r="M322" s="10">
        <f t="shared" si="38"/>
        <v>0</v>
      </c>
      <c r="N322" s="2">
        <f t="shared" si="39"/>
        <v>0</v>
      </c>
      <c r="O322" s="2">
        <f t="shared" si="40"/>
        <v>27.771658260369595</v>
      </c>
      <c r="P322" s="1">
        <f t="shared" si="41"/>
        <v>0</v>
      </c>
      <c r="Q322" s="1">
        <f t="shared" si="42"/>
        <v>151500</v>
      </c>
      <c r="R322" s="11">
        <f t="shared" si="43"/>
        <v>0.91663466831948681</v>
      </c>
      <c r="S322" s="1">
        <f t="shared" si="44"/>
        <v>138870.15225040226</v>
      </c>
    </row>
    <row r="323" spans="1:19" ht="14.4" customHeight="1">
      <c r="A323" s="142" t="s">
        <v>331</v>
      </c>
      <c r="B323" s="149">
        <v>320777</v>
      </c>
      <c r="C323" s="90" t="s">
        <v>341</v>
      </c>
      <c r="D323" s="142" t="s">
        <v>1122</v>
      </c>
      <c r="E323" s="142" t="s">
        <v>1188</v>
      </c>
      <c r="F323" s="1">
        <v>0</v>
      </c>
      <c r="G323" s="1">
        <v>0</v>
      </c>
      <c r="H323" s="7">
        <f t="shared" ref="H323:H386" si="45">SUM(F323:G323)</f>
        <v>0</v>
      </c>
      <c r="I323" s="1">
        <v>-29478</v>
      </c>
      <c r="J323" s="1">
        <f t="shared" ref="J323:J386" si="46">H323+I323</f>
        <v>-29478</v>
      </c>
      <c r="K323" s="5">
        <v>0</v>
      </c>
      <c r="L323" s="5">
        <v>0</v>
      </c>
      <c r="M323" s="10">
        <f t="shared" ref="M323:M386" si="47">SUM(K323:L323)</f>
        <v>0</v>
      </c>
      <c r="N323" s="2">
        <f t="shared" ref="N323:N386" si="48">IFERROR(J323/M323,0)</f>
        <v>0</v>
      </c>
      <c r="O323" s="2">
        <f t="shared" ref="O323:O386" si="49">$D$1108</f>
        <v>27.771658260369595</v>
      </c>
      <c r="P323" s="1">
        <f t="shared" ref="P323:P386" si="50">IF(J323&lt;0,0,MIN(J323,O323*M323))</f>
        <v>0</v>
      </c>
      <c r="Q323" s="1">
        <f t="shared" ref="Q323:Q386" si="51">J323-P323</f>
        <v>-29478</v>
      </c>
      <c r="R323" s="11">
        <f t="shared" ref="R323:R386" si="52">$Q$1106</f>
        <v>0.91663466831948681</v>
      </c>
      <c r="S323" s="1">
        <f t="shared" ref="S323:S386" si="53">IF(Q323&gt;0,R323*Q323,Q323)</f>
        <v>-29478</v>
      </c>
    </row>
    <row r="324" spans="1:19" ht="14.4" customHeight="1">
      <c r="A324" s="142" t="s">
        <v>331</v>
      </c>
      <c r="B324" s="149">
        <v>320778</v>
      </c>
      <c r="C324" s="90" t="s">
        <v>342</v>
      </c>
      <c r="D324" s="142" t="s">
        <v>1122</v>
      </c>
      <c r="E324" s="142" t="s">
        <v>1188</v>
      </c>
      <c r="F324" s="1">
        <v>0</v>
      </c>
      <c r="G324" s="1">
        <v>0</v>
      </c>
      <c r="H324" s="7">
        <f t="shared" si="45"/>
        <v>0</v>
      </c>
      <c r="I324" s="1">
        <v>11790</v>
      </c>
      <c r="J324" s="1">
        <f t="shared" si="46"/>
        <v>11790</v>
      </c>
      <c r="K324" s="5">
        <v>0</v>
      </c>
      <c r="L324" s="5">
        <v>0</v>
      </c>
      <c r="M324" s="10">
        <f t="shared" si="47"/>
        <v>0</v>
      </c>
      <c r="N324" s="2">
        <f t="shared" si="48"/>
        <v>0</v>
      </c>
      <c r="O324" s="2">
        <f t="shared" si="49"/>
        <v>27.771658260369595</v>
      </c>
      <c r="P324" s="1">
        <f t="shared" si="50"/>
        <v>0</v>
      </c>
      <c r="Q324" s="1">
        <f t="shared" si="51"/>
        <v>11790</v>
      </c>
      <c r="R324" s="11">
        <f t="shared" si="52"/>
        <v>0.91663466831948681</v>
      </c>
      <c r="S324" s="1">
        <f t="shared" si="53"/>
        <v>10807.122739486749</v>
      </c>
    </row>
    <row r="325" spans="1:19" ht="14.4" customHeight="1">
      <c r="A325" s="142" t="s">
        <v>331</v>
      </c>
      <c r="B325" s="148">
        <v>320783</v>
      </c>
      <c r="C325" s="90" t="s">
        <v>343</v>
      </c>
      <c r="D325" s="142" t="s">
        <v>1122</v>
      </c>
      <c r="E325" s="143" t="s">
        <v>1187</v>
      </c>
      <c r="F325" s="1">
        <v>412302</v>
      </c>
      <c r="G325" s="1">
        <v>1213885</v>
      </c>
      <c r="H325" s="7">
        <f t="shared" si="45"/>
        <v>1626187</v>
      </c>
      <c r="I325" s="1">
        <v>59916</v>
      </c>
      <c r="J325" s="1">
        <f t="shared" si="46"/>
        <v>1686103</v>
      </c>
      <c r="K325" s="5">
        <v>970</v>
      </c>
      <c r="L325" s="5">
        <v>888</v>
      </c>
      <c r="M325" s="10">
        <f t="shared" si="47"/>
        <v>1858</v>
      </c>
      <c r="N325" s="2">
        <f t="shared" si="48"/>
        <v>907.48277717976316</v>
      </c>
      <c r="O325" s="2">
        <f t="shared" si="49"/>
        <v>27.771658260369595</v>
      </c>
      <c r="P325" s="1">
        <f t="shared" si="50"/>
        <v>51599.741047766707</v>
      </c>
      <c r="Q325" s="1">
        <f t="shared" si="51"/>
        <v>1634503.2589522332</v>
      </c>
      <c r="R325" s="11">
        <f t="shared" si="52"/>
        <v>0.91663466831948681</v>
      </c>
      <c r="S325" s="1">
        <f t="shared" si="53"/>
        <v>1498242.3526368006</v>
      </c>
    </row>
    <row r="326" spans="1:19" ht="14.4" customHeight="1">
      <c r="A326" s="142" t="s">
        <v>331</v>
      </c>
      <c r="B326" s="149">
        <v>320788</v>
      </c>
      <c r="C326" s="90" t="s">
        <v>344</v>
      </c>
      <c r="D326" s="142" t="s">
        <v>1122</v>
      </c>
      <c r="E326" s="142" t="s">
        <v>1188</v>
      </c>
      <c r="F326" s="1">
        <v>0</v>
      </c>
      <c r="G326" s="1">
        <v>0</v>
      </c>
      <c r="H326" s="7">
        <f t="shared" si="45"/>
        <v>0</v>
      </c>
      <c r="I326" s="1">
        <v>1230</v>
      </c>
      <c r="J326" s="1">
        <f t="shared" si="46"/>
        <v>1230</v>
      </c>
      <c r="K326" s="5">
        <v>0</v>
      </c>
      <c r="L326" s="5">
        <v>0</v>
      </c>
      <c r="M326" s="10">
        <f t="shared" si="47"/>
        <v>0</v>
      </c>
      <c r="N326" s="2">
        <f t="shared" si="48"/>
        <v>0</v>
      </c>
      <c r="O326" s="2">
        <f t="shared" si="49"/>
        <v>27.771658260369595</v>
      </c>
      <c r="P326" s="1">
        <f t="shared" si="50"/>
        <v>0</v>
      </c>
      <c r="Q326" s="1">
        <f t="shared" si="51"/>
        <v>1230</v>
      </c>
      <c r="R326" s="11">
        <f t="shared" si="52"/>
        <v>0.91663466831948681</v>
      </c>
      <c r="S326" s="1">
        <f t="shared" si="53"/>
        <v>1127.4606420329687</v>
      </c>
    </row>
    <row r="327" spans="1:19" ht="14.4" customHeight="1">
      <c r="A327" s="142" t="s">
        <v>331</v>
      </c>
      <c r="B327" s="148">
        <v>320790</v>
      </c>
      <c r="C327" s="90" t="s">
        <v>345</v>
      </c>
      <c r="D327" s="142" t="s">
        <v>1122</v>
      </c>
      <c r="E327" s="143" t="s">
        <v>1187</v>
      </c>
      <c r="F327" s="1">
        <v>518603</v>
      </c>
      <c r="G327" s="1">
        <v>0</v>
      </c>
      <c r="H327" s="7">
        <f t="shared" si="45"/>
        <v>518603</v>
      </c>
      <c r="I327" s="1">
        <v>88608</v>
      </c>
      <c r="J327" s="1">
        <f t="shared" si="46"/>
        <v>607211</v>
      </c>
      <c r="K327" s="5">
        <v>696</v>
      </c>
      <c r="L327" s="5">
        <v>1</v>
      </c>
      <c r="M327" s="10">
        <f t="shared" si="47"/>
        <v>697</v>
      </c>
      <c r="N327" s="2">
        <f t="shared" si="48"/>
        <v>871.1779053084648</v>
      </c>
      <c r="O327" s="2">
        <f t="shared" si="49"/>
        <v>27.771658260369595</v>
      </c>
      <c r="P327" s="1">
        <f t="shared" si="50"/>
        <v>19356.845807477606</v>
      </c>
      <c r="Q327" s="1">
        <f t="shared" si="51"/>
        <v>587854.1541925224</v>
      </c>
      <c r="R327" s="11">
        <f t="shared" si="52"/>
        <v>0.91663466831948681</v>
      </c>
      <c r="S327" s="1">
        <f t="shared" si="53"/>
        <v>538847.49764849525</v>
      </c>
    </row>
    <row r="328" spans="1:19" ht="14.4" customHeight="1">
      <c r="A328" s="142" t="s">
        <v>331</v>
      </c>
      <c r="B328" s="148">
        <v>320792</v>
      </c>
      <c r="C328" s="90" t="s">
        <v>346</v>
      </c>
      <c r="D328" s="142" t="s">
        <v>1122</v>
      </c>
      <c r="E328" s="143" t="s">
        <v>1187</v>
      </c>
      <c r="F328" s="1">
        <v>321301</v>
      </c>
      <c r="G328" s="1">
        <v>280528</v>
      </c>
      <c r="H328" s="7">
        <f t="shared" si="45"/>
        <v>601829</v>
      </c>
      <c r="I328" s="1">
        <v>1302</v>
      </c>
      <c r="J328" s="1">
        <f t="shared" si="46"/>
        <v>603131</v>
      </c>
      <c r="K328" s="5">
        <v>1659</v>
      </c>
      <c r="L328" s="5">
        <v>626</v>
      </c>
      <c r="M328" s="10">
        <f t="shared" si="47"/>
        <v>2285</v>
      </c>
      <c r="N328" s="2">
        <f t="shared" si="48"/>
        <v>263.95229759299781</v>
      </c>
      <c r="O328" s="2">
        <f t="shared" si="49"/>
        <v>27.771658260369595</v>
      </c>
      <c r="P328" s="1">
        <f t="shared" si="50"/>
        <v>63458.239124944521</v>
      </c>
      <c r="Q328" s="1">
        <f t="shared" si="51"/>
        <v>539672.76087505545</v>
      </c>
      <c r="R328" s="11">
        <f t="shared" si="52"/>
        <v>0.91663466831948681</v>
      </c>
      <c r="S328" s="1">
        <f t="shared" si="53"/>
        <v>494682.76216576819</v>
      </c>
    </row>
    <row r="329" spans="1:19" ht="14.4" customHeight="1">
      <c r="A329" s="142" t="s">
        <v>331</v>
      </c>
      <c r="B329" s="148">
        <v>320796</v>
      </c>
      <c r="C329" s="90" t="s">
        <v>347</v>
      </c>
      <c r="D329" s="142" t="s">
        <v>1122</v>
      </c>
      <c r="E329" s="143" t="s">
        <v>1187</v>
      </c>
      <c r="F329" s="1">
        <v>173718</v>
      </c>
      <c r="G329" s="1">
        <v>253641</v>
      </c>
      <c r="H329" s="7">
        <f t="shared" si="45"/>
        <v>427359</v>
      </c>
      <c r="I329" s="1">
        <v>25410</v>
      </c>
      <c r="J329" s="1">
        <f t="shared" si="46"/>
        <v>452769</v>
      </c>
      <c r="K329" s="5">
        <v>363</v>
      </c>
      <c r="L329" s="5">
        <v>183</v>
      </c>
      <c r="M329" s="10">
        <f t="shared" si="47"/>
        <v>546</v>
      </c>
      <c r="N329" s="2">
        <f t="shared" si="48"/>
        <v>829.24725274725279</v>
      </c>
      <c r="O329" s="2">
        <f t="shared" si="49"/>
        <v>27.771658260369595</v>
      </c>
      <c r="P329" s="1">
        <f t="shared" si="50"/>
        <v>15163.325410161799</v>
      </c>
      <c r="Q329" s="1">
        <f t="shared" si="51"/>
        <v>437605.67458983819</v>
      </c>
      <c r="R329" s="11">
        <f t="shared" si="52"/>
        <v>0.91663466831948681</v>
      </c>
      <c r="S329" s="1">
        <f t="shared" si="53"/>
        <v>401124.53238238161</v>
      </c>
    </row>
    <row r="330" spans="1:19" ht="14.4" customHeight="1">
      <c r="A330" s="142" t="s">
        <v>331</v>
      </c>
      <c r="B330" s="148">
        <v>320797</v>
      </c>
      <c r="C330" s="90" t="s">
        <v>348</v>
      </c>
      <c r="D330" s="142" t="s">
        <v>1122</v>
      </c>
      <c r="E330" s="143" t="s">
        <v>1187</v>
      </c>
      <c r="F330" s="1">
        <v>255535</v>
      </c>
      <c r="G330" s="1">
        <v>0</v>
      </c>
      <c r="H330" s="7">
        <f t="shared" si="45"/>
        <v>255535</v>
      </c>
      <c r="I330" s="1">
        <v>-2388</v>
      </c>
      <c r="J330" s="1">
        <f t="shared" si="46"/>
        <v>253147</v>
      </c>
      <c r="K330" s="5">
        <v>1107</v>
      </c>
      <c r="L330" s="5">
        <v>0</v>
      </c>
      <c r="M330" s="10">
        <f t="shared" si="47"/>
        <v>1107</v>
      </c>
      <c r="N330" s="2">
        <f t="shared" si="48"/>
        <v>228.67841011743451</v>
      </c>
      <c r="O330" s="2">
        <f t="shared" si="49"/>
        <v>27.771658260369595</v>
      </c>
      <c r="P330" s="1">
        <f t="shared" si="50"/>
        <v>30743.225694229142</v>
      </c>
      <c r="Q330" s="1">
        <f t="shared" si="51"/>
        <v>222403.77430577087</v>
      </c>
      <c r="R330" s="11">
        <f t="shared" si="52"/>
        <v>0.91663466831948681</v>
      </c>
      <c r="S330" s="1">
        <f t="shared" si="53"/>
        <v>203863.00989377228</v>
      </c>
    </row>
    <row r="331" spans="1:19" ht="14.4" customHeight="1">
      <c r="A331" s="142" t="s">
        <v>331</v>
      </c>
      <c r="B331" s="148">
        <v>320800</v>
      </c>
      <c r="C331" s="90" t="s">
        <v>349</v>
      </c>
      <c r="D331" s="142" t="s">
        <v>1122</v>
      </c>
      <c r="E331" s="143" t="s">
        <v>1187</v>
      </c>
      <c r="F331" s="1">
        <v>1452595</v>
      </c>
      <c r="G331" s="1">
        <v>7630</v>
      </c>
      <c r="H331" s="7">
        <f t="shared" si="45"/>
        <v>1460225</v>
      </c>
      <c r="I331" s="1">
        <v>150060</v>
      </c>
      <c r="J331" s="1">
        <f t="shared" si="46"/>
        <v>1610285</v>
      </c>
      <c r="K331" s="5">
        <v>6936</v>
      </c>
      <c r="L331" s="5">
        <v>8</v>
      </c>
      <c r="M331" s="10">
        <f t="shared" si="47"/>
        <v>6944</v>
      </c>
      <c r="N331" s="2">
        <f t="shared" si="48"/>
        <v>231.89588133640552</v>
      </c>
      <c r="O331" s="2">
        <f t="shared" si="49"/>
        <v>27.771658260369595</v>
      </c>
      <c r="P331" s="1">
        <f t="shared" si="50"/>
        <v>192846.39496000647</v>
      </c>
      <c r="Q331" s="1">
        <f t="shared" si="51"/>
        <v>1417438.6050399935</v>
      </c>
      <c r="R331" s="11">
        <f t="shared" si="52"/>
        <v>0.91663466831948681</v>
      </c>
      <c r="S331" s="1">
        <f t="shared" si="53"/>
        <v>1299273.3655940706</v>
      </c>
    </row>
    <row r="332" spans="1:19" ht="14.4" customHeight="1">
      <c r="A332" s="142" t="s">
        <v>331</v>
      </c>
      <c r="B332" s="148">
        <v>320807</v>
      </c>
      <c r="C332" s="90" t="s">
        <v>350</v>
      </c>
      <c r="D332" s="142" t="s">
        <v>1122</v>
      </c>
      <c r="E332" s="143" t="s">
        <v>1187</v>
      </c>
      <c r="F332" s="1">
        <v>1784374</v>
      </c>
      <c r="G332" s="1">
        <v>1524132</v>
      </c>
      <c r="H332" s="7">
        <f t="shared" si="45"/>
        <v>3308506</v>
      </c>
      <c r="I332" s="1">
        <v>4560</v>
      </c>
      <c r="J332" s="1">
        <f t="shared" si="46"/>
        <v>3313066</v>
      </c>
      <c r="K332" s="5">
        <v>4016</v>
      </c>
      <c r="L332" s="5">
        <v>991</v>
      </c>
      <c r="M332" s="10">
        <f t="shared" si="47"/>
        <v>5007</v>
      </c>
      <c r="N332" s="2">
        <f t="shared" si="48"/>
        <v>661.68683842620328</v>
      </c>
      <c r="O332" s="2">
        <f t="shared" si="49"/>
        <v>27.771658260369595</v>
      </c>
      <c r="P332" s="1">
        <f t="shared" si="50"/>
        <v>139052.69290967056</v>
      </c>
      <c r="Q332" s="1">
        <f t="shared" si="51"/>
        <v>3174013.3070903295</v>
      </c>
      <c r="R332" s="11">
        <f t="shared" si="52"/>
        <v>0.91663466831948681</v>
      </c>
      <c r="S332" s="1">
        <f t="shared" si="53"/>
        <v>2909410.6349863815</v>
      </c>
    </row>
    <row r="333" spans="1:19" ht="14.4" customHeight="1">
      <c r="A333" s="142" t="s">
        <v>331</v>
      </c>
      <c r="B333" s="149">
        <v>320809</v>
      </c>
      <c r="C333" s="90" t="s">
        <v>351</v>
      </c>
      <c r="D333" s="142" t="s">
        <v>1122</v>
      </c>
      <c r="E333" s="142" t="s">
        <v>1188</v>
      </c>
      <c r="F333" s="1">
        <v>0</v>
      </c>
      <c r="G333" s="1">
        <v>0</v>
      </c>
      <c r="H333" s="7">
        <f t="shared" si="45"/>
        <v>0</v>
      </c>
      <c r="I333" s="1">
        <v>10674</v>
      </c>
      <c r="J333" s="1">
        <f t="shared" si="46"/>
        <v>10674</v>
      </c>
      <c r="K333" s="5">
        <v>0</v>
      </c>
      <c r="L333" s="5">
        <v>0</v>
      </c>
      <c r="M333" s="10">
        <f t="shared" si="47"/>
        <v>0</v>
      </c>
      <c r="N333" s="2">
        <f t="shared" si="48"/>
        <v>0</v>
      </c>
      <c r="O333" s="2">
        <f t="shared" si="49"/>
        <v>27.771658260369595</v>
      </c>
      <c r="P333" s="1">
        <f t="shared" si="50"/>
        <v>0</v>
      </c>
      <c r="Q333" s="1">
        <f t="shared" si="51"/>
        <v>10674</v>
      </c>
      <c r="R333" s="11">
        <f t="shared" si="52"/>
        <v>0.91663466831948681</v>
      </c>
      <c r="S333" s="1">
        <f t="shared" si="53"/>
        <v>9784.158449642202</v>
      </c>
    </row>
    <row r="334" spans="1:19" ht="14.4" customHeight="1">
      <c r="A334" s="142" t="s">
        <v>331</v>
      </c>
      <c r="B334" s="148">
        <v>320813</v>
      </c>
      <c r="C334" s="90" t="s">
        <v>352</v>
      </c>
      <c r="D334" s="142" t="s">
        <v>1122</v>
      </c>
      <c r="E334" s="143" t="s">
        <v>1187</v>
      </c>
      <c r="F334" s="1">
        <v>581958</v>
      </c>
      <c r="G334" s="1">
        <v>0</v>
      </c>
      <c r="H334" s="7">
        <f t="shared" si="45"/>
        <v>581958</v>
      </c>
      <c r="I334" s="1">
        <v>48000</v>
      </c>
      <c r="J334" s="1">
        <f t="shared" si="46"/>
        <v>629958</v>
      </c>
      <c r="K334" s="5">
        <v>1056</v>
      </c>
      <c r="L334" s="5">
        <v>0</v>
      </c>
      <c r="M334" s="10">
        <f t="shared" si="47"/>
        <v>1056</v>
      </c>
      <c r="N334" s="2">
        <f t="shared" si="48"/>
        <v>596.55113636363637</v>
      </c>
      <c r="O334" s="2">
        <f t="shared" si="49"/>
        <v>27.771658260369595</v>
      </c>
      <c r="P334" s="1">
        <f t="shared" si="50"/>
        <v>29326.871122950291</v>
      </c>
      <c r="Q334" s="1">
        <f t="shared" si="51"/>
        <v>600631.12887704966</v>
      </c>
      <c r="R334" s="11">
        <f t="shared" si="52"/>
        <v>0.91663466831948681</v>
      </c>
      <c r="S334" s="1">
        <f t="shared" si="53"/>
        <v>550559.31560057332</v>
      </c>
    </row>
    <row r="335" spans="1:19" ht="14.4" customHeight="1">
      <c r="A335" s="142" t="s">
        <v>331</v>
      </c>
      <c r="B335" s="148">
        <v>320815</v>
      </c>
      <c r="C335" s="90" t="s">
        <v>353</v>
      </c>
      <c r="D335" s="142" t="s">
        <v>1122</v>
      </c>
      <c r="E335" s="143" t="s">
        <v>1187</v>
      </c>
      <c r="F335" s="1">
        <v>647322</v>
      </c>
      <c r="G335" s="1">
        <v>595279</v>
      </c>
      <c r="H335" s="7">
        <f t="shared" si="45"/>
        <v>1242601</v>
      </c>
      <c r="I335" s="1">
        <v>-23352</v>
      </c>
      <c r="J335" s="1">
        <f t="shared" si="46"/>
        <v>1219249</v>
      </c>
      <c r="K335" s="5">
        <v>3538</v>
      </c>
      <c r="L335" s="5">
        <v>1582</v>
      </c>
      <c r="M335" s="10">
        <f t="shared" si="47"/>
        <v>5120</v>
      </c>
      <c r="N335" s="2">
        <f t="shared" si="48"/>
        <v>238.13457031249999</v>
      </c>
      <c r="O335" s="2">
        <f t="shared" si="49"/>
        <v>27.771658260369595</v>
      </c>
      <c r="P335" s="1">
        <f t="shared" si="50"/>
        <v>142190.89029309232</v>
      </c>
      <c r="Q335" s="1">
        <f t="shared" si="51"/>
        <v>1077058.1097069078</v>
      </c>
      <c r="R335" s="11">
        <f t="shared" si="52"/>
        <v>0.91663466831948681</v>
      </c>
      <c r="S335" s="1">
        <f t="shared" si="53"/>
        <v>987268.80315200484</v>
      </c>
    </row>
    <row r="336" spans="1:19" ht="14.4" customHeight="1">
      <c r="A336" s="142" t="s">
        <v>331</v>
      </c>
      <c r="B336" s="149">
        <v>320816</v>
      </c>
      <c r="C336" s="90" t="s">
        <v>354</v>
      </c>
      <c r="D336" s="142" t="s">
        <v>1122</v>
      </c>
      <c r="E336" s="142" t="s">
        <v>1188</v>
      </c>
      <c r="F336" s="1">
        <v>0</v>
      </c>
      <c r="G336" s="1">
        <v>0</v>
      </c>
      <c r="H336" s="7">
        <f t="shared" si="45"/>
        <v>0</v>
      </c>
      <c r="I336" s="1">
        <v>-1086</v>
      </c>
      <c r="J336" s="1">
        <f t="shared" si="46"/>
        <v>-1086</v>
      </c>
      <c r="K336" s="5">
        <v>0</v>
      </c>
      <c r="L336" s="5">
        <v>0</v>
      </c>
      <c r="M336" s="10">
        <f t="shared" si="47"/>
        <v>0</v>
      </c>
      <c r="N336" s="2">
        <f t="shared" si="48"/>
        <v>0</v>
      </c>
      <c r="O336" s="2">
        <f t="shared" si="49"/>
        <v>27.771658260369595</v>
      </c>
      <c r="P336" s="1">
        <f t="shared" si="50"/>
        <v>0</v>
      </c>
      <c r="Q336" s="1">
        <f t="shared" si="51"/>
        <v>-1086</v>
      </c>
      <c r="R336" s="11">
        <f t="shared" si="52"/>
        <v>0.91663466831948681</v>
      </c>
      <c r="S336" s="1">
        <f t="shared" si="53"/>
        <v>-1086</v>
      </c>
    </row>
    <row r="337" spans="1:19" ht="14.4" customHeight="1">
      <c r="A337" s="142" t="s">
        <v>331</v>
      </c>
      <c r="B337" s="148">
        <v>320818</v>
      </c>
      <c r="C337" s="90" t="s">
        <v>247</v>
      </c>
      <c r="D337" s="142" t="s">
        <v>1122</v>
      </c>
      <c r="E337" s="143" t="s">
        <v>1187</v>
      </c>
      <c r="F337" s="1">
        <v>5980331</v>
      </c>
      <c r="G337" s="1">
        <v>2015153</v>
      </c>
      <c r="H337" s="7">
        <f t="shared" si="45"/>
        <v>7995484</v>
      </c>
      <c r="I337" s="1">
        <v>-118524</v>
      </c>
      <c r="J337" s="1">
        <f t="shared" si="46"/>
        <v>7876960</v>
      </c>
      <c r="K337" s="5">
        <v>19591</v>
      </c>
      <c r="L337" s="5">
        <v>684</v>
      </c>
      <c r="M337" s="10">
        <f t="shared" si="47"/>
        <v>20275</v>
      </c>
      <c r="N337" s="2">
        <f t="shared" si="48"/>
        <v>388.50604192355115</v>
      </c>
      <c r="O337" s="2">
        <f t="shared" si="49"/>
        <v>27.771658260369595</v>
      </c>
      <c r="P337" s="1">
        <f t="shared" si="50"/>
        <v>563070.37122899352</v>
      </c>
      <c r="Q337" s="1">
        <f t="shared" si="51"/>
        <v>7313889.6287710061</v>
      </c>
      <c r="R337" s="11">
        <f t="shared" si="52"/>
        <v>0.91663466831948681</v>
      </c>
      <c r="S337" s="1">
        <f t="shared" si="53"/>
        <v>6704164.7939938456</v>
      </c>
    </row>
    <row r="338" spans="1:19" ht="14.4" customHeight="1">
      <c r="A338" s="142" t="s">
        <v>331</v>
      </c>
      <c r="B338" s="148">
        <v>320819</v>
      </c>
      <c r="C338" s="90" t="s">
        <v>355</v>
      </c>
      <c r="D338" s="142" t="s">
        <v>1122</v>
      </c>
      <c r="E338" s="143" t="s">
        <v>1187</v>
      </c>
      <c r="F338" s="1">
        <v>2007515</v>
      </c>
      <c r="G338" s="1">
        <v>0</v>
      </c>
      <c r="H338" s="7">
        <f t="shared" si="45"/>
        <v>2007515</v>
      </c>
      <c r="I338" s="1">
        <v>86094</v>
      </c>
      <c r="J338" s="1">
        <f t="shared" si="46"/>
        <v>2093609</v>
      </c>
      <c r="K338" s="5">
        <v>3668</v>
      </c>
      <c r="L338" s="5">
        <v>0</v>
      </c>
      <c r="M338" s="10">
        <f t="shared" si="47"/>
        <v>3668</v>
      </c>
      <c r="N338" s="2">
        <f t="shared" si="48"/>
        <v>570.77671755725191</v>
      </c>
      <c r="O338" s="2">
        <f t="shared" si="49"/>
        <v>27.771658260369595</v>
      </c>
      <c r="P338" s="1">
        <f t="shared" si="50"/>
        <v>101866.44249903568</v>
      </c>
      <c r="Q338" s="1">
        <f t="shared" si="51"/>
        <v>1991742.5575009643</v>
      </c>
      <c r="R338" s="11">
        <f t="shared" si="52"/>
        <v>0.91663466831948681</v>
      </c>
      <c r="S338" s="1">
        <f t="shared" si="53"/>
        <v>1825700.2785727028</v>
      </c>
    </row>
    <row r="339" spans="1:19" ht="14.4" customHeight="1">
      <c r="A339" s="142" t="s">
        <v>331</v>
      </c>
      <c r="B339" s="148">
        <v>320825</v>
      </c>
      <c r="C339" s="90" t="s">
        <v>356</v>
      </c>
      <c r="D339" s="142" t="s">
        <v>1122</v>
      </c>
      <c r="E339" s="143" t="s">
        <v>1187</v>
      </c>
      <c r="F339" s="1">
        <v>1147782</v>
      </c>
      <c r="G339" s="1">
        <v>104996</v>
      </c>
      <c r="H339" s="7">
        <f t="shared" si="45"/>
        <v>1252778</v>
      </c>
      <c r="I339" s="1">
        <v>-21612</v>
      </c>
      <c r="J339" s="1">
        <f t="shared" si="46"/>
        <v>1231166</v>
      </c>
      <c r="K339" s="5">
        <v>3687</v>
      </c>
      <c r="L339" s="5">
        <v>75</v>
      </c>
      <c r="M339" s="10">
        <f t="shared" si="47"/>
        <v>3762</v>
      </c>
      <c r="N339" s="2">
        <f t="shared" si="48"/>
        <v>327.26368952684743</v>
      </c>
      <c r="O339" s="2">
        <f t="shared" si="49"/>
        <v>27.771658260369595</v>
      </c>
      <c r="P339" s="1">
        <f t="shared" si="50"/>
        <v>104476.97837551041</v>
      </c>
      <c r="Q339" s="1">
        <f t="shared" si="51"/>
        <v>1126689.0216244897</v>
      </c>
      <c r="R339" s="11">
        <f t="shared" si="52"/>
        <v>0.91663466831948681</v>
      </c>
      <c r="S339" s="1">
        <f t="shared" si="53"/>
        <v>1032762.2176359713</v>
      </c>
    </row>
    <row r="340" spans="1:19" ht="14.4" customHeight="1">
      <c r="A340" s="142" t="s">
        <v>331</v>
      </c>
      <c r="B340" s="148">
        <v>320826</v>
      </c>
      <c r="C340" s="90" t="s">
        <v>357</v>
      </c>
      <c r="D340" s="142" t="s">
        <v>1122</v>
      </c>
      <c r="E340" s="143" t="s">
        <v>1187</v>
      </c>
      <c r="F340" s="1">
        <v>94809</v>
      </c>
      <c r="G340" s="1">
        <v>176547</v>
      </c>
      <c r="H340" s="7">
        <f t="shared" si="45"/>
        <v>271356</v>
      </c>
      <c r="I340" s="1">
        <v>-1140</v>
      </c>
      <c r="J340" s="1">
        <f t="shared" si="46"/>
        <v>270216</v>
      </c>
      <c r="K340" s="5">
        <v>421</v>
      </c>
      <c r="L340" s="5">
        <v>305</v>
      </c>
      <c r="M340" s="10">
        <f t="shared" si="47"/>
        <v>726</v>
      </c>
      <c r="N340" s="2">
        <f t="shared" si="48"/>
        <v>372.198347107438</v>
      </c>
      <c r="O340" s="2">
        <f t="shared" si="49"/>
        <v>27.771658260369595</v>
      </c>
      <c r="P340" s="1">
        <f t="shared" si="50"/>
        <v>20162.223897028325</v>
      </c>
      <c r="Q340" s="1">
        <f t="shared" si="51"/>
        <v>250053.77610297166</v>
      </c>
      <c r="R340" s="11">
        <f t="shared" si="52"/>
        <v>0.91663466831948681</v>
      </c>
      <c r="S340" s="1">
        <f t="shared" si="53"/>
        <v>229207.96012018266</v>
      </c>
    </row>
    <row r="341" spans="1:19" ht="14.4" customHeight="1">
      <c r="A341" s="142" t="s">
        <v>331</v>
      </c>
      <c r="B341" s="148">
        <v>320827</v>
      </c>
      <c r="C341" s="90" t="s">
        <v>358</v>
      </c>
      <c r="D341" s="142" t="s">
        <v>1122</v>
      </c>
      <c r="E341" s="143" t="s">
        <v>1187</v>
      </c>
      <c r="F341" s="1">
        <v>167411</v>
      </c>
      <c r="G341" s="1">
        <v>282801</v>
      </c>
      <c r="H341" s="7">
        <f t="shared" si="45"/>
        <v>450212</v>
      </c>
      <c r="I341" s="1">
        <v>-5940</v>
      </c>
      <c r="J341" s="1">
        <f t="shared" si="46"/>
        <v>444272</v>
      </c>
      <c r="K341" s="5">
        <v>776</v>
      </c>
      <c r="L341" s="5">
        <v>313</v>
      </c>
      <c r="M341" s="10">
        <f t="shared" si="47"/>
        <v>1089</v>
      </c>
      <c r="N341" s="2">
        <f t="shared" si="48"/>
        <v>407.96326905417817</v>
      </c>
      <c r="O341" s="2">
        <f t="shared" si="49"/>
        <v>27.771658260369595</v>
      </c>
      <c r="P341" s="1">
        <f t="shared" si="50"/>
        <v>30243.33584554249</v>
      </c>
      <c r="Q341" s="1">
        <f t="shared" si="51"/>
        <v>414028.66415445751</v>
      </c>
      <c r="R341" s="11">
        <f t="shared" si="52"/>
        <v>0.91663466831948681</v>
      </c>
      <c r="S341" s="1">
        <f t="shared" si="53"/>
        <v>379513.02724198136</v>
      </c>
    </row>
    <row r="342" spans="1:19" ht="14.4" customHeight="1">
      <c r="A342" s="142" t="s">
        <v>331</v>
      </c>
      <c r="B342" s="149">
        <v>320829</v>
      </c>
      <c r="C342" s="90" t="s">
        <v>359</v>
      </c>
      <c r="D342" s="142" t="s">
        <v>1122</v>
      </c>
      <c r="E342" s="142" t="s">
        <v>1188</v>
      </c>
      <c r="F342" s="1">
        <v>0</v>
      </c>
      <c r="G342" s="1">
        <v>0</v>
      </c>
      <c r="H342" s="7">
        <f t="shared" si="45"/>
        <v>0</v>
      </c>
      <c r="I342" s="1">
        <v>-39576</v>
      </c>
      <c r="J342" s="1">
        <f t="shared" si="46"/>
        <v>-39576</v>
      </c>
      <c r="K342" s="5">
        <v>0</v>
      </c>
      <c r="L342" s="5">
        <v>0</v>
      </c>
      <c r="M342" s="10">
        <f t="shared" si="47"/>
        <v>0</v>
      </c>
      <c r="N342" s="2">
        <f t="shared" si="48"/>
        <v>0</v>
      </c>
      <c r="O342" s="2">
        <f t="shared" si="49"/>
        <v>27.771658260369595</v>
      </c>
      <c r="P342" s="1">
        <f t="shared" si="50"/>
        <v>0</v>
      </c>
      <c r="Q342" s="1">
        <f t="shared" si="51"/>
        <v>-39576</v>
      </c>
      <c r="R342" s="11">
        <f t="shared" si="52"/>
        <v>0.91663466831948681</v>
      </c>
      <c r="S342" s="1">
        <f t="shared" si="53"/>
        <v>-39576</v>
      </c>
    </row>
    <row r="343" spans="1:19" ht="14.4" customHeight="1">
      <c r="A343" s="142" t="s">
        <v>331</v>
      </c>
      <c r="B343" s="149">
        <v>320830</v>
      </c>
      <c r="C343" s="90" t="s">
        <v>360</v>
      </c>
      <c r="D343" s="142" t="s">
        <v>1122</v>
      </c>
      <c r="E343" s="142" t="s">
        <v>1188</v>
      </c>
      <c r="F343" s="1">
        <v>0</v>
      </c>
      <c r="G343" s="1">
        <v>0</v>
      </c>
      <c r="H343" s="7">
        <f t="shared" si="45"/>
        <v>0</v>
      </c>
      <c r="I343" s="1">
        <v>79026</v>
      </c>
      <c r="J343" s="1">
        <f t="shared" si="46"/>
        <v>79026</v>
      </c>
      <c r="K343" s="5">
        <v>0</v>
      </c>
      <c r="L343" s="5">
        <v>0</v>
      </c>
      <c r="M343" s="10">
        <f t="shared" si="47"/>
        <v>0</v>
      </c>
      <c r="N343" s="2">
        <f t="shared" si="48"/>
        <v>0</v>
      </c>
      <c r="O343" s="2">
        <f t="shared" si="49"/>
        <v>27.771658260369595</v>
      </c>
      <c r="P343" s="1">
        <f t="shared" si="50"/>
        <v>0</v>
      </c>
      <c r="Q343" s="1">
        <f t="shared" si="51"/>
        <v>79026</v>
      </c>
      <c r="R343" s="11">
        <f t="shared" si="52"/>
        <v>0.91663466831948681</v>
      </c>
      <c r="S343" s="1">
        <f t="shared" si="53"/>
        <v>72437.971298615768</v>
      </c>
    </row>
    <row r="344" spans="1:19" ht="14.4" customHeight="1">
      <c r="A344" s="142" t="s">
        <v>331</v>
      </c>
      <c r="B344" s="148">
        <v>320834</v>
      </c>
      <c r="C344" s="90" t="s">
        <v>361</v>
      </c>
      <c r="D344" s="142" t="s">
        <v>1122</v>
      </c>
      <c r="E344" s="143" t="s">
        <v>1187</v>
      </c>
      <c r="F344" s="1">
        <v>478579</v>
      </c>
      <c r="G344" s="1">
        <v>726588</v>
      </c>
      <c r="H344" s="7">
        <f t="shared" si="45"/>
        <v>1205167</v>
      </c>
      <c r="I344" s="1">
        <v>38124</v>
      </c>
      <c r="J344" s="1">
        <f t="shared" si="46"/>
        <v>1243291</v>
      </c>
      <c r="K344" s="5">
        <v>2490</v>
      </c>
      <c r="L344" s="5">
        <v>1</v>
      </c>
      <c r="M344" s="10">
        <f t="shared" si="47"/>
        <v>2491</v>
      </c>
      <c r="N344" s="2">
        <f t="shared" si="48"/>
        <v>499.11320754716979</v>
      </c>
      <c r="O344" s="2">
        <f t="shared" si="49"/>
        <v>27.771658260369595</v>
      </c>
      <c r="P344" s="1">
        <f t="shared" si="50"/>
        <v>69179.200726580661</v>
      </c>
      <c r="Q344" s="1">
        <f t="shared" si="51"/>
        <v>1174111.7992734194</v>
      </c>
      <c r="R344" s="11">
        <f t="shared" si="52"/>
        <v>0.91663466831948681</v>
      </c>
      <c r="S344" s="1">
        <f t="shared" si="53"/>
        <v>1076231.5796969866</v>
      </c>
    </row>
    <row r="345" spans="1:19" ht="14.4" customHeight="1">
      <c r="A345" s="142" t="s">
        <v>331</v>
      </c>
      <c r="B345" s="149">
        <v>320837</v>
      </c>
      <c r="C345" s="90" t="s">
        <v>362</v>
      </c>
      <c r="D345" s="142" t="s">
        <v>1122</v>
      </c>
      <c r="E345" s="142" t="s">
        <v>1188</v>
      </c>
      <c r="F345" s="1">
        <v>0</v>
      </c>
      <c r="G345" s="1">
        <v>0</v>
      </c>
      <c r="H345" s="7">
        <f t="shared" si="45"/>
        <v>0</v>
      </c>
      <c r="I345" s="1">
        <v>2562</v>
      </c>
      <c r="J345" s="1">
        <f t="shared" si="46"/>
        <v>2562</v>
      </c>
      <c r="K345" s="5">
        <v>0</v>
      </c>
      <c r="L345" s="5">
        <v>0</v>
      </c>
      <c r="M345" s="10">
        <f t="shared" si="47"/>
        <v>0</v>
      </c>
      <c r="N345" s="2">
        <f t="shared" si="48"/>
        <v>0</v>
      </c>
      <c r="O345" s="2">
        <f t="shared" si="49"/>
        <v>27.771658260369595</v>
      </c>
      <c r="P345" s="1">
        <f t="shared" si="50"/>
        <v>0</v>
      </c>
      <c r="Q345" s="1">
        <f t="shared" si="51"/>
        <v>2562</v>
      </c>
      <c r="R345" s="11">
        <f t="shared" si="52"/>
        <v>0.91663466831948681</v>
      </c>
      <c r="S345" s="1">
        <f t="shared" si="53"/>
        <v>2348.4180202345251</v>
      </c>
    </row>
    <row r="346" spans="1:19" ht="14.4" customHeight="1">
      <c r="A346" s="142" t="s">
        <v>331</v>
      </c>
      <c r="B346" s="148">
        <v>320839</v>
      </c>
      <c r="C346" s="90" t="s">
        <v>363</v>
      </c>
      <c r="D346" s="142" t="s">
        <v>1122</v>
      </c>
      <c r="E346" s="143" t="s">
        <v>1187</v>
      </c>
      <c r="F346" s="1">
        <v>141935</v>
      </c>
      <c r="G346" s="1">
        <v>3425</v>
      </c>
      <c r="H346" s="7">
        <f t="shared" si="45"/>
        <v>145360</v>
      </c>
      <c r="I346" s="1">
        <v>3672</v>
      </c>
      <c r="J346" s="1">
        <f t="shared" si="46"/>
        <v>149032</v>
      </c>
      <c r="K346" s="5">
        <v>500</v>
      </c>
      <c r="L346" s="5">
        <v>0</v>
      </c>
      <c r="M346" s="10">
        <f t="shared" si="47"/>
        <v>500</v>
      </c>
      <c r="N346" s="2">
        <f t="shared" si="48"/>
        <v>298.06400000000002</v>
      </c>
      <c r="O346" s="2">
        <f t="shared" si="49"/>
        <v>27.771658260369595</v>
      </c>
      <c r="P346" s="1">
        <f t="shared" si="50"/>
        <v>13885.829130184797</v>
      </c>
      <c r="Q346" s="1">
        <f t="shared" si="51"/>
        <v>135146.17086981519</v>
      </c>
      <c r="R346" s="11">
        <f t="shared" si="52"/>
        <v>0.91663466831948681</v>
      </c>
      <c r="S346" s="1">
        <f t="shared" si="53"/>
        <v>123879.66550990174</v>
      </c>
    </row>
    <row r="347" spans="1:19" ht="14.4" customHeight="1">
      <c r="A347" s="142" t="s">
        <v>364</v>
      </c>
      <c r="B347" s="149">
        <v>330842</v>
      </c>
      <c r="C347" s="90" t="s">
        <v>365</v>
      </c>
      <c r="D347" s="142" t="s">
        <v>1122</v>
      </c>
      <c r="E347" s="142" t="s">
        <v>1188</v>
      </c>
      <c r="F347" s="1">
        <v>0</v>
      </c>
      <c r="G347" s="1">
        <v>0</v>
      </c>
      <c r="H347" s="7">
        <f t="shared" si="45"/>
        <v>0</v>
      </c>
      <c r="I347" s="1">
        <v>16980</v>
      </c>
      <c r="J347" s="1">
        <f t="shared" si="46"/>
        <v>16980</v>
      </c>
      <c r="K347" s="5">
        <v>0</v>
      </c>
      <c r="L347" s="5">
        <v>0</v>
      </c>
      <c r="M347" s="10">
        <f t="shared" si="47"/>
        <v>0</v>
      </c>
      <c r="N347" s="2">
        <f t="shared" si="48"/>
        <v>0</v>
      </c>
      <c r="O347" s="2">
        <f t="shared" si="49"/>
        <v>27.771658260369595</v>
      </c>
      <c r="P347" s="1">
        <f t="shared" si="50"/>
        <v>0</v>
      </c>
      <c r="Q347" s="1">
        <f t="shared" si="51"/>
        <v>16980</v>
      </c>
      <c r="R347" s="11">
        <f t="shared" si="52"/>
        <v>0.91663466831948681</v>
      </c>
      <c r="S347" s="1">
        <f t="shared" si="53"/>
        <v>15564.456668064886</v>
      </c>
    </row>
    <row r="348" spans="1:19" ht="14.4" customHeight="1">
      <c r="A348" s="142" t="s">
        <v>364</v>
      </c>
      <c r="B348" s="148">
        <v>330843</v>
      </c>
      <c r="C348" s="90" t="s">
        <v>366</v>
      </c>
      <c r="D348" s="142" t="s">
        <v>1122</v>
      </c>
      <c r="E348" s="143" t="s">
        <v>1187</v>
      </c>
      <c r="F348" s="1">
        <v>863707</v>
      </c>
      <c r="G348" s="1">
        <v>0</v>
      </c>
      <c r="H348" s="7">
        <f t="shared" si="45"/>
        <v>863707</v>
      </c>
      <c r="I348" s="1">
        <v>2130</v>
      </c>
      <c r="J348" s="1">
        <f t="shared" si="46"/>
        <v>865837</v>
      </c>
      <c r="K348" s="5">
        <v>4226</v>
      </c>
      <c r="L348" s="5">
        <v>0</v>
      </c>
      <c r="M348" s="10">
        <f t="shared" si="47"/>
        <v>4226</v>
      </c>
      <c r="N348" s="2">
        <f t="shared" si="48"/>
        <v>204.88334122101278</v>
      </c>
      <c r="O348" s="2">
        <f t="shared" si="49"/>
        <v>27.771658260369595</v>
      </c>
      <c r="P348" s="1">
        <f t="shared" si="50"/>
        <v>117363.0278083219</v>
      </c>
      <c r="Q348" s="1">
        <f t="shared" si="51"/>
        <v>748473.97219167813</v>
      </c>
      <c r="R348" s="11">
        <f t="shared" si="52"/>
        <v>0.91663466831948681</v>
      </c>
      <c r="S348" s="1">
        <f t="shared" si="53"/>
        <v>686077.19124568766</v>
      </c>
    </row>
    <row r="349" spans="1:19" ht="14.4" customHeight="1">
      <c r="A349" s="142" t="s">
        <v>364</v>
      </c>
      <c r="B349" s="149">
        <v>330844</v>
      </c>
      <c r="C349" s="90" t="s">
        <v>367</v>
      </c>
      <c r="D349" s="142" t="s">
        <v>1122</v>
      </c>
      <c r="E349" s="142" t="s">
        <v>1188</v>
      </c>
      <c r="F349" s="1">
        <v>0</v>
      </c>
      <c r="G349" s="1">
        <v>0</v>
      </c>
      <c r="H349" s="7">
        <f t="shared" si="45"/>
        <v>0</v>
      </c>
      <c r="I349" s="1">
        <v>-10926</v>
      </c>
      <c r="J349" s="1">
        <f t="shared" si="46"/>
        <v>-10926</v>
      </c>
      <c r="K349" s="5">
        <v>0</v>
      </c>
      <c r="L349" s="5">
        <v>0</v>
      </c>
      <c r="M349" s="10">
        <f t="shared" si="47"/>
        <v>0</v>
      </c>
      <c r="N349" s="2">
        <f t="shared" si="48"/>
        <v>0</v>
      </c>
      <c r="O349" s="2">
        <f t="shared" si="49"/>
        <v>27.771658260369595</v>
      </c>
      <c r="P349" s="1">
        <f t="shared" si="50"/>
        <v>0</v>
      </c>
      <c r="Q349" s="1">
        <f t="shared" si="51"/>
        <v>-10926</v>
      </c>
      <c r="R349" s="11">
        <f t="shared" si="52"/>
        <v>0.91663466831948681</v>
      </c>
      <c r="S349" s="1">
        <f t="shared" si="53"/>
        <v>-10926</v>
      </c>
    </row>
    <row r="350" spans="1:19" ht="14.4" customHeight="1">
      <c r="A350" s="142" t="s">
        <v>364</v>
      </c>
      <c r="B350" s="148">
        <v>330846</v>
      </c>
      <c r="C350" s="90" t="s">
        <v>368</v>
      </c>
      <c r="D350" s="142" t="s">
        <v>1122</v>
      </c>
      <c r="E350" s="143" t="s">
        <v>1187</v>
      </c>
      <c r="F350" s="1">
        <v>604607</v>
      </c>
      <c r="G350" s="1">
        <v>88963</v>
      </c>
      <c r="H350" s="7">
        <f t="shared" si="45"/>
        <v>693570</v>
      </c>
      <c r="I350" s="1">
        <v>-24</v>
      </c>
      <c r="J350" s="1">
        <f t="shared" si="46"/>
        <v>693546</v>
      </c>
      <c r="K350" s="5">
        <v>2922</v>
      </c>
      <c r="L350" s="5">
        <v>0</v>
      </c>
      <c r="M350" s="10">
        <f t="shared" si="47"/>
        <v>2922</v>
      </c>
      <c r="N350" s="2">
        <f t="shared" si="48"/>
        <v>237.35318275154003</v>
      </c>
      <c r="O350" s="2">
        <f t="shared" si="49"/>
        <v>27.771658260369595</v>
      </c>
      <c r="P350" s="1">
        <f t="shared" si="50"/>
        <v>81148.785436799953</v>
      </c>
      <c r="Q350" s="1">
        <f t="shared" si="51"/>
        <v>612397.21456320002</v>
      </c>
      <c r="R350" s="11">
        <f t="shared" si="52"/>
        <v>0.91663466831948681</v>
      </c>
      <c r="S350" s="1">
        <f t="shared" si="53"/>
        <v>561344.51765091647</v>
      </c>
    </row>
    <row r="351" spans="1:19" ht="14.4" customHeight="1">
      <c r="A351" s="142" t="s">
        <v>364</v>
      </c>
      <c r="B351" s="148">
        <v>330847</v>
      </c>
      <c r="C351" s="90" t="s">
        <v>369</v>
      </c>
      <c r="D351" s="142" t="s">
        <v>1122</v>
      </c>
      <c r="E351" s="143" t="s">
        <v>1187</v>
      </c>
      <c r="F351" s="1">
        <v>148541</v>
      </c>
      <c r="G351" s="1">
        <v>0</v>
      </c>
      <c r="H351" s="7">
        <f t="shared" si="45"/>
        <v>148541</v>
      </c>
      <c r="I351" s="1">
        <v>4044</v>
      </c>
      <c r="J351" s="1">
        <f t="shared" si="46"/>
        <v>152585</v>
      </c>
      <c r="K351" s="5">
        <v>663</v>
      </c>
      <c r="L351" s="5">
        <v>0</v>
      </c>
      <c r="M351" s="10">
        <f t="shared" si="47"/>
        <v>663</v>
      </c>
      <c r="N351" s="2">
        <f t="shared" si="48"/>
        <v>230.14328808446456</v>
      </c>
      <c r="O351" s="2">
        <f t="shared" si="49"/>
        <v>27.771658260369595</v>
      </c>
      <c r="P351" s="1">
        <f t="shared" si="50"/>
        <v>18412.60942662504</v>
      </c>
      <c r="Q351" s="1">
        <f t="shared" si="51"/>
        <v>134172.39057337496</v>
      </c>
      <c r="R351" s="11">
        <f t="shared" si="52"/>
        <v>0.91663466831948681</v>
      </c>
      <c r="S351" s="1">
        <f t="shared" si="53"/>
        <v>122987.0647308582</v>
      </c>
    </row>
    <row r="352" spans="1:19" ht="14.4" customHeight="1">
      <c r="A352" s="142" t="s">
        <v>364</v>
      </c>
      <c r="B352" s="148">
        <v>330848</v>
      </c>
      <c r="C352" s="90" t="s">
        <v>370</v>
      </c>
      <c r="D352" s="142" t="s">
        <v>1122</v>
      </c>
      <c r="E352" s="143" t="s">
        <v>1187</v>
      </c>
      <c r="F352" s="1">
        <v>48085</v>
      </c>
      <c r="G352" s="1">
        <v>0</v>
      </c>
      <c r="H352" s="7">
        <f t="shared" si="45"/>
        <v>48085</v>
      </c>
      <c r="I352" s="1">
        <v>-1806</v>
      </c>
      <c r="J352" s="1">
        <f t="shared" si="46"/>
        <v>46279</v>
      </c>
      <c r="K352" s="5">
        <v>95</v>
      </c>
      <c r="L352" s="5">
        <v>0</v>
      </c>
      <c r="M352" s="10">
        <f t="shared" si="47"/>
        <v>95</v>
      </c>
      <c r="N352" s="2">
        <f t="shared" si="48"/>
        <v>487.14736842105265</v>
      </c>
      <c r="O352" s="2">
        <f t="shared" si="49"/>
        <v>27.771658260369595</v>
      </c>
      <c r="P352" s="1">
        <f t="shared" si="50"/>
        <v>2638.3075347351114</v>
      </c>
      <c r="Q352" s="1">
        <f t="shared" si="51"/>
        <v>43640.692465264889</v>
      </c>
      <c r="R352" s="11">
        <f t="shared" si="52"/>
        <v>0.91663466831948681</v>
      </c>
      <c r="S352" s="1">
        <f t="shared" si="53"/>
        <v>40002.57166313081</v>
      </c>
    </row>
    <row r="353" spans="1:19" ht="14.4" customHeight="1">
      <c r="A353" s="142" t="s">
        <v>364</v>
      </c>
      <c r="B353" s="149">
        <v>330849</v>
      </c>
      <c r="C353" s="90" t="s">
        <v>371</v>
      </c>
      <c r="D353" s="142" t="s">
        <v>1122</v>
      </c>
      <c r="E353" s="142" t="s">
        <v>1188</v>
      </c>
      <c r="F353" s="1">
        <v>0</v>
      </c>
      <c r="G353" s="1">
        <v>0</v>
      </c>
      <c r="H353" s="7">
        <f t="shared" si="45"/>
        <v>0</v>
      </c>
      <c r="I353" s="1">
        <v>9594</v>
      </c>
      <c r="J353" s="1">
        <f t="shared" si="46"/>
        <v>9594</v>
      </c>
      <c r="K353" s="5">
        <v>0</v>
      </c>
      <c r="L353" s="5">
        <v>0</v>
      </c>
      <c r="M353" s="10">
        <f t="shared" si="47"/>
        <v>0</v>
      </c>
      <c r="N353" s="2">
        <f t="shared" si="48"/>
        <v>0</v>
      </c>
      <c r="O353" s="2">
        <f t="shared" si="49"/>
        <v>27.771658260369595</v>
      </c>
      <c r="P353" s="1">
        <f t="shared" si="50"/>
        <v>0</v>
      </c>
      <c r="Q353" s="1">
        <f t="shared" si="51"/>
        <v>9594</v>
      </c>
      <c r="R353" s="11">
        <f t="shared" si="52"/>
        <v>0.91663466831948681</v>
      </c>
      <c r="S353" s="1">
        <f t="shared" si="53"/>
        <v>8794.1930078571568</v>
      </c>
    </row>
    <row r="354" spans="1:19" ht="14.4" customHeight="1">
      <c r="A354" s="142" t="s">
        <v>364</v>
      </c>
      <c r="B354" s="148">
        <v>330850</v>
      </c>
      <c r="C354" s="90" t="s">
        <v>372</v>
      </c>
      <c r="D354" s="142" t="s">
        <v>1122</v>
      </c>
      <c r="E354" s="143" t="s">
        <v>1187</v>
      </c>
      <c r="F354" s="1">
        <v>505645</v>
      </c>
      <c r="G354" s="1">
        <v>151712</v>
      </c>
      <c r="H354" s="7">
        <f t="shared" si="45"/>
        <v>657357</v>
      </c>
      <c r="I354" s="1">
        <v>-14394</v>
      </c>
      <c r="J354" s="1">
        <f t="shared" si="46"/>
        <v>642963</v>
      </c>
      <c r="K354" s="5">
        <v>2534</v>
      </c>
      <c r="L354" s="5">
        <v>276</v>
      </c>
      <c r="M354" s="10">
        <f t="shared" si="47"/>
        <v>2810</v>
      </c>
      <c r="N354" s="2">
        <f t="shared" si="48"/>
        <v>228.81245551601424</v>
      </c>
      <c r="O354" s="2">
        <f t="shared" si="49"/>
        <v>27.771658260369595</v>
      </c>
      <c r="P354" s="1">
        <f t="shared" si="50"/>
        <v>78038.359711638564</v>
      </c>
      <c r="Q354" s="1">
        <f t="shared" si="51"/>
        <v>564924.64028836146</v>
      </c>
      <c r="R354" s="11">
        <f t="shared" si="52"/>
        <v>0.91663466831948681</v>
      </c>
      <c r="S354" s="1">
        <f t="shared" si="53"/>
        <v>517829.51027622761</v>
      </c>
    </row>
    <row r="355" spans="1:19" ht="14.4" customHeight="1">
      <c r="A355" s="142" t="s">
        <v>364</v>
      </c>
      <c r="B355" s="149">
        <v>330851</v>
      </c>
      <c r="C355" s="90" t="s">
        <v>373</v>
      </c>
      <c r="D355" s="142" t="s">
        <v>1122</v>
      </c>
      <c r="E355" s="142" t="s">
        <v>1188</v>
      </c>
      <c r="F355" s="1">
        <v>0</v>
      </c>
      <c r="G355" s="1">
        <v>0</v>
      </c>
      <c r="H355" s="7">
        <f t="shared" si="45"/>
        <v>0</v>
      </c>
      <c r="I355" s="1">
        <v>14946</v>
      </c>
      <c r="J355" s="1">
        <f t="shared" si="46"/>
        <v>14946</v>
      </c>
      <c r="K355" s="5">
        <v>0</v>
      </c>
      <c r="L355" s="5">
        <v>0</v>
      </c>
      <c r="M355" s="10">
        <f t="shared" si="47"/>
        <v>0</v>
      </c>
      <c r="N355" s="2">
        <f t="shared" si="48"/>
        <v>0</v>
      </c>
      <c r="O355" s="2">
        <f t="shared" si="49"/>
        <v>27.771658260369595</v>
      </c>
      <c r="P355" s="1">
        <f t="shared" si="50"/>
        <v>0</v>
      </c>
      <c r="Q355" s="1">
        <f t="shared" si="51"/>
        <v>14946</v>
      </c>
      <c r="R355" s="11">
        <f t="shared" si="52"/>
        <v>0.91663466831948681</v>
      </c>
      <c r="S355" s="1">
        <f t="shared" si="53"/>
        <v>13700.021752703049</v>
      </c>
    </row>
    <row r="356" spans="1:19" ht="14.4" customHeight="1">
      <c r="A356" s="142" t="s">
        <v>364</v>
      </c>
      <c r="B356" s="149">
        <v>330855</v>
      </c>
      <c r="C356" s="90" t="s">
        <v>374</v>
      </c>
      <c r="D356" s="142" t="s">
        <v>1122</v>
      </c>
      <c r="E356" s="142" t="s">
        <v>1188</v>
      </c>
      <c r="F356" s="1">
        <v>0</v>
      </c>
      <c r="G356" s="1">
        <v>0</v>
      </c>
      <c r="H356" s="7">
        <f t="shared" si="45"/>
        <v>0</v>
      </c>
      <c r="I356" s="1">
        <v>27462</v>
      </c>
      <c r="J356" s="1">
        <f t="shared" si="46"/>
        <v>27462</v>
      </c>
      <c r="K356" s="5">
        <v>0</v>
      </c>
      <c r="L356" s="5">
        <v>0</v>
      </c>
      <c r="M356" s="10">
        <f t="shared" si="47"/>
        <v>0</v>
      </c>
      <c r="N356" s="2">
        <f t="shared" si="48"/>
        <v>0</v>
      </c>
      <c r="O356" s="2">
        <f t="shared" si="49"/>
        <v>27.771658260369595</v>
      </c>
      <c r="P356" s="1">
        <f t="shared" si="50"/>
        <v>0</v>
      </c>
      <c r="Q356" s="1">
        <f t="shared" si="51"/>
        <v>27462</v>
      </c>
      <c r="R356" s="11">
        <f t="shared" si="52"/>
        <v>0.91663466831948681</v>
      </c>
      <c r="S356" s="1">
        <f t="shared" si="53"/>
        <v>25172.621261389748</v>
      </c>
    </row>
    <row r="357" spans="1:19" ht="14.4" customHeight="1">
      <c r="A357" s="142" t="s">
        <v>364</v>
      </c>
      <c r="B357" s="149">
        <v>330856</v>
      </c>
      <c r="C357" s="90" t="s">
        <v>375</v>
      </c>
      <c r="D357" s="142" t="s">
        <v>1122</v>
      </c>
      <c r="E357" s="142" t="s">
        <v>1188</v>
      </c>
      <c r="F357" s="1">
        <v>0</v>
      </c>
      <c r="G357" s="1">
        <v>0</v>
      </c>
      <c r="H357" s="7">
        <f t="shared" si="45"/>
        <v>0</v>
      </c>
      <c r="I357" s="1">
        <v>-14352</v>
      </c>
      <c r="J357" s="1">
        <f t="shared" si="46"/>
        <v>-14352</v>
      </c>
      <c r="K357" s="5">
        <v>0</v>
      </c>
      <c r="L357" s="5">
        <v>0</v>
      </c>
      <c r="M357" s="10">
        <f t="shared" si="47"/>
        <v>0</v>
      </c>
      <c r="N357" s="2">
        <f t="shared" si="48"/>
        <v>0</v>
      </c>
      <c r="O357" s="2">
        <f t="shared" si="49"/>
        <v>27.771658260369595</v>
      </c>
      <c r="P357" s="1">
        <f t="shared" si="50"/>
        <v>0</v>
      </c>
      <c r="Q357" s="1">
        <f t="shared" si="51"/>
        <v>-14352</v>
      </c>
      <c r="R357" s="11">
        <f t="shared" si="52"/>
        <v>0.91663466831948681</v>
      </c>
      <c r="S357" s="1">
        <f t="shared" si="53"/>
        <v>-14352</v>
      </c>
    </row>
    <row r="358" spans="1:19" ht="14.4" customHeight="1">
      <c r="A358" s="142" t="s">
        <v>364</v>
      </c>
      <c r="B358" s="149">
        <v>330859</v>
      </c>
      <c r="C358" s="90" t="s">
        <v>376</v>
      </c>
      <c r="D358" s="142" t="s">
        <v>1122</v>
      </c>
      <c r="E358" s="142" t="s">
        <v>1188</v>
      </c>
      <c r="F358" s="1">
        <v>0</v>
      </c>
      <c r="G358" s="1">
        <v>0</v>
      </c>
      <c r="H358" s="7">
        <f t="shared" si="45"/>
        <v>0</v>
      </c>
      <c r="I358" s="1">
        <v>46374</v>
      </c>
      <c r="J358" s="1">
        <f t="shared" si="46"/>
        <v>46374</v>
      </c>
      <c r="K358" s="5">
        <v>0</v>
      </c>
      <c r="L358" s="5">
        <v>0</v>
      </c>
      <c r="M358" s="10">
        <f t="shared" si="47"/>
        <v>0</v>
      </c>
      <c r="N358" s="2">
        <f t="shared" si="48"/>
        <v>0</v>
      </c>
      <c r="O358" s="2">
        <f t="shared" si="49"/>
        <v>27.771658260369595</v>
      </c>
      <c r="P358" s="1">
        <f t="shared" si="50"/>
        <v>0</v>
      </c>
      <c r="Q358" s="1">
        <f t="shared" si="51"/>
        <v>46374</v>
      </c>
      <c r="R358" s="11">
        <f t="shared" si="52"/>
        <v>0.91663466831948681</v>
      </c>
      <c r="S358" s="1">
        <f t="shared" si="53"/>
        <v>42508.016108647884</v>
      </c>
    </row>
    <row r="359" spans="1:19" ht="14.4" customHeight="1">
      <c r="A359" s="142" t="s">
        <v>364</v>
      </c>
      <c r="B359" s="148">
        <v>330860</v>
      </c>
      <c r="C359" s="90" t="s">
        <v>377</v>
      </c>
      <c r="D359" s="142" t="s">
        <v>1122</v>
      </c>
      <c r="E359" s="143" t="s">
        <v>1187</v>
      </c>
      <c r="F359" s="1">
        <v>2929558</v>
      </c>
      <c r="G359" s="1">
        <v>0</v>
      </c>
      <c r="H359" s="7">
        <f t="shared" si="45"/>
        <v>2929558</v>
      </c>
      <c r="I359" s="1">
        <v>42672</v>
      </c>
      <c r="J359" s="1">
        <f t="shared" si="46"/>
        <v>2972230</v>
      </c>
      <c r="K359" s="5">
        <v>6939</v>
      </c>
      <c r="L359" s="5">
        <v>0</v>
      </c>
      <c r="M359" s="10">
        <f t="shared" si="47"/>
        <v>6939</v>
      </c>
      <c r="N359" s="2">
        <f t="shared" si="48"/>
        <v>428.33693615794783</v>
      </c>
      <c r="O359" s="2">
        <f t="shared" si="49"/>
        <v>27.771658260369595</v>
      </c>
      <c r="P359" s="1">
        <f t="shared" si="50"/>
        <v>192707.53666870462</v>
      </c>
      <c r="Q359" s="1">
        <f t="shared" si="51"/>
        <v>2779522.4633312952</v>
      </c>
      <c r="R359" s="11">
        <f t="shared" si="52"/>
        <v>0.91663466831948681</v>
      </c>
      <c r="S359" s="1">
        <f t="shared" si="53"/>
        <v>2547806.6512622447</v>
      </c>
    </row>
    <row r="360" spans="1:19" ht="14.4" customHeight="1">
      <c r="A360" s="142" t="s">
        <v>364</v>
      </c>
      <c r="B360" s="148">
        <v>330861</v>
      </c>
      <c r="C360" s="90" t="s">
        <v>378</v>
      </c>
      <c r="D360" s="142" t="s">
        <v>1122</v>
      </c>
      <c r="E360" s="143" t="s">
        <v>1187</v>
      </c>
      <c r="F360" s="1">
        <v>1628116</v>
      </c>
      <c r="G360" s="1">
        <v>0</v>
      </c>
      <c r="H360" s="7">
        <f t="shared" si="45"/>
        <v>1628116</v>
      </c>
      <c r="I360" s="1">
        <v>95052</v>
      </c>
      <c r="J360" s="1">
        <f t="shared" si="46"/>
        <v>1723168</v>
      </c>
      <c r="K360" s="5">
        <v>4629</v>
      </c>
      <c r="L360" s="5">
        <v>0</v>
      </c>
      <c r="M360" s="10">
        <f t="shared" si="47"/>
        <v>4629</v>
      </c>
      <c r="N360" s="2">
        <f t="shared" si="48"/>
        <v>372.25491466839492</v>
      </c>
      <c r="O360" s="2">
        <f t="shared" si="49"/>
        <v>27.771658260369595</v>
      </c>
      <c r="P360" s="1">
        <f t="shared" si="50"/>
        <v>128555.00608725085</v>
      </c>
      <c r="Q360" s="1">
        <f t="shared" si="51"/>
        <v>1594612.9939127492</v>
      </c>
      <c r="R360" s="11">
        <f t="shared" si="52"/>
        <v>0.91663466831948681</v>
      </c>
      <c r="S360" s="1">
        <f t="shared" si="53"/>
        <v>1461677.5527731567</v>
      </c>
    </row>
    <row r="361" spans="1:19" ht="14.4" customHeight="1">
      <c r="A361" s="142" t="s">
        <v>364</v>
      </c>
      <c r="B361" s="148">
        <v>330863</v>
      </c>
      <c r="C361" s="90" t="s">
        <v>379</v>
      </c>
      <c r="D361" s="142" t="s">
        <v>1122</v>
      </c>
      <c r="E361" s="143" t="s">
        <v>1187</v>
      </c>
      <c r="F361" s="1">
        <v>1115768</v>
      </c>
      <c r="G361" s="1">
        <v>0</v>
      </c>
      <c r="H361" s="7">
        <f t="shared" si="45"/>
        <v>1115768</v>
      </c>
      <c r="I361" s="1">
        <v>129672</v>
      </c>
      <c r="J361" s="1">
        <f t="shared" si="46"/>
        <v>1245440</v>
      </c>
      <c r="K361" s="5">
        <v>1807</v>
      </c>
      <c r="L361" s="5">
        <v>0</v>
      </c>
      <c r="M361" s="10">
        <f t="shared" si="47"/>
        <v>1807</v>
      </c>
      <c r="N361" s="2">
        <f t="shared" si="48"/>
        <v>689.23076923076928</v>
      </c>
      <c r="O361" s="2">
        <f t="shared" si="49"/>
        <v>27.771658260369595</v>
      </c>
      <c r="P361" s="1">
        <f t="shared" si="50"/>
        <v>50183.38647648786</v>
      </c>
      <c r="Q361" s="1">
        <f t="shared" si="51"/>
        <v>1195256.6135235121</v>
      </c>
      <c r="R361" s="11">
        <f t="shared" si="52"/>
        <v>0.91663466831948681</v>
      </c>
      <c r="S361" s="1">
        <f t="shared" si="53"/>
        <v>1095613.6494937977</v>
      </c>
    </row>
    <row r="362" spans="1:19" ht="14.4" customHeight="1">
      <c r="A362" s="142" t="s">
        <v>364</v>
      </c>
      <c r="B362" s="149">
        <v>330865</v>
      </c>
      <c r="C362" s="90" t="s">
        <v>380</v>
      </c>
      <c r="D362" s="142" t="s">
        <v>1122</v>
      </c>
      <c r="E362" s="142" t="s">
        <v>1188</v>
      </c>
      <c r="F362" s="1">
        <v>0</v>
      </c>
      <c r="G362" s="1">
        <v>0</v>
      </c>
      <c r="H362" s="7">
        <f t="shared" si="45"/>
        <v>0</v>
      </c>
      <c r="I362" s="1">
        <v>2784</v>
      </c>
      <c r="J362" s="1">
        <f t="shared" si="46"/>
        <v>2784</v>
      </c>
      <c r="K362" s="5">
        <v>0</v>
      </c>
      <c r="L362" s="5">
        <v>0</v>
      </c>
      <c r="M362" s="10">
        <f t="shared" si="47"/>
        <v>0</v>
      </c>
      <c r="N362" s="2">
        <f t="shared" si="48"/>
        <v>0</v>
      </c>
      <c r="O362" s="2">
        <f t="shared" si="49"/>
        <v>27.771658260369595</v>
      </c>
      <c r="P362" s="1">
        <f t="shared" si="50"/>
        <v>0</v>
      </c>
      <c r="Q362" s="1">
        <f t="shared" si="51"/>
        <v>2784</v>
      </c>
      <c r="R362" s="11">
        <f t="shared" si="52"/>
        <v>0.91663466831948681</v>
      </c>
      <c r="S362" s="1">
        <f t="shared" si="53"/>
        <v>2551.9109166014514</v>
      </c>
    </row>
    <row r="363" spans="1:19" ht="14.4" customHeight="1">
      <c r="A363" s="142" t="s">
        <v>364</v>
      </c>
      <c r="B363" s="148">
        <v>330866</v>
      </c>
      <c r="C363" s="90" t="s">
        <v>381</v>
      </c>
      <c r="D363" s="142" t="s">
        <v>1122</v>
      </c>
      <c r="E363" s="143" t="s">
        <v>1187</v>
      </c>
      <c r="F363" s="1">
        <v>431719</v>
      </c>
      <c r="G363" s="1">
        <v>0</v>
      </c>
      <c r="H363" s="7">
        <f t="shared" si="45"/>
        <v>431719</v>
      </c>
      <c r="I363" s="1">
        <v>69174</v>
      </c>
      <c r="J363" s="1">
        <f t="shared" si="46"/>
        <v>500893</v>
      </c>
      <c r="K363" s="5">
        <v>1019</v>
      </c>
      <c r="L363" s="5">
        <v>0</v>
      </c>
      <c r="M363" s="10">
        <f t="shared" si="47"/>
        <v>1019</v>
      </c>
      <c r="N363" s="2">
        <f t="shared" si="48"/>
        <v>491.55348380765457</v>
      </c>
      <c r="O363" s="2">
        <f t="shared" si="49"/>
        <v>27.771658260369595</v>
      </c>
      <c r="P363" s="1">
        <f t="shared" si="50"/>
        <v>28299.319767316618</v>
      </c>
      <c r="Q363" s="1">
        <f t="shared" si="51"/>
        <v>472593.68023268337</v>
      </c>
      <c r="R363" s="11">
        <f t="shared" si="52"/>
        <v>0.91663466831948681</v>
      </c>
      <c r="S363" s="1">
        <f t="shared" si="53"/>
        <v>433195.75132997136</v>
      </c>
    </row>
    <row r="364" spans="1:19" ht="14.4" customHeight="1">
      <c r="A364" s="142" t="s">
        <v>364</v>
      </c>
      <c r="B364" s="149">
        <v>330868</v>
      </c>
      <c r="C364" s="90" t="s">
        <v>382</v>
      </c>
      <c r="D364" s="142" t="s">
        <v>1122</v>
      </c>
      <c r="E364" s="142" t="s">
        <v>1188</v>
      </c>
      <c r="F364" s="1">
        <v>0</v>
      </c>
      <c r="G364" s="1">
        <v>0</v>
      </c>
      <c r="H364" s="7">
        <f t="shared" si="45"/>
        <v>0</v>
      </c>
      <c r="I364" s="1">
        <v>-1842</v>
      </c>
      <c r="J364" s="1">
        <f t="shared" si="46"/>
        <v>-1842</v>
      </c>
      <c r="K364" s="5">
        <v>0</v>
      </c>
      <c r="L364" s="5">
        <v>0</v>
      </c>
      <c r="M364" s="10">
        <f t="shared" si="47"/>
        <v>0</v>
      </c>
      <c r="N364" s="2">
        <f t="shared" si="48"/>
        <v>0</v>
      </c>
      <c r="O364" s="2">
        <f t="shared" si="49"/>
        <v>27.771658260369595</v>
      </c>
      <c r="P364" s="1">
        <f t="shared" si="50"/>
        <v>0</v>
      </c>
      <c r="Q364" s="1">
        <f t="shared" si="51"/>
        <v>-1842</v>
      </c>
      <c r="R364" s="11">
        <f t="shared" si="52"/>
        <v>0.91663466831948681</v>
      </c>
      <c r="S364" s="1">
        <f t="shared" si="53"/>
        <v>-1842</v>
      </c>
    </row>
    <row r="365" spans="1:19" ht="14.4" customHeight="1">
      <c r="A365" s="142" t="s">
        <v>364</v>
      </c>
      <c r="B365" s="148">
        <v>330872</v>
      </c>
      <c r="C365" s="90" t="s">
        <v>383</v>
      </c>
      <c r="D365" s="142" t="s">
        <v>1122</v>
      </c>
      <c r="E365" s="143" t="s">
        <v>1187</v>
      </c>
      <c r="F365" s="1">
        <v>240506</v>
      </c>
      <c r="G365" s="1">
        <v>0</v>
      </c>
      <c r="H365" s="7">
        <f t="shared" si="45"/>
        <v>240506</v>
      </c>
      <c r="I365" s="1">
        <v>7572</v>
      </c>
      <c r="J365" s="1">
        <f t="shared" si="46"/>
        <v>248078</v>
      </c>
      <c r="K365" s="5">
        <v>1170</v>
      </c>
      <c r="L365" s="5">
        <v>0</v>
      </c>
      <c r="M365" s="10">
        <f t="shared" si="47"/>
        <v>1170</v>
      </c>
      <c r="N365" s="2">
        <f t="shared" si="48"/>
        <v>212.03247863247864</v>
      </c>
      <c r="O365" s="2">
        <f t="shared" si="49"/>
        <v>27.771658260369595</v>
      </c>
      <c r="P365" s="1">
        <f t="shared" si="50"/>
        <v>32492.840164632427</v>
      </c>
      <c r="Q365" s="1">
        <f t="shared" si="51"/>
        <v>215585.15983536758</v>
      </c>
      <c r="R365" s="11">
        <f t="shared" si="52"/>
        <v>0.91663466831948681</v>
      </c>
      <c r="S365" s="1">
        <f t="shared" si="53"/>
        <v>197612.83148029572</v>
      </c>
    </row>
    <row r="366" spans="1:19" ht="14.4" customHeight="1">
      <c r="A366" s="142" t="s">
        <v>364</v>
      </c>
      <c r="B366" s="149">
        <v>330875</v>
      </c>
      <c r="C366" s="90" t="s">
        <v>384</v>
      </c>
      <c r="D366" s="142" t="s">
        <v>1122</v>
      </c>
      <c r="E366" s="142" t="s">
        <v>1188</v>
      </c>
      <c r="F366" s="1">
        <v>0</v>
      </c>
      <c r="G366" s="1">
        <v>0</v>
      </c>
      <c r="H366" s="7">
        <f t="shared" si="45"/>
        <v>0</v>
      </c>
      <c r="I366" s="1">
        <v>-4398</v>
      </c>
      <c r="J366" s="1">
        <f t="shared" si="46"/>
        <v>-4398</v>
      </c>
      <c r="K366" s="5">
        <v>0</v>
      </c>
      <c r="L366" s="5">
        <v>0</v>
      </c>
      <c r="M366" s="10">
        <f t="shared" si="47"/>
        <v>0</v>
      </c>
      <c r="N366" s="2">
        <f t="shared" si="48"/>
        <v>0</v>
      </c>
      <c r="O366" s="2">
        <f t="shared" si="49"/>
        <v>27.771658260369595</v>
      </c>
      <c r="P366" s="1">
        <f t="shared" si="50"/>
        <v>0</v>
      </c>
      <c r="Q366" s="1">
        <f t="shared" si="51"/>
        <v>-4398</v>
      </c>
      <c r="R366" s="11">
        <f t="shared" si="52"/>
        <v>0.91663466831948681</v>
      </c>
      <c r="S366" s="1">
        <f t="shared" si="53"/>
        <v>-4398</v>
      </c>
    </row>
    <row r="367" spans="1:19" ht="14.4" customHeight="1">
      <c r="A367" s="142" t="s">
        <v>364</v>
      </c>
      <c r="B367" s="149">
        <v>330879</v>
      </c>
      <c r="C367" s="90" t="s">
        <v>385</v>
      </c>
      <c r="D367" s="142" t="s">
        <v>1122</v>
      </c>
      <c r="E367" s="142" t="s">
        <v>1188</v>
      </c>
      <c r="F367" s="1">
        <v>0</v>
      </c>
      <c r="G367" s="1">
        <v>0</v>
      </c>
      <c r="H367" s="7">
        <f t="shared" si="45"/>
        <v>0</v>
      </c>
      <c r="I367" s="1">
        <v>6492</v>
      </c>
      <c r="J367" s="1">
        <f t="shared" si="46"/>
        <v>6492</v>
      </c>
      <c r="K367" s="5">
        <v>0</v>
      </c>
      <c r="L367" s="5">
        <v>0</v>
      </c>
      <c r="M367" s="10">
        <f t="shared" si="47"/>
        <v>0</v>
      </c>
      <c r="N367" s="2">
        <f t="shared" si="48"/>
        <v>0</v>
      </c>
      <c r="O367" s="2">
        <f t="shared" si="49"/>
        <v>27.771658260369595</v>
      </c>
      <c r="P367" s="1">
        <f t="shared" si="50"/>
        <v>0</v>
      </c>
      <c r="Q367" s="1">
        <f t="shared" si="51"/>
        <v>6492</v>
      </c>
      <c r="R367" s="11">
        <f t="shared" si="52"/>
        <v>0.91663466831948681</v>
      </c>
      <c r="S367" s="1">
        <f t="shared" si="53"/>
        <v>5950.7922667301082</v>
      </c>
    </row>
    <row r="368" spans="1:19" ht="14.4" customHeight="1">
      <c r="A368" s="142" t="s">
        <v>364</v>
      </c>
      <c r="B368" s="149">
        <v>330880</v>
      </c>
      <c r="C368" s="90" t="s">
        <v>386</v>
      </c>
      <c r="D368" s="142" t="s">
        <v>1122</v>
      </c>
      <c r="E368" s="142" t="s">
        <v>1188</v>
      </c>
      <c r="F368" s="1">
        <v>0</v>
      </c>
      <c r="G368" s="1">
        <v>0</v>
      </c>
      <c r="H368" s="7">
        <f t="shared" si="45"/>
        <v>0</v>
      </c>
      <c r="I368" s="1">
        <v>-11430</v>
      </c>
      <c r="J368" s="1">
        <f t="shared" si="46"/>
        <v>-11430</v>
      </c>
      <c r="K368" s="5">
        <v>0</v>
      </c>
      <c r="L368" s="5">
        <v>0</v>
      </c>
      <c r="M368" s="10">
        <f t="shared" si="47"/>
        <v>0</v>
      </c>
      <c r="N368" s="2">
        <f t="shared" si="48"/>
        <v>0</v>
      </c>
      <c r="O368" s="2">
        <f t="shared" si="49"/>
        <v>27.771658260369595</v>
      </c>
      <c r="P368" s="1">
        <f t="shared" si="50"/>
        <v>0</v>
      </c>
      <c r="Q368" s="1">
        <f t="shared" si="51"/>
        <v>-11430</v>
      </c>
      <c r="R368" s="11">
        <f t="shared" si="52"/>
        <v>0.91663466831948681</v>
      </c>
      <c r="S368" s="1">
        <f t="shared" si="53"/>
        <v>-11430</v>
      </c>
    </row>
    <row r="369" spans="1:19" ht="14.4" customHeight="1">
      <c r="A369" s="142" t="s">
        <v>364</v>
      </c>
      <c r="B369" s="149">
        <v>330881</v>
      </c>
      <c r="C369" s="90" t="s">
        <v>387</v>
      </c>
      <c r="D369" s="142" t="s">
        <v>1122</v>
      </c>
      <c r="E369" s="142" t="s">
        <v>1188</v>
      </c>
      <c r="F369" s="1">
        <v>0</v>
      </c>
      <c r="G369" s="1">
        <v>0</v>
      </c>
      <c r="H369" s="7">
        <f t="shared" si="45"/>
        <v>0</v>
      </c>
      <c r="I369" s="1">
        <v>310452</v>
      </c>
      <c r="J369" s="1">
        <f t="shared" si="46"/>
        <v>310452</v>
      </c>
      <c r="K369" s="5">
        <v>0</v>
      </c>
      <c r="L369" s="5">
        <v>0</v>
      </c>
      <c r="M369" s="10">
        <f t="shared" si="47"/>
        <v>0</v>
      </c>
      <c r="N369" s="2">
        <f t="shared" si="48"/>
        <v>0</v>
      </c>
      <c r="O369" s="2">
        <f t="shared" si="49"/>
        <v>27.771658260369595</v>
      </c>
      <c r="P369" s="1">
        <f t="shared" si="50"/>
        <v>0</v>
      </c>
      <c r="Q369" s="1">
        <f t="shared" si="51"/>
        <v>310452</v>
      </c>
      <c r="R369" s="11">
        <f t="shared" si="52"/>
        <v>0.91663466831948681</v>
      </c>
      <c r="S369" s="1">
        <f t="shared" si="53"/>
        <v>284571.06604912132</v>
      </c>
    </row>
    <row r="370" spans="1:19" ht="14.4" customHeight="1">
      <c r="A370" s="142" t="s">
        <v>364</v>
      </c>
      <c r="B370" s="148">
        <v>330889</v>
      </c>
      <c r="C370" s="90" t="s">
        <v>388</v>
      </c>
      <c r="D370" s="142" t="s">
        <v>1122</v>
      </c>
      <c r="E370" s="143" t="s">
        <v>1187</v>
      </c>
      <c r="F370" s="1">
        <v>272659</v>
      </c>
      <c r="G370" s="1">
        <v>286506</v>
      </c>
      <c r="H370" s="7">
        <f t="shared" si="45"/>
        <v>559165</v>
      </c>
      <c r="I370" s="1">
        <v>-5238</v>
      </c>
      <c r="J370" s="1">
        <f t="shared" si="46"/>
        <v>553927</v>
      </c>
      <c r="K370" s="5">
        <v>1221</v>
      </c>
      <c r="L370" s="5">
        <v>534</v>
      </c>
      <c r="M370" s="10">
        <f t="shared" si="47"/>
        <v>1755</v>
      </c>
      <c r="N370" s="2">
        <f t="shared" si="48"/>
        <v>315.62792022792024</v>
      </c>
      <c r="O370" s="2">
        <f t="shared" si="49"/>
        <v>27.771658260369595</v>
      </c>
      <c r="P370" s="1">
        <f t="shared" si="50"/>
        <v>48739.260246948637</v>
      </c>
      <c r="Q370" s="1">
        <f t="shared" si="51"/>
        <v>505187.73975305137</v>
      </c>
      <c r="R370" s="11">
        <f t="shared" si="52"/>
        <v>0.91663466831948681</v>
      </c>
      <c r="S370" s="1">
        <f t="shared" si="53"/>
        <v>463072.59626760945</v>
      </c>
    </row>
    <row r="371" spans="1:19" ht="14.4" customHeight="1">
      <c r="A371" s="142" t="s">
        <v>364</v>
      </c>
      <c r="B371" s="149">
        <v>330892</v>
      </c>
      <c r="C371" s="90" t="s">
        <v>389</v>
      </c>
      <c r="D371" s="142" t="s">
        <v>1122</v>
      </c>
      <c r="E371" s="142" t="s">
        <v>1188</v>
      </c>
      <c r="F371" s="1">
        <v>0</v>
      </c>
      <c r="G371" s="1">
        <v>0</v>
      </c>
      <c r="H371" s="7">
        <f t="shared" si="45"/>
        <v>0</v>
      </c>
      <c r="I371" s="1">
        <v>21144</v>
      </c>
      <c r="J371" s="1">
        <f t="shared" si="46"/>
        <v>21144</v>
      </c>
      <c r="K371" s="5">
        <v>0</v>
      </c>
      <c r="L371" s="5">
        <v>0</v>
      </c>
      <c r="M371" s="10">
        <f t="shared" si="47"/>
        <v>0</v>
      </c>
      <c r="N371" s="2">
        <f t="shared" si="48"/>
        <v>0</v>
      </c>
      <c r="O371" s="2">
        <f t="shared" si="49"/>
        <v>27.771658260369595</v>
      </c>
      <c r="P371" s="1">
        <f t="shared" si="50"/>
        <v>0</v>
      </c>
      <c r="Q371" s="1">
        <f t="shared" si="51"/>
        <v>21144</v>
      </c>
      <c r="R371" s="11">
        <f t="shared" si="52"/>
        <v>0.91663466831948681</v>
      </c>
      <c r="S371" s="1">
        <f t="shared" si="53"/>
        <v>19381.32342694723</v>
      </c>
    </row>
    <row r="372" spans="1:19" ht="14.4" customHeight="1">
      <c r="A372" s="142" t="s">
        <v>364</v>
      </c>
      <c r="B372" s="148">
        <v>330896</v>
      </c>
      <c r="C372" s="90" t="s">
        <v>390</v>
      </c>
      <c r="D372" s="142" t="s">
        <v>1122</v>
      </c>
      <c r="E372" s="143" t="s">
        <v>1187</v>
      </c>
      <c r="F372" s="1">
        <v>249598</v>
      </c>
      <c r="G372" s="1">
        <v>198312</v>
      </c>
      <c r="H372" s="7">
        <f t="shared" si="45"/>
        <v>447910</v>
      </c>
      <c r="I372" s="1">
        <v>-3060</v>
      </c>
      <c r="J372" s="1">
        <f t="shared" si="46"/>
        <v>444850</v>
      </c>
      <c r="K372" s="5">
        <v>1105</v>
      </c>
      <c r="L372" s="5">
        <v>353</v>
      </c>
      <c r="M372" s="10">
        <f t="shared" si="47"/>
        <v>1458</v>
      </c>
      <c r="N372" s="2">
        <f t="shared" si="48"/>
        <v>305.10973936899865</v>
      </c>
      <c r="O372" s="2">
        <f t="shared" si="49"/>
        <v>27.771658260369595</v>
      </c>
      <c r="P372" s="1">
        <f t="shared" si="50"/>
        <v>40491.077743618865</v>
      </c>
      <c r="Q372" s="1">
        <f t="shared" si="51"/>
        <v>404358.92225638113</v>
      </c>
      <c r="R372" s="11">
        <f t="shared" si="52"/>
        <v>0.91663466831948681</v>
      </c>
      <c r="S372" s="1">
        <f t="shared" si="53"/>
        <v>370649.40658450307</v>
      </c>
    </row>
    <row r="373" spans="1:19" ht="14.4" customHeight="1">
      <c r="A373" s="142" t="s">
        <v>364</v>
      </c>
      <c r="B373" s="148">
        <v>330899</v>
      </c>
      <c r="C373" s="90" t="s">
        <v>391</v>
      </c>
      <c r="D373" s="142" t="s">
        <v>1122</v>
      </c>
      <c r="E373" s="143" t="s">
        <v>1187</v>
      </c>
      <c r="F373" s="1">
        <v>520578</v>
      </c>
      <c r="G373" s="1">
        <v>634855</v>
      </c>
      <c r="H373" s="7">
        <f t="shared" si="45"/>
        <v>1155433</v>
      </c>
      <c r="I373" s="1">
        <v>11880</v>
      </c>
      <c r="J373" s="1">
        <f t="shared" si="46"/>
        <v>1167313</v>
      </c>
      <c r="K373" s="5">
        <v>1309</v>
      </c>
      <c r="L373" s="5">
        <v>609</v>
      </c>
      <c r="M373" s="10">
        <f t="shared" si="47"/>
        <v>1918</v>
      </c>
      <c r="N373" s="2">
        <f t="shared" si="48"/>
        <v>608.6094890510949</v>
      </c>
      <c r="O373" s="2">
        <f t="shared" si="49"/>
        <v>27.771658260369595</v>
      </c>
      <c r="P373" s="1">
        <f t="shared" si="50"/>
        <v>53266.040543388881</v>
      </c>
      <c r="Q373" s="1">
        <f t="shared" si="51"/>
        <v>1114046.9594566112</v>
      </c>
      <c r="R373" s="11">
        <f t="shared" si="52"/>
        <v>0.91663466831948681</v>
      </c>
      <c r="S373" s="1">
        <f t="shared" si="53"/>
        <v>1021174.0651738435</v>
      </c>
    </row>
    <row r="374" spans="1:19" ht="14.4" customHeight="1">
      <c r="A374" s="142" t="s">
        <v>364</v>
      </c>
      <c r="B374" s="148">
        <v>330900</v>
      </c>
      <c r="C374" s="90" t="s">
        <v>392</v>
      </c>
      <c r="D374" s="142" t="s">
        <v>1122</v>
      </c>
      <c r="E374" s="143" t="s">
        <v>1187</v>
      </c>
      <c r="F374" s="1">
        <v>697049</v>
      </c>
      <c r="G374" s="1">
        <v>863133</v>
      </c>
      <c r="H374" s="7">
        <f t="shared" si="45"/>
        <v>1560182</v>
      </c>
      <c r="I374" s="1">
        <v>30138</v>
      </c>
      <c r="J374" s="1">
        <f t="shared" si="46"/>
        <v>1590320</v>
      </c>
      <c r="K374" s="5">
        <v>1933</v>
      </c>
      <c r="L374" s="5">
        <v>663</v>
      </c>
      <c r="M374" s="10">
        <f t="shared" si="47"/>
        <v>2596</v>
      </c>
      <c r="N374" s="2">
        <f t="shared" si="48"/>
        <v>612.60400616332822</v>
      </c>
      <c r="O374" s="2">
        <f t="shared" si="49"/>
        <v>27.771658260369595</v>
      </c>
      <c r="P374" s="1">
        <f t="shared" si="50"/>
        <v>72095.224843919466</v>
      </c>
      <c r="Q374" s="1">
        <f t="shared" si="51"/>
        <v>1518224.7751560805</v>
      </c>
      <c r="R374" s="11">
        <f t="shared" si="52"/>
        <v>0.91663466831948681</v>
      </c>
      <c r="S374" s="1">
        <f t="shared" si="53"/>
        <v>1391657.4632096214</v>
      </c>
    </row>
    <row r="375" spans="1:19" ht="14.4" customHeight="1">
      <c r="A375" s="142" t="s">
        <v>364</v>
      </c>
      <c r="B375" s="148">
        <v>330902</v>
      </c>
      <c r="C375" s="90" t="s">
        <v>393</v>
      </c>
      <c r="D375" s="142" t="s">
        <v>1122</v>
      </c>
      <c r="E375" s="143" t="s">
        <v>1187</v>
      </c>
      <c r="F375" s="1">
        <v>803061</v>
      </c>
      <c r="G375" s="1">
        <v>985733</v>
      </c>
      <c r="H375" s="7">
        <f t="shared" si="45"/>
        <v>1788794</v>
      </c>
      <c r="I375" s="1">
        <v>-7920</v>
      </c>
      <c r="J375" s="1">
        <f t="shared" si="46"/>
        <v>1780874</v>
      </c>
      <c r="K375" s="5">
        <v>1373</v>
      </c>
      <c r="L375" s="5">
        <v>406</v>
      </c>
      <c r="M375" s="10">
        <f t="shared" si="47"/>
        <v>1779</v>
      </c>
      <c r="N375" s="2">
        <f t="shared" si="48"/>
        <v>1001.0534007869589</v>
      </c>
      <c r="O375" s="2">
        <f t="shared" si="49"/>
        <v>27.771658260369595</v>
      </c>
      <c r="P375" s="1">
        <f t="shared" si="50"/>
        <v>49405.780045197505</v>
      </c>
      <c r="Q375" s="1">
        <f t="shared" si="51"/>
        <v>1731468.2199548024</v>
      </c>
      <c r="R375" s="11">
        <f t="shared" si="52"/>
        <v>0.91663466831948681</v>
      </c>
      <c r="S375" s="1">
        <f t="shared" si="53"/>
        <v>1587123.7975040025</v>
      </c>
    </row>
    <row r="376" spans="1:19" ht="14.4" customHeight="1">
      <c r="A376" s="142" t="s">
        <v>364</v>
      </c>
      <c r="B376" s="149">
        <v>330905</v>
      </c>
      <c r="C376" s="90" t="s">
        <v>394</v>
      </c>
      <c r="D376" s="142" t="s">
        <v>1122</v>
      </c>
      <c r="E376" s="142" t="s">
        <v>1188</v>
      </c>
      <c r="F376" s="1">
        <v>0</v>
      </c>
      <c r="G376" s="1">
        <v>0</v>
      </c>
      <c r="H376" s="7">
        <f t="shared" si="45"/>
        <v>0</v>
      </c>
      <c r="I376" s="1">
        <v>5850</v>
      </c>
      <c r="J376" s="1">
        <f t="shared" si="46"/>
        <v>5850</v>
      </c>
      <c r="K376" s="5">
        <v>0</v>
      </c>
      <c r="L376" s="5">
        <v>0</v>
      </c>
      <c r="M376" s="10">
        <f t="shared" si="47"/>
        <v>0</v>
      </c>
      <c r="N376" s="2">
        <f t="shared" si="48"/>
        <v>0</v>
      </c>
      <c r="O376" s="2">
        <f t="shared" si="49"/>
        <v>27.771658260369595</v>
      </c>
      <c r="P376" s="1">
        <f t="shared" si="50"/>
        <v>0</v>
      </c>
      <c r="Q376" s="1">
        <f t="shared" si="51"/>
        <v>5850</v>
      </c>
      <c r="R376" s="11">
        <f t="shared" si="52"/>
        <v>0.91663466831948681</v>
      </c>
      <c r="S376" s="1">
        <f t="shared" si="53"/>
        <v>5362.3128096689979</v>
      </c>
    </row>
    <row r="377" spans="1:19" ht="14.4" customHeight="1">
      <c r="A377" s="142" t="s">
        <v>364</v>
      </c>
      <c r="B377" s="148">
        <v>330908</v>
      </c>
      <c r="C377" s="90" t="s">
        <v>395</v>
      </c>
      <c r="D377" s="142" t="s">
        <v>1122</v>
      </c>
      <c r="E377" s="143" t="s">
        <v>1187</v>
      </c>
      <c r="F377" s="1">
        <v>1317431</v>
      </c>
      <c r="G377" s="1">
        <v>0</v>
      </c>
      <c r="H377" s="7">
        <f t="shared" si="45"/>
        <v>1317431</v>
      </c>
      <c r="I377" s="1">
        <v>63084</v>
      </c>
      <c r="J377" s="1">
        <f t="shared" si="46"/>
        <v>1380515</v>
      </c>
      <c r="K377" s="5">
        <v>2999</v>
      </c>
      <c r="L377" s="5">
        <v>0</v>
      </c>
      <c r="M377" s="10">
        <f t="shared" si="47"/>
        <v>2999</v>
      </c>
      <c r="N377" s="2">
        <f t="shared" si="48"/>
        <v>460.32510836945647</v>
      </c>
      <c r="O377" s="2">
        <f t="shared" si="49"/>
        <v>27.771658260369595</v>
      </c>
      <c r="P377" s="1">
        <f t="shared" si="50"/>
        <v>83287.203122848412</v>
      </c>
      <c r="Q377" s="1">
        <f t="shared" si="51"/>
        <v>1297227.7968771516</v>
      </c>
      <c r="R377" s="11">
        <f t="shared" si="52"/>
        <v>0.91663466831948681</v>
      </c>
      <c r="S377" s="1">
        <f t="shared" si="53"/>
        <v>1189083.9713253065</v>
      </c>
    </row>
    <row r="378" spans="1:19" ht="14.4" customHeight="1">
      <c r="A378" s="142" t="s">
        <v>364</v>
      </c>
      <c r="B378" s="149">
        <v>330909</v>
      </c>
      <c r="C378" s="90" t="s">
        <v>316</v>
      </c>
      <c r="D378" s="142" t="s">
        <v>1122</v>
      </c>
      <c r="E378" s="142" t="s">
        <v>1188</v>
      </c>
      <c r="F378" s="1">
        <v>0</v>
      </c>
      <c r="G378" s="1">
        <v>0</v>
      </c>
      <c r="H378" s="7">
        <f t="shared" si="45"/>
        <v>0</v>
      </c>
      <c r="I378" s="1">
        <v>-13746</v>
      </c>
      <c r="J378" s="1">
        <f t="shared" si="46"/>
        <v>-13746</v>
      </c>
      <c r="K378" s="5">
        <v>0</v>
      </c>
      <c r="L378" s="5">
        <v>0</v>
      </c>
      <c r="M378" s="10">
        <f t="shared" si="47"/>
        <v>0</v>
      </c>
      <c r="N378" s="2">
        <f t="shared" si="48"/>
        <v>0</v>
      </c>
      <c r="O378" s="2">
        <f t="shared" si="49"/>
        <v>27.771658260369595</v>
      </c>
      <c r="P378" s="1">
        <f t="shared" si="50"/>
        <v>0</v>
      </c>
      <c r="Q378" s="1">
        <f t="shared" si="51"/>
        <v>-13746</v>
      </c>
      <c r="R378" s="11">
        <f t="shared" si="52"/>
        <v>0.91663466831948681</v>
      </c>
      <c r="S378" s="1">
        <f t="shared" si="53"/>
        <v>-13746</v>
      </c>
    </row>
    <row r="379" spans="1:19" ht="14.4" customHeight="1">
      <c r="A379" s="142" t="s">
        <v>364</v>
      </c>
      <c r="B379" s="148">
        <v>330910</v>
      </c>
      <c r="C379" s="90" t="s">
        <v>396</v>
      </c>
      <c r="D379" s="142" t="s">
        <v>1122</v>
      </c>
      <c r="E379" s="143" t="s">
        <v>1187</v>
      </c>
      <c r="F379" s="1">
        <v>733765</v>
      </c>
      <c r="G379" s="1">
        <v>944531</v>
      </c>
      <c r="H379" s="7">
        <f t="shared" si="45"/>
        <v>1678296</v>
      </c>
      <c r="I379" s="1">
        <v>2232</v>
      </c>
      <c r="J379" s="1">
        <f t="shared" si="46"/>
        <v>1680528</v>
      </c>
      <c r="K379" s="5">
        <v>1317</v>
      </c>
      <c r="L379" s="5">
        <v>400</v>
      </c>
      <c r="M379" s="10">
        <f t="shared" si="47"/>
        <v>1717</v>
      </c>
      <c r="N379" s="2">
        <f t="shared" si="48"/>
        <v>978.75829935934769</v>
      </c>
      <c r="O379" s="2">
        <f t="shared" si="49"/>
        <v>27.771658260369595</v>
      </c>
      <c r="P379" s="1">
        <f t="shared" si="50"/>
        <v>47683.937233054596</v>
      </c>
      <c r="Q379" s="1">
        <f t="shared" si="51"/>
        <v>1632844.0627669455</v>
      </c>
      <c r="R379" s="11">
        <f t="shared" si="52"/>
        <v>0.91663466831948681</v>
      </c>
      <c r="S379" s="1">
        <f t="shared" si="53"/>
        <v>1496721.4758918223</v>
      </c>
    </row>
    <row r="380" spans="1:19" ht="14.4" customHeight="1">
      <c r="A380" s="142" t="s">
        <v>364</v>
      </c>
      <c r="B380" s="149">
        <v>330914</v>
      </c>
      <c r="C380" s="90" t="s">
        <v>397</v>
      </c>
      <c r="D380" s="142" t="s">
        <v>1122</v>
      </c>
      <c r="E380" s="142" t="s">
        <v>1188</v>
      </c>
      <c r="F380" s="1">
        <v>0</v>
      </c>
      <c r="G380" s="1">
        <v>0</v>
      </c>
      <c r="H380" s="7">
        <f t="shared" si="45"/>
        <v>0</v>
      </c>
      <c r="I380" s="1">
        <v>21894</v>
      </c>
      <c r="J380" s="1">
        <f t="shared" si="46"/>
        <v>21894</v>
      </c>
      <c r="K380" s="5">
        <v>0</v>
      </c>
      <c r="L380" s="5">
        <v>0</v>
      </c>
      <c r="M380" s="10">
        <f t="shared" si="47"/>
        <v>0</v>
      </c>
      <c r="N380" s="2">
        <f t="shared" si="48"/>
        <v>0</v>
      </c>
      <c r="O380" s="2">
        <f t="shared" si="49"/>
        <v>27.771658260369595</v>
      </c>
      <c r="P380" s="1">
        <f t="shared" si="50"/>
        <v>0</v>
      </c>
      <c r="Q380" s="1">
        <f t="shared" si="51"/>
        <v>21894</v>
      </c>
      <c r="R380" s="11">
        <f t="shared" si="52"/>
        <v>0.91663466831948681</v>
      </c>
      <c r="S380" s="1">
        <f t="shared" si="53"/>
        <v>20068.799428186845</v>
      </c>
    </row>
    <row r="381" spans="1:19" ht="14.4" customHeight="1">
      <c r="A381" s="142" t="s">
        <v>364</v>
      </c>
      <c r="B381" s="149">
        <v>330915</v>
      </c>
      <c r="C381" s="90" t="s">
        <v>398</v>
      </c>
      <c r="D381" s="142" t="s">
        <v>1122</v>
      </c>
      <c r="E381" s="142" t="s">
        <v>1188</v>
      </c>
      <c r="F381" s="1">
        <v>0</v>
      </c>
      <c r="G381" s="1">
        <v>0</v>
      </c>
      <c r="H381" s="7">
        <f t="shared" si="45"/>
        <v>0</v>
      </c>
      <c r="I381" s="1">
        <v>9444</v>
      </c>
      <c r="J381" s="1">
        <f t="shared" si="46"/>
        <v>9444</v>
      </c>
      <c r="K381" s="5">
        <v>0</v>
      </c>
      <c r="L381" s="5">
        <v>0</v>
      </c>
      <c r="M381" s="10">
        <f t="shared" si="47"/>
        <v>0</v>
      </c>
      <c r="N381" s="2">
        <f t="shared" si="48"/>
        <v>0</v>
      </c>
      <c r="O381" s="2">
        <f t="shared" si="49"/>
        <v>27.771658260369595</v>
      </c>
      <c r="P381" s="1">
        <f t="shared" si="50"/>
        <v>0</v>
      </c>
      <c r="Q381" s="1">
        <f t="shared" si="51"/>
        <v>9444</v>
      </c>
      <c r="R381" s="11">
        <f t="shared" si="52"/>
        <v>0.91663466831948681</v>
      </c>
      <c r="S381" s="1">
        <f t="shared" si="53"/>
        <v>8656.6978076092328</v>
      </c>
    </row>
    <row r="382" spans="1:19" ht="14.4" customHeight="1">
      <c r="A382" s="142" t="s">
        <v>364</v>
      </c>
      <c r="B382" s="149">
        <v>330916</v>
      </c>
      <c r="C382" s="90" t="s">
        <v>399</v>
      </c>
      <c r="D382" s="142" t="s">
        <v>1122</v>
      </c>
      <c r="E382" s="142" t="s">
        <v>1188</v>
      </c>
      <c r="F382" s="1">
        <v>0</v>
      </c>
      <c r="G382" s="1">
        <v>0</v>
      </c>
      <c r="H382" s="7">
        <f t="shared" si="45"/>
        <v>0</v>
      </c>
      <c r="I382" s="1">
        <v>52266</v>
      </c>
      <c r="J382" s="1">
        <f t="shared" si="46"/>
        <v>52266</v>
      </c>
      <c r="K382" s="5">
        <v>0</v>
      </c>
      <c r="L382" s="5">
        <v>0</v>
      </c>
      <c r="M382" s="10">
        <f t="shared" si="47"/>
        <v>0</v>
      </c>
      <c r="N382" s="2">
        <f t="shared" si="48"/>
        <v>0</v>
      </c>
      <c r="O382" s="2">
        <f t="shared" si="49"/>
        <v>27.771658260369595</v>
      </c>
      <c r="P382" s="1">
        <f t="shared" si="50"/>
        <v>0</v>
      </c>
      <c r="Q382" s="1">
        <f t="shared" si="51"/>
        <v>52266</v>
      </c>
      <c r="R382" s="11">
        <f t="shared" si="52"/>
        <v>0.91663466831948681</v>
      </c>
      <c r="S382" s="1">
        <f t="shared" si="53"/>
        <v>47908.827574386298</v>
      </c>
    </row>
    <row r="383" spans="1:19" ht="14.4" customHeight="1">
      <c r="A383" s="142" t="s">
        <v>364</v>
      </c>
      <c r="B383" s="149">
        <v>330917</v>
      </c>
      <c r="C383" s="90" t="s">
        <v>400</v>
      </c>
      <c r="D383" s="142" t="s">
        <v>1122</v>
      </c>
      <c r="E383" s="142" t="s">
        <v>1188</v>
      </c>
      <c r="F383" s="1">
        <v>0</v>
      </c>
      <c r="G383" s="1">
        <v>0</v>
      </c>
      <c r="H383" s="7">
        <f t="shared" si="45"/>
        <v>0</v>
      </c>
      <c r="I383" s="1">
        <v>296370</v>
      </c>
      <c r="J383" s="1">
        <f t="shared" si="46"/>
        <v>296370</v>
      </c>
      <c r="K383" s="5">
        <v>0</v>
      </c>
      <c r="L383" s="5">
        <v>0</v>
      </c>
      <c r="M383" s="10">
        <f t="shared" si="47"/>
        <v>0</v>
      </c>
      <c r="N383" s="2">
        <f t="shared" si="48"/>
        <v>0</v>
      </c>
      <c r="O383" s="2">
        <f t="shared" si="49"/>
        <v>27.771658260369595</v>
      </c>
      <c r="P383" s="1">
        <f t="shared" si="50"/>
        <v>0</v>
      </c>
      <c r="Q383" s="1">
        <f t="shared" si="51"/>
        <v>296370</v>
      </c>
      <c r="R383" s="11">
        <f t="shared" si="52"/>
        <v>0.91663466831948681</v>
      </c>
      <c r="S383" s="1">
        <f t="shared" si="53"/>
        <v>271663.01664984628</v>
      </c>
    </row>
    <row r="384" spans="1:19" ht="14.4" customHeight="1">
      <c r="A384" s="142" t="s">
        <v>364</v>
      </c>
      <c r="B384" s="148">
        <v>330918</v>
      </c>
      <c r="C384" s="90" t="s">
        <v>401</v>
      </c>
      <c r="D384" s="142" t="s">
        <v>1122</v>
      </c>
      <c r="E384" s="143" t="s">
        <v>1187</v>
      </c>
      <c r="F384" s="1">
        <v>1533479</v>
      </c>
      <c r="G384" s="1">
        <v>551806</v>
      </c>
      <c r="H384" s="7">
        <f t="shared" si="45"/>
        <v>2085285</v>
      </c>
      <c r="I384" s="1">
        <v>44760</v>
      </c>
      <c r="J384" s="1">
        <f t="shared" si="46"/>
        <v>2130045</v>
      </c>
      <c r="K384" s="5">
        <v>3077</v>
      </c>
      <c r="L384" s="5">
        <v>291</v>
      </c>
      <c r="M384" s="10">
        <f t="shared" si="47"/>
        <v>3368</v>
      </c>
      <c r="N384" s="2">
        <f t="shared" si="48"/>
        <v>632.43616389548697</v>
      </c>
      <c r="O384" s="2">
        <f t="shared" si="49"/>
        <v>27.771658260369595</v>
      </c>
      <c r="P384" s="1">
        <f t="shared" si="50"/>
        <v>93534.945020924788</v>
      </c>
      <c r="Q384" s="1">
        <f t="shared" si="51"/>
        <v>2036510.0549790752</v>
      </c>
      <c r="R384" s="11">
        <f t="shared" si="52"/>
        <v>0.91663466831948681</v>
      </c>
      <c r="S384" s="1">
        <f t="shared" si="53"/>
        <v>1866735.7187750444</v>
      </c>
    </row>
    <row r="385" spans="1:19" ht="14.4" customHeight="1">
      <c r="A385" s="142" t="s">
        <v>364</v>
      </c>
      <c r="B385" s="148">
        <v>330920</v>
      </c>
      <c r="C385" s="90" t="s">
        <v>402</v>
      </c>
      <c r="D385" s="142" t="s">
        <v>1122</v>
      </c>
      <c r="E385" s="143" t="s">
        <v>1187</v>
      </c>
      <c r="F385" s="1">
        <v>440155</v>
      </c>
      <c r="G385" s="1">
        <v>141170</v>
      </c>
      <c r="H385" s="7">
        <f t="shared" si="45"/>
        <v>581325</v>
      </c>
      <c r="I385" s="1">
        <v>17712</v>
      </c>
      <c r="J385" s="1">
        <f t="shared" si="46"/>
        <v>599037</v>
      </c>
      <c r="K385" s="5">
        <v>2428</v>
      </c>
      <c r="L385" s="5">
        <v>578</v>
      </c>
      <c r="M385" s="10">
        <f t="shared" si="47"/>
        <v>3006</v>
      </c>
      <c r="N385" s="2">
        <f t="shared" si="48"/>
        <v>199.2804391217565</v>
      </c>
      <c r="O385" s="2">
        <f t="shared" si="49"/>
        <v>27.771658260369595</v>
      </c>
      <c r="P385" s="1">
        <f t="shared" si="50"/>
        <v>83481.604730670995</v>
      </c>
      <c r="Q385" s="1">
        <f t="shared" si="51"/>
        <v>515555.39526932902</v>
      </c>
      <c r="R385" s="11">
        <f t="shared" si="52"/>
        <v>0.91663466831948681</v>
      </c>
      <c r="S385" s="1">
        <f t="shared" si="53"/>
        <v>472575.94874302333</v>
      </c>
    </row>
    <row r="386" spans="1:19" ht="14.4" customHeight="1">
      <c r="A386" s="142" t="s">
        <v>364</v>
      </c>
      <c r="B386" s="148">
        <v>330925</v>
      </c>
      <c r="C386" s="90" t="s">
        <v>403</v>
      </c>
      <c r="D386" s="142" t="s">
        <v>1122</v>
      </c>
      <c r="E386" s="143" t="s">
        <v>1187</v>
      </c>
      <c r="F386" s="1">
        <v>243958</v>
      </c>
      <c r="G386" s="1">
        <v>331013</v>
      </c>
      <c r="H386" s="7">
        <f t="shared" si="45"/>
        <v>574971</v>
      </c>
      <c r="I386" s="1">
        <v>-648</v>
      </c>
      <c r="J386" s="1">
        <f t="shared" si="46"/>
        <v>574323</v>
      </c>
      <c r="K386" s="5">
        <v>1290</v>
      </c>
      <c r="L386" s="5">
        <v>741</v>
      </c>
      <c r="M386" s="10">
        <f t="shared" si="47"/>
        <v>2031</v>
      </c>
      <c r="N386" s="2">
        <f t="shared" si="48"/>
        <v>282.77843426883311</v>
      </c>
      <c r="O386" s="2">
        <f t="shared" si="49"/>
        <v>27.771658260369595</v>
      </c>
      <c r="P386" s="1">
        <f t="shared" si="50"/>
        <v>56404.237926810645</v>
      </c>
      <c r="Q386" s="1">
        <f t="shared" si="51"/>
        <v>517918.76207318937</v>
      </c>
      <c r="R386" s="11">
        <f t="shared" si="52"/>
        <v>0.91663466831948681</v>
      </c>
      <c r="S386" s="1">
        <f t="shared" si="53"/>
        <v>474742.29268939712</v>
      </c>
    </row>
    <row r="387" spans="1:19" ht="14.4" customHeight="1">
      <c r="A387" s="142" t="s">
        <v>364</v>
      </c>
      <c r="B387" s="149">
        <v>330930</v>
      </c>
      <c r="C387" s="90" t="s">
        <v>404</v>
      </c>
      <c r="D387" s="142" t="s">
        <v>1122</v>
      </c>
      <c r="E387" s="142" t="s">
        <v>1188</v>
      </c>
      <c r="F387" s="1">
        <v>0</v>
      </c>
      <c r="G387" s="1">
        <v>0</v>
      </c>
      <c r="H387" s="7">
        <f t="shared" ref="H387:H450" si="54">SUM(F387:G387)</f>
        <v>0</v>
      </c>
      <c r="I387" s="1">
        <v>126564</v>
      </c>
      <c r="J387" s="1">
        <f t="shared" ref="J387:J450" si="55">H387+I387</f>
        <v>126564</v>
      </c>
      <c r="K387" s="5">
        <v>0</v>
      </c>
      <c r="L387" s="5">
        <v>0</v>
      </c>
      <c r="M387" s="10">
        <f t="shared" ref="M387:M450" si="56">SUM(K387:L387)</f>
        <v>0</v>
      </c>
      <c r="N387" s="2">
        <f t="shared" ref="N387:N450" si="57">IFERROR(J387/M387,0)</f>
        <v>0</v>
      </c>
      <c r="O387" s="2">
        <f t="shared" ref="O387:O450" si="58">$D$1108</f>
        <v>27.771658260369595</v>
      </c>
      <c r="P387" s="1">
        <f t="shared" ref="P387:P450" si="59">IF(J387&lt;0,0,MIN(J387,O387*M387))</f>
        <v>0</v>
      </c>
      <c r="Q387" s="1">
        <f t="shared" ref="Q387:Q450" si="60">J387-P387</f>
        <v>126564</v>
      </c>
      <c r="R387" s="11">
        <f t="shared" ref="R387:R450" si="61">$Q$1106</f>
        <v>0.91663466831948681</v>
      </c>
      <c r="S387" s="1">
        <f t="shared" ref="S387:S450" si="62">IF(Q387&gt;0,R387*Q387,Q387)</f>
        <v>116012.95016118753</v>
      </c>
    </row>
    <row r="388" spans="1:19" ht="14.4" customHeight="1">
      <c r="A388" s="142" t="s">
        <v>364</v>
      </c>
      <c r="B388" s="148">
        <v>330936</v>
      </c>
      <c r="C388" s="90" t="s">
        <v>405</v>
      </c>
      <c r="D388" s="142" t="s">
        <v>1122</v>
      </c>
      <c r="E388" s="143" t="s">
        <v>1187</v>
      </c>
      <c r="F388" s="1">
        <v>296632</v>
      </c>
      <c r="G388" s="1">
        <v>19642</v>
      </c>
      <c r="H388" s="7">
        <f t="shared" si="54"/>
        <v>316274</v>
      </c>
      <c r="I388" s="1">
        <v>-28314</v>
      </c>
      <c r="J388" s="1">
        <f t="shared" si="55"/>
        <v>287960</v>
      </c>
      <c r="K388" s="5">
        <v>1501</v>
      </c>
      <c r="L388" s="5">
        <v>0</v>
      </c>
      <c r="M388" s="10">
        <f t="shared" si="56"/>
        <v>1501</v>
      </c>
      <c r="N388" s="2">
        <f t="shared" si="57"/>
        <v>191.8454363757495</v>
      </c>
      <c r="O388" s="2">
        <f t="shared" si="58"/>
        <v>27.771658260369595</v>
      </c>
      <c r="P388" s="1">
        <f t="shared" si="59"/>
        <v>41685.259048814762</v>
      </c>
      <c r="Q388" s="1">
        <f t="shared" si="60"/>
        <v>246274.74095118523</v>
      </c>
      <c r="R388" s="11">
        <f t="shared" si="61"/>
        <v>0.91663466831948681</v>
      </c>
      <c r="S388" s="1">
        <f t="shared" si="62"/>
        <v>225743.9654872572</v>
      </c>
    </row>
    <row r="389" spans="1:19" ht="14.4" customHeight="1">
      <c r="A389" s="142" t="s">
        <v>364</v>
      </c>
      <c r="B389" s="148">
        <v>330937</v>
      </c>
      <c r="C389" s="90" t="s">
        <v>406</v>
      </c>
      <c r="D389" s="142" t="s">
        <v>1122</v>
      </c>
      <c r="E389" s="143" t="s">
        <v>1187</v>
      </c>
      <c r="F389" s="1">
        <v>321047</v>
      </c>
      <c r="G389" s="1">
        <v>0</v>
      </c>
      <c r="H389" s="7">
        <f t="shared" si="54"/>
        <v>321047</v>
      </c>
      <c r="I389" s="1">
        <v>120552</v>
      </c>
      <c r="J389" s="1">
        <f t="shared" si="55"/>
        <v>441599</v>
      </c>
      <c r="K389" s="5">
        <v>3672</v>
      </c>
      <c r="L389" s="5">
        <v>0</v>
      </c>
      <c r="M389" s="10">
        <f t="shared" si="56"/>
        <v>3672</v>
      </c>
      <c r="N389" s="2">
        <f t="shared" si="57"/>
        <v>120.26116557734204</v>
      </c>
      <c r="O389" s="2">
        <f t="shared" si="58"/>
        <v>27.771658260369595</v>
      </c>
      <c r="P389" s="1">
        <f t="shared" si="59"/>
        <v>101977.52913207715</v>
      </c>
      <c r="Q389" s="1">
        <f t="shared" si="60"/>
        <v>339621.47086792288</v>
      </c>
      <c r="R389" s="11">
        <f t="shared" si="61"/>
        <v>0.91663466831948681</v>
      </c>
      <c r="S389" s="1">
        <f t="shared" si="62"/>
        <v>311308.81430319475</v>
      </c>
    </row>
    <row r="390" spans="1:19" ht="14.4" customHeight="1">
      <c r="A390" s="142" t="s">
        <v>364</v>
      </c>
      <c r="B390" s="148">
        <v>330938</v>
      </c>
      <c r="C390" s="90" t="s">
        <v>407</v>
      </c>
      <c r="D390" s="142" t="s">
        <v>1122</v>
      </c>
      <c r="E390" s="143" t="s">
        <v>1187</v>
      </c>
      <c r="F390" s="1">
        <v>746253</v>
      </c>
      <c r="G390" s="1">
        <v>1152599</v>
      </c>
      <c r="H390" s="7">
        <f t="shared" si="54"/>
        <v>1898852</v>
      </c>
      <c r="I390" s="1">
        <v>-10440</v>
      </c>
      <c r="J390" s="1">
        <f t="shared" si="55"/>
        <v>1888412</v>
      </c>
      <c r="K390" s="5">
        <v>3593</v>
      </c>
      <c r="L390" s="5">
        <v>2313</v>
      </c>
      <c r="M390" s="10">
        <f t="shared" si="56"/>
        <v>5906</v>
      </c>
      <c r="N390" s="2">
        <f t="shared" si="57"/>
        <v>319.74466644090757</v>
      </c>
      <c r="O390" s="2">
        <f t="shared" si="58"/>
        <v>27.771658260369595</v>
      </c>
      <c r="P390" s="1">
        <f t="shared" si="59"/>
        <v>164019.41368574282</v>
      </c>
      <c r="Q390" s="1">
        <f t="shared" si="60"/>
        <v>1724392.5863142572</v>
      </c>
      <c r="R390" s="11">
        <f t="shared" si="61"/>
        <v>0.91663466831948681</v>
      </c>
      <c r="S390" s="1">
        <f t="shared" si="62"/>
        <v>1580638.0264087513</v>
      </c>
    </row>
    <row r="391" spans="1:19" ht="14.4" customHeight="1">
      <c r="A391" s="142" t="s">
        <v>364</v>
      </c>
      <c r="B391" s="148">
        <v>330942</v>
      </c>
      <c r="C391" s="90" t="s">
        <v>408</v>
      </c>
      <c r="D391" s="142" t="s">
        <v>1122</v>
      </c>
      <c r="E391" s="143" t="s">
        <v>1187</v>
      </c>
      <c r="F391" s="1">
        <v>808655</v>
      </c>
      <c r="G391" s="1">
        <v>377027</v>
      </c>
      <c r="H391" s="7">
        <f t="shared" si="54"/>
        <v>1185682</v>
      </c>
      <c r="I391" s="1">
        <v>7368</v>
      </c>
      <c r="J391" s="1">
        <f t="shared" si="55"/>
        <v>1193050</v>
      </c>
      <c r="K391" s="5">
        <v>1872</v>
      </c>
      <c r="L391" s="5">
        <v>292</v>
      </c>
      <c r="M391" s="10">
        <f t="shared" si="56"/>
        <v>2164</v>
      </c>
      <c r="N391" s="2">
        <f t="shared" si="57"/>
        <v>551.31700554528652</v>
      </c>
      <c r="O391" s="2">
        <f t="shared" si="58"/>
        <v>27.771658260369595</v>
      </c>
      <c r="P391" s="1">
        <f t="shared" si="59"/>
        <v>60097.868475439805</v>
      </c>
      <c r="Q391" s="1">
        <f t="shared" si="60"/>
        <v>1132952.1315245603</v>
      </c>
      <c r="R391" s="11">
        <f t="shared" si="61"/>
        <v>0.91663466831948681</v>
      </c>
      <c r="S391" s="1">
        <f t="shared" si="62"/>
        <v>1038503.2013018709</v>
      </c>
    </row>
    <row r="392" spans="1:19" ht="14.4" customHeight="1">
      <c r="A392" s="142" t="s">
        <v>364</v>
      </c>
      <c r="B392" s="149">
        <v>330943</v>
      </c>
      <c r="C392" s="90" t="s">
        <v>409</v>
      </c>
      <c r="D392" s="142" t="s">
        <v>1122</v>
      </c>
      <c r="E392" s="142" t="s">
        <v>1188</v>
      </c>
      <c r="F392" s="1">
        <v>0</v>
      </c>
      <c r="G392" s="1">
        <v>0</v>
      </c>
      <c r="H392" s="7">
        <f t="shared" si="54"/>
        <v>0</v>
      </c>
      <c r="I392" s="1">
        <v>10716</v>
      </c>
      <c r="J392" s="1">
        <f t="shared" si="55"/>
        <v>10716</v>
      </c>
      <c r="K392" s="5">
        <v>0</v>
      </c>
      <c r="L392" s="5">
        <v>0</v>
      </c>
      <c r="M392" s="10">
        <f t="shared" si="56"/>
        <v>0</v>
      </c>
      <c r="N392" s="2">
        <f t="shared" si="57"/>
        <v>0</v>
      </c>
      <c r="O392" s="2">
        <f t="shared" si="58"/>
        <v>27.771658260369595</v>
      </c>
      <c r="P392" s="1">
        <f t="shared" si="59"/>
        <v>0</v>
      </c>
      <c r="Q392" s="1">
        <f t="shared" si="60"/>
        <v>10716</v>
      </c>
      <c r="R392" s="11">
        <f t="shared" si="61"/>
        <v>0.91663466831948681</v>
      </c>
      <c r="S392" s="1">
        <f t="shared" si="62"/>
        <v>9822.6571057116198</v>
      </c>
    </row>
    <row r="393" spans="1:19" ht="14.4" customHeight="1">
      <c r="A393" s="142" t="s">
        <v>364</v>
      </c>
      <c r="B393" s="149">
        <v>330945</v>
      </c>
      <c r="C393" s="90" t="s">
        <v>410</v>
      </c>
      <c r="D393" s="142" t="s">
        <v>1122</v>
      </c>
      <c r="E393" s="142" t="s">
        <v>1188</v>
      </c>
      <c r="F393" s="1">
        <v>0</v>
      </c>
      <c r="G393" s="1">
        <v>0</v>
      </c>
      <c r="H393" s="7">
        <f t="shared" si="54"/>
        <v>0</v>
      </c>
      <c r="I393" s="1">
        <v>1434</v>
      </c>
      <c r="J393" s="1">
        <f t="shared" si="55"/>
        <v>1434</v>
      </c>
      <c r="K393" s="5">
        <v>0</v>
      </c>
      <c r="L393" s="5">
        <v>0</v>
      </c>
      <c r="M393" s="10">
        <f t="shared" si="56"/>
        <v>0</v>
      </c>
      <c r="N393" s="2">
        <f t="shared" si="57"/>
        <v>0</v>
      </c>
      <c r="O393" s="2">
        <f t="shared" si="58"/>
        <v>27.771658260369595</v>
      </c>
      <c r="P393" s="1">
        <f t="shared" si="59"/>
        <v>0</v>
      </c>
      <c r="Q393" s="1">
        <f t="shared" si="60"/>
        <v>1434</v>
      </c>
      <c r="R393" s="11">
        <f t="shared" si="61"/>
        <v>0.91663466831948681</v>
      </c>
      <c r="S393" s="1">
        <f t="shared" si="62"/>
        <v>1314.454114370144</v>
      </c>
    </row>
    <row r="394" spans="1:19" ht="14.4" customHeight="1">
      <c r="A394" s="142" t="s">
        <v>364</v>
      </c>
      <c r="B394" s="148">
        <v>330946</v>
      </c>
      <c r="C394" s="90" t="s">
        <v>411</v>
      </c>
      <c r="D394" s="142" t="s">
        <v>1122</v>
      </c>
      <c r="E394" s="143" t="s">
        <v>1187</v>
      </c>
      <c r="F394" s="1">
        <v>161787</v>
      </c>
      <c r="G394" s="1">
        <v>0</v>
      </c>
      <c r="H394" s="7">
        <f t="shared" si="54"/>
        <v>161787</v>
      </c>
      <c r="I394" s="1">
        <v>-2802</v>
      </c>
      <c r="J394" s="1">
        <f t="shared" si="55"/>
        <v>158985</v>
      </c>
      <c r="K394" s="5">
        <v>496</v>
      </c>
      <c r="L394" s="5">
        <v>0</v>
      </c>
      <c r="M394" s="10">
        <f t="shared" si="56"/>
        <v>496</v>
      </c>
      <c r="N394" s="2">
        <f t="shared" si="57"/>
        <v>320.53427419354841</v>
      </c>
      <c r="O394" s="2">
        <f t="shared" si="58"/>
        <v>27.771658260369595</v>
      </c>
      <c r="P394" s="1">
        <f t="shared" si="59"/>
        <v>13774.742497143319</v>
      </c>
      <c r="Q394" s="1">
        <f t="shared" si="60"/>
        <v>145210.25750285669</v>
      </c>
      <c r="R394" s="11">
        <f t="shared" si="61"/>
        <v>0.91663466831948681</v>
      </c>
      <c r="S394" s="1">
        <f t="shared" si="62"/>
        <v>133104.75622271831</v>
      </c>
    </row>
    <row r="395" spans="1:19" ht="14.4" customHeight="1">
      <c r="A395" s="142" t="s">
        <v>364</v>
      </c>
      <c r="B395" s="148">
        <v>330949</v>
      </c>
      <c r="C395" s="90" t="s">
        <v>412</v>
      </c>
      <c r="D395" s="142" t="s">
        <v>1122</v>
      </c>
      <c r="E395" s="143" t="s">
        <v>1187</v>
      </c>
      <c r="F395" s="1">
        <v>393290</v>
      </c>
      <c r="G395" s="1">
        <v>293697</v>
      </c>
      <c r="H395" s="7">
        <f t="shared" si="54"/>
        <v>686987</v>
      </c>
      <c r="I395" s="1">
        <v>36648</v>
      </c>
      <c r="J395" s="1">
        <f t="shared" si="55"/>
        <v>723635</v>
      </c>
      <c r="K395" s="5">
        <v>1558</v>
      </c>
      <c r="L395" s="5">
        <v>422</v>
      </c>
      <c r="M395" s="10">
        <f t="shared" si="56"/>
        <v>1980</v>
      </c>
      <c r="N395" s="2">
        <f t="shared" si="57"/>
        <v>365.47222222222223</v>
      </c>
      <c r="O395" s="2">
        <f t="shared" si="58"/>
        <v>27.771658260369595</v>
      </c>
      <c r="P395" s="1">
        <f t="shared" si="59"/>
        <v>54987.883355531798</v>
      </c>
      <c r="Q395" s="1">
        <f t="shared" si="60"/>
        <v>668647.11664446816</v>
      </c>
      <c r="R395" s="11">
        <f t="shared" si="61"/>
        <v>0.91663466831948681</v>
      </c>
      <c r="S395" s="1">
        <f t="shared" si="62"/>
        <v>612905.12798818329</v>
      </c>
    </row>
    <row r="396" spans="1:19" ht="14.4" customHeight="1">
      <c r="A396" s="142" t="s">
        <v>364</v>
      </c>
      <c r="B396" s="149">
        <v>330951</v>
      </c>
      <c r="C396" s="90" t="s">
        <v>15</v>
      </c>
      <c r="D396" s="142" t="s">
        <v>1122</v>
      </c>
      <c r="E396" s="142" t="s">
        <v>1188</v>
      </c>
      <c r="F396" s="1">
        <v>0</v>
      </c>
      <c r="G396" s="1">
        <v>0</v>
      </c>
      <c r="H396" s="7">
        <f t="shared" si="54"/>
        <v>0</v>
      </c>
      <c r="I396" s="1">
        <v>13260</v>
      </c>
      <c r="J396" s="1">
        <f t="shared" si="55"/>
        <v>13260</v>
      </c>
      <c r="K396" s="5">
        <v>0</v>
      </c>
      <c r="L396" s="5">
        <v>0</v>
      </c>
      <c r="M396" s="10">
        <f t="shared" si="56"/>
        <v>0</v>
      </c>
      <c r="N396" s="2">
        <f t="shared" si="57"/>
        <v>0</v>
      </c>
      <c r="O396" s="2">
        <f t="shared" si="58"/>
        <v>27.771658260369595</v>
      </c>
      <c r="P396" s="1">
        <f t="shared" si="59"/>
        <v>0</v>
      </c>
      <c r="Q396" s="1">
        <f t="shared" si="60"/>
        <v>13260</v>
      </c>
      <c r="R396" s="11">
        <f t="shared" si="61"/>
        <v>0.91663466831948681</v>
      </c>
      <c r="S396" s="1">
        <f t="shared" si="62"/>
        <v>12154.575701916396</v>
      </c>
    </row>
    <row r="397" spans="1:19" ht="14.4" customHeight="1">
      <c r="A397" s="142" t="s">
        <v>364</v>
      </c>
      <c r="B397" s="149">
        <v>330952</v>
      </c>
      <c r="C397" s="90" t="s">
        <v>413</v>
      </c>
      <c r="D397" s="142" t="s">
        <v>1122</v>
      </c>
      <c r="E397" s="142" t="s">
        <v>1188</v>
      </c>
      <c r="F397" s="1">
        <v>0</v>
      </c>
      <c r="G397" s="1">
        <v>0</v>
      </c>
      <c r="H397" s="7">
        <f t="shared" si="54"/>
        <v>0</v>
      </c>
      <c r="I397" s="1">
        <v>95214</v>
      </c>
      <c r="J397" s="1">
        <f t="shared" si="55"/>
        <v>95214</v>
      </c>
      <c r="K397" s="5">
        <v>0</v>
      </c>
      <c r="L397" s="5">
        <v>0</v>
      </c>
      <c r="M397" s="10">
        <f t="shared" si="56"/>
        <v>0</v>
      </c>
      <c r="N397" s="2">
        <f t="shared" si="57"/>
        <v>0</v>
      </c>
      <c r="O397" s="2">
        <f t="shared" si="58"/>
        <v>27.771658260369595</v>
      </c>
      <c r="P397" s="1">
        <f t="shared" si="59"/>
        <v>0</v>
      </c>
      <c r="Q397" s="1">
        <f t="shared" si="60"/>
        <v>95214</v>
      </c>
      <c r="R397" s="11">
        <f t="shared" si="61"/>
        <v>0.91663466831948681</v>
      </c>
      <c r="S397" s="1">
        <f t="shared" si="62"/>
        <v>87276.453309371616</v>
      </c>
    </row>
    <row r="398" spans="1:19" ht="14.4" customHeight="1">
      <c r="A398" s="142" t="s">
        <v>364</v>
      </c>
      <c r="B398" s="148">
        <v>330953</v>
      </c>
      <c r="C398" s="90" t="s">
        <v>414</v>
      </c>
      <c r="D398" s="142" t="s">
        <v>1122</v>
      </c>
      <c r="E398" s="143" t="s">
        <v>1187</v>
      </c>
      <c r="F398" s="1">
        <v>352182</v>
      </c>
      <c r="G398" s="1">
        <v>69048</v>
      </c>
      <c r="H398" s="7">
        <f t="shared" si="54"/>
        <v>421230</v>
      </c>
      <c r="I398" s="1">
        <v>25482</v>
      </c>
      <c r="J398" s="1">
        <f t="shared" si="55"/>
        <v>446712</v>
      </c>
      <c r="K398" s="5">
        <v>1027</v>
      </c>
      <c r="L398" s="5">
        <v>0</v>
      </c>
      <c r="M398" s="10">
        <f t="shared" si="56"/>
        <v>1027</v>
      </c>
      <c r="N398" s="2">
        <f t="shared" si="57"/>
        <v>434.96786757546249</v>
      </c>
      <c r="O398" s="2">
        <f t="shared" si="58"/>
        <v>27.771658260369595</v>
      </c>
      <c r="P398" s="1">
        <f t="shared" si="59"/>
        <v>28521.493033399573</v>
      </c>
      <c r="Q398" s="1">
        <f t="shared" si="60"/>
        <v>418190.50696660043</v>
      </c>
      <c r="R398" s="11">
        <f t="shared" si="61"/>
        <v>0.91663466831948681</v>
      </c>
      <c r="S398" s="1">
        <f t="shared" si="62"/>
        <v>383327.91664768785</v>
      </c>
    </row>
    <row r="399" spans="1:19" ht="14.4" customHeight="1">
      <c r="A399" s="142" t="s">
        <v>364</v>
      </c>
      <c r="B399" s="149">
        <v>330954</v>
      </c>
      <c r="C399" s="90" t="s">
        <v>415</v>
      </c>
      <c r="D399" s="142" t="s">
        <v>1122</v>
      </c>
      <c r="E399" s="142" t="s">
        <v>1188</v>
      </c>
      <c r="F399" s="1">
        <v>0</v>
      </c>
      <c r="G399" s="1">
        <v>0</v>
      </c>
      <c r="H399" s="7">
        <f t="shared" si="54"/>
        <v>0</v>
      </c>
      <c r="I399" s="1">
        <v>-13710</v>
      </c>
      <c r="J399" s="1">
        <f t="shared" si="55"/>
        <v>-13710</v>
      </c>
      <c r="K399" s="5">
        <v>0</v>
      </c>
      <c r="L399" s="5">
        <v>0</v>
      </c>
      <c r="M399" s="10">
        <f t="shared" si="56"/>
        <v>0</v>
      </c>
      <c r="N399" s="2">
        <f t="shared" si="57"/>
        <v>0</v>
      </c>
      <c r="O399" s="2">
        <f t="shared" si="58"/>
        <v>27.771658260369595</v>
      </c>
      <c r="P399" s="1">
        <f t="shared" si="59"/>
        <v>0</v>
      </c>
      <c r="Q399" s="1">
        <f t="shared" si="60"/>
        <v>-13710</v>
      </c>
      <c r="R399" s="11">
        <f t="shared" si="61"/>
        <v>0.91663466831948681</v>
      </c>
      <c r="S399" s="1">
        <f t="shared" si="62"/>
        <v>-13710</v>
      </c>
    </row>
    <row r="400" spans="1:19" ht="14.4" customHeight="1">
      <c r="A400" s="142" t="s">
        <v>364</v>
      </c>
      <c r="B400" s="149">
        <v>330955</v>
      </c>
      <c r="C400" s="90" t="s">
        <v>416</v>
      </c>
      <c r="D400" s="142" t="s">
        <v>1122</v>
      </c>
      <c r="E400" s="142" t="s">
        <v>1188</v>
      </c>
      <c r="F400" s="1">
        <v>0</v>
      </c>
      <c r="G400" s="1">
        <v>0</v>
      </c>
      <c r="H400" s="7">
        <f t="shared" si="54"/>
        <v>0</v>
      </c>
      <c r="I400" s="1">
        <v>-16512</v>
      </c>
      <c r="J400" s="1">
        <f t="shared" si="55"/>
        <v>-16512</v>
      </c>
      <c r="K400" s="5">
        <v>0</v>
      </c>
      <c r="L400" s="5">
        <v>0</v>
      </c>
      <c r="M400" s="10">
        <f t="shared" si="56"/>
        <v>0</v>
      </c>
      <c r="N400" s="2">
        <f t="shared" si="57"/>
        <v>0</v>
      </c>
      <c r="O400" s="2">
        <f t="shared" si="58"/>
        <v>27.771658260369595</v>
      </c>
      <c r="P400" s="1">
        <f t="shared" si="59"/>
        <v>0</v>
      </c>
      <c r="Q400" s="1">
        <f t="shared" si="60"/>
        <v>-16512</v>
      </c>
      <c r="R400" s="11">
        <f t="shared" si="61"/>
        <v>0.91663466831948681</v>
      </c>
      <c r="S400" s="1">
        <f t="shared" si="62"/>
        <v>-16512</v>
      </c>
    </row>
    <row r="401" spans="1:19" ht="14.4" customHeight="1">
      <c r="A401" s="142" t="s">
        <v>364</v>
      </c>
      <c r="B401" s="149">
        <v>330958</v>
      </c>
      <c r="C401" s="90" t="s">
        <v>417</v>
      </c>
      <c r="D401" s="142" t="s">
        <v>1122</v>
      </c>
      <c r="E401" s="142" t="s">
        <v>1188</v>
      </c>
      <c r="F401" s="1">
        <v>0</v>
      </c>
      <c r="G401" s="1">
        <v>0</v>
      </c>
      <c r="H401" s="7">
        <f t="shared" si="54"/>
        <v>0</v>
      </c>
      <c r="I401" s="1">
        <v>7026</v>
      </c>
      <c r="J401" s="1">
        <f t="shared" si="55"/>
        <v>7026</v>
      </c>
      <c r="K401" s="5">
        <v>0</v>
      </c>
      <c r="L401" s="5">
        <v>0</v>
      </c>
      <c r="M401" s="10">
        <f t="shared" si="56"/>
        <v>0</v>
      </c>
      <c r="N401" s="2">
        <f t="shared" si="57"/>
        <v>0</v>
      </c>
      <c r="O401" s="2">
        <f t="shared" si="58"/>
        <v>27.771658260369595</v>
      </c>
      <c r="P401" s="1">
        <f t="shared" si="59"/>
        <v>0</v>
      </c>
      <c r="Q401" s="1">
        <f t="shared" si="60"/>
        <v>7026</v>
      </c>
      <c r="R401" s="11">
        <f t="shared" si="61"/>
        <v>0.91663466831948681</v>
      </c>
      <c r="S401" s="1">
        <f t="shared" si="62"/>
        <v>6440.2751796127141</v>
      </c>
    </row>
    <row r="402" spans="1:19" ht="14.4" customHeight="1">
      <c r="A402" s="142" t="s">
        <v>364</v>
      </c>
      <c r="B402" s="148">
        <v>330960</v>
      </c>
      <c r="C402" s="90" t="s">
        <v>418</v>
      </c>
      <c r="D402" s="142" t="s">
        <v>1122</v>
      </c>
      <c r="E402" s="143" t="s">
        <v>1187</v>
      </c>
      <c r="F402" s="1">
        <v>952406</v>
      </c>
      <c r="G402" s="1">
        <v>1089565</v>
      </c>
      <c r="H402" s="7">
        <f t="shared" si="54"/>
        <v>2041971</v>
      </c>
      <c r="I402" s="1">
        <v>-82698</v>
      </c>
      <c r="J402" s="1">
        <f t="shared" si="55"/>
        <v>1959273</v>
      </c>
      <c r="K402" s="5">
        <v>2648</v>
      </c>
      <c r="L402" s="5">
        <v>988</v>
      </c>
      <c r="M402" s="10">
        <f t="shared" si="56"/>
        <v>3636</v>
      </c>
      <c r="N402" s="2">
        <f t="shared" si="57"/>
        <v>538.85396039603961</v>
      </c>
      <c r="O402" s="2">
        <f t="shared" si="58"/>
        <v>27.771658260369595</v>
      </c>
      <c r="P402" s="1">
        <f t="shared" si="59"/>
        <v>100977.74943470384</v>
      </c>
      <c r="Q402" s="1">
        <f t="shared" si="60"/>
        <v>1858295.250565296</v>
      </c>
      <c r="R402" s="11">
        <f t="shared" si="61"/>
        <v>0.91663466831948681</v>
      </c>
      <c r="S402" s="1">
        <f t="shared" si="62"/>
        <v>1703377.8506415978</v>
      </c>
    </row>
    <row r="403" spans="1:19" ht="14.4" customHeight="1">
      <c r="A403" s="142" t="s">
        <v>364</v>
      </c>
      <c r="B403" s="149">
        <v>330962</v>
      </c>
      <c r="C403" s="90" t="s">
        <v>30</v>
      </c>
      <c r="D403" s="142" t="s">
        <v>1122</v>
      </c>
      <c r="E403" s="142" t="s">
        <v>1188</v>
      </c>
      <c r="F403" s="1">
        <v>0</v>
      </c>
      <c r="G403" s="1">
        <v>0</v>
      </c>
      <c r="H403" s="7">
        <f t="shared" si="54"/>
        <v>0</v>
      </c>
      <c r="I403" s="1">
        <v>240402</v>
      </c>
      <c r="J403" s="1">
        <f t="shared" si="55"/>
        <v>240402</v>
      </c>
      <c r="K403" s="5">
        <v>0</v>
      </c>
      <c r="L403" s="5">
        <v>0</v>
      </c>
      <c r="M403" s="10">
        <f t="shared" si="56"/>
        <v>0</v>
      </c>
      <c r="N403" s="2">
        <f t="shared" si="57"/>
        <v>0</v>
      </c>
      <c r="O403" s="2">
        <f t="shared" si="58"/>
        <v>27.771658260369595</v>
      </c>
      <c r="P403" s="1">
        <f t="shared" si="59"/>
        <v>0</v>
      </c>
      <c r="Q403" s="1">
        <f t="shared" si="60"/>
        <v>240402</v>
      </c>
      <c r="R403" s="11">
        <f t="shared" si="61"/>
        <v>0.91663466831948681</v>
      </c>
      <c r="S403" s="1">
        <f t="shared" si="62"/>
        <v>220360.80753334126</v>
      </c>
    </row>
    <row r="404" spans="1:19" ht="14.4" customHeight="1">
      <c r="A404" s="142" t="s">
        <v>364</v>
      </c>
      <c r="B404" s="149">
        <v>330963</v>
      </c>
      <c r="C404" s="90" t="s">
        <v>419</v>
      </c>
      <c r="D404" s="142" t="s">
        <v>1122</v>
      </c>
      <c r="E404" s="142" t="s">
        <v>1188</v>
      </c>
      <c r="F404" s="1">
        <v>0</v>
      </c>
      <c r="G404" s="1">
        <v>0</v>
      </c>
      <c r="H404" s="7">
        <f t="shared" si="54"/>
        <v>0</v>
      </c>
      <c r="I404" s="1">
        <v>-121110</v>
      </c>
      <c r="J404" s="1">
        <f t="shared" si="55"/>
        <v>-121110</v>
      </c>
      <c r="K404" s="5">
        <v>0</v>
      </c>
      <c r="L404" s="5">
        <v>0</v>
      </c>
      <c r="M404" s="10">
        <f t="shared" si="56"/>
        <v>0</v>
      </c>
      <c r="N404" s="2">
        <f t="shared" si="57"/>
        <v>0</v>
      </c>
      <c r="O404" s="2">
        <f t="shared" si="58"/>
        <v>27.771658260369595</v>
      </c>
      <c r="P404" s="1">
        <f t="shared" si="59"/>
        <v>0</v>
      </c>
      <c r="Q404" s="1">
        <f t="shared" si="60"/>
        <v>-121110</v>
      </c>
      <c r="R404" s="11">
        <f t="shared" si="61"/>
        <v>0.91663466831948681</v>
      </c>
      <c r="S404" s="1">
        <f t="shared" si="62"/>
        <v>-121110</v>
      </c>
    </row>
    <row r="405" spans="1:19" ht="14.4" customHeight="1">
      <c r="A405" s="142" t="s">
        <v>364</v>
      </c>
      <c r="B405" s="148">
        <v>330966</v>
      </c>
      <c r="C405" s="90" t="s">
        <v>420</v>
      </c>
      <c r="D405" s="142" t="s">
        <v>1122</v>
      </c>
      <c r="E405" s="143" t="s">
        <v>1187</v>
      </c>
      <c r="F405" s="1">
        <v>1416399</v>
      </c>
      <c r="G405" s="1">
        <v>1303316</v>
      </c>
      <c r="H405" s="7">
        <f t="shared" si="54"/>
        <v>2719715</v>
      </c>
      <c r="I405" s="1">
        <v>55536</v>
      </c>
      <c r="J405" s="1">
        <f t="shared" si="55"/>
        <v>2775251</v>
      </c>
      <c r="K405" s="5">
        <v>4751</v>
      </c>
      <c r="L405" s="5">
        <v>1316</v>
      </c>
      <c r="M405" s="10">
        <f t="shared" si="56"/>
        <v>6067</v>
      </c>
      <c r="N405" s="2">
        <f t="shared" si="57"/>
        <v>457.43382231745511</v>
      </c>
      <c r="O405" s="2">
        <f t="shared" si="58"/>
        <v>27.771658260369595</v>
      </c>
      <c r="P405" s="1">
        <f t="shared" si="59"/>
        <v>168490.65066566234</v>
      </c>
      <c r="Q405" s="1">
        <f t="shared" si="60"/>
        <v>2606760.3493343377</v>
      </c>
      <c r="R405" s="11">
        <f t="shared" si="61"/>
        <v>0.91663466831948681</v>
      </c>
      <c r="S405" s="1">
        <f t="shared" si="62"/>
        <v>2389446.9082004703</v>
      </c>
    </row>
    <row r="406" spans="1:19" ht="14.4" customHeight="1">
      <c r="A406" s="142" t="s">
        <v>364</v>
      </c>
      <c r="B406" s="149">
        <v>330968</v>
      </c>
      <c r="C406" s="90" t="s">
        <v>421</v>
      </c>
      <c r="D406" s="142" t="s">
        <v>1122</v>
      </c>
      <c r="E406" s="142" t="s">
        <v>1188</v>
      </c>
      <c r="F406" s="1">
        <v>0</v>
      </c>
      <c r="G406" s="1">
        <v>0</v>
      </c>
      <c r="H406" s="7">
        <f t="shared" si="54"/>
        <v>0</v>
      </c>
      <c r="I406" s="1">
        <v>111750</v>
      </c>
      <c r="J406" s="1">
        <f t="shared" si="55"/>
        <v>111750</v>
      </c>
      <c r="K406" s="5">
        <v>0</v>
      </c>
      <c r="L406" s="5">
        <v>0</v>
      </c>
      <c r="M406" s="10">
        <f t="shared" si="56"/>
        <v>0</v>
      </c>
      <c r="N406" s="2">
        <f t="shared" si="57"/>
        <v>0</v>
      </c>
      <c r="O406" s="2">
        <f t="shared" si="58"/>
        <v>27.771658260369595</v>
      </c>
      <c r="P406" s="1">
        <f t="shared" si="59"/>
        <v>0</v>
      </c>
      <c r="Q406" s="1">
        <f t="shared" si="60"/>
        <v>111750</v>
      </c>
      <c r="R406" s="11">
        <f t="shared" si="61"/>
        <v>0.91663466831948681</v>
      </c>
      <c r="S406" s="1">
        <f t="shared" si="62"/>
        <v>102433.92418470266</v>
      </c>
    </row>
    <row r="407" spans="1:19" ht="14.4" customHeight="1">
      <c r="A407" s="142" t="s">
        <v>364</v>
      </c>
      <c r="B407" s="148">
        <v>330971</v>
      </c>
      <c r="C407" s="90" t="s">
        <v>422</v>
      </c>
      <c r="D407" s="142" t="s">
        <v>1122</v>
      </c>
      <c r="E407" s="143" t="s">
        <v>1187</v>
      </c>
      <c r="F407" s="1">
        <v>1871298</v>
      </c>
      <c r="G407" s="1">
        <v>0</v>
      </c>
      <c r="H407" s="7">
        <f t="shared" si="54"/>
        <v>1871298</v>
      </c>
      <c r="I407" s="1">
        <v>88500</v>
      </c>
      <c r="J407" s="1">
        <f t="shared" si="55"/>
        <v>1959798</v>
      </c>
      <c r="K407" s="5">
        <v>5655</v>
      </c>
      <c r="L407" s="5">
        <v>0</v>
      </c>
      <c r="M407" s="10">
        <f t="shared" si="56"/>
        <v>5655</v>
      </c>
      <c r="N407" s="2">
        <f t="shared" si="57"/>
        <v>346.56021220159153</v>
      </c>
      <c r="O407" s="2">
        <f t="shared" si="58"/>
        <v>27.771658260369595</v>
      </c>
      <c r="P407" s="1">
        <f t="shared" si="59"/>
        <v>157048.72746239006</v>
      </c>
      <c r="Q407" s="1">
        <f t="shared" si="60"/>
        <v>1802749.27253761</v>
      </c>
      <c r="R407" s="11">
        <f t="shared" si="61"/>
        <v>0.91663466831948681</v>
      </c>
      <c r="S407" s="1">
        <f t="shared" si="62"/>
        <v>1652462.4814957082</v>
      </c>
    </row>
    <row r="408" spans="1:19" ht="14.4" customHeight="1">
      <c r="A408" s="142" t="s">
        <v>364</v>
      </c>
      <c r="B408" s="149">
        <v>330973</v>
      </c>
      <c r="C408" s="90" t="s">
        <v>423</v>
      </c>
      <c r="D408" s="142" t="s">
        <v>1122</v>
      </c>
      <c r="E408" s="142" t="s">
        <v>1188</v>
      </c>
      <c r="F408" s="1">
        <v>0</v>
      </c>
      <c r="G408" s="1">
        <v>0</v>
      </c>
      <c r="H408" s="7">
        <f t="shared" si="54"/>
        <v>0</v>
      </c>
      <c r="I408" s="1">
        <v>15486</v>
      </c>
      <c r="J408" s="1">
        <f t="shared" si="55"/>
        <v>15486</v>
      </c>
      <c r="K408" s="5">
        <v>0</v>
      </c>
      <c r="L408" s="5">
        <v>0</v>
      </c>
      <c r="M408" s="10">
        <f t="shared" si="56"/>
        <v>0</v>
      </c>
      <c r="N408" s="2">
        <f t="shared" si="57"/>
        <v>0</v>
      </c>
      <c r="O408" s="2">
        <f t="shared" si="58"/>
        <v>27.771658260369595</v>
      </c>
      <c r="P408" s="1">
        <f t="shared" si="59"/>
        <v>0</v>
      </c>
      <c r="Q408" s="1">
        <f t="shared" si="60"/>
        <v>15486</v>
      </c>
      <c r="R408" s="11">
        <f t="shared" si="61"/>
        <v>0.91663466831948681</v>
      </c>
      <c r="S408" s="1">
        <f t="shared" si="62"/>
        <v>14195.004473595573</v>
      </c>
    </row>
    <row r="409" spans="1:19" ht="14.4" customHeight="1">
      <c r="A409" s="142" t="s">
        <v>364</v>
      </c>
      <c r="B409" s="148">
        <v>330974</v>
      </c>
      <c r="C409" s="90" t="s">
        <v>424</v>
      </c>
      <c r="D409" s="142" t="s">
        <v>1122</v>
      </c>
      <c r="E409" s="143" t="s">
        <v>1187</v>
      </c>
      <c r="F409" s="1">
        <v>1587717</v>
      </c>
      <c r="G409" s="1">
        <v>4193291</v>
      </c>
      <c r="H409" s="7">
        <f t="shared" si="54"/>
        <v>5781008</v>
      </c>
      <c r="I409" s="1">
        <v>118692</v>
      </c>
      <c r="J409" s="1">
        <f t="shared" si="55"/>
        <v>5899700</v>
      </c>
      <c r="K409" s="5">
        <v>9979</v>
      </c>
      <c r="L409" s="5">
        <v>4281</v>
      </c>
      <c r="M409" s="10">
        <f t="shared" si="56"/>
        <v>14260</v>
      </c>
      <c r="N409" s="2">
        <f t="shared" si="57"/>
        <v>413.72370266479663</v>
      </c>
      <c r="O409" s="2">
        <f t="shared" si="58"/>
        <v>27.771658260369595</v>
      </c>
      <c r="P409" s="1">
        <f t="shared" si="59"/>
        <v>396023.84679287043</v>
      </c>
      <c r="Q409" s="1">
        <f t="shared" si="60"/>
        <v>5503676.1532071298</v>
      </c>
      <c r="R409" s="11">
        <f t="shared" si="61"/>
        <v>0.91663466831948681</v>
      </c>
      <c r="S409" s="1">
        <f t="shared" si="62"/>
        <v>5044860.3652328867</v>
      </c>
    </row>
    <row r="410" spans="1:19" ht="14.4" customHeight="1">
      <c r="A410" s="142" t="s">
        <v>425</v>
      </c>
      <c r="B410" s="149">
        <v>340976</v>
      </c>
      <c r="C410" s="90" t="s">
        <v>426</v>
      </c>
      <c r="D410" s="142" t="s">
        <v>1122</v>
      </c>
      <c r="E410" s="142" t="s">
        <v>1188</v>
      </c>
      <c r="F410" s="1">
        <v>0</v>
      </c>
      <c r="G410" s="1">
        <v>0</v>
      </c>
      <c r="H410" s="7">
        <f t="shared" si="54"/>
        <v>0</v>
      </c>
      <c r="I410" s="1">
        <v>459060</v>
      </c>
      <c r="J410" s="1">
        <f t="shared" si="55"/>
        <v>459060</v>
      </c>
      <c r="K410" s="5">
        <v>0</v>
      </c>
      <c r="L410" s="5">
        <v>0</v>
      </c>
      <c r="M410" s="10">
        <f t="shared" si="56"/>
        <v>0</v>
      </c>
      <c r="N410" s="2">
        <f t="shared" si="57"/>
        <v>0</v>
      </c>
      <c r="O410" s="2">
        <f t="shared" si="58"/>
        <v>27.771658260369595</v>
      </c>
      <c r="P410" s="1">
        <f t="shared" si="59"/>
        <v>0</v>
      </c>
      <c r="Q410" s="1">
        <f t="shared" si="60"/>
        <v>459060</v>
      </c>
      <c r="R410" s="11">
        <f t="shared" si="61"/>
        <v>0.91663466831948681</v>
      </c>
      <c r="S410" s="1">
        <f t="shared" si="62"/>
        <v>420790.31083874364</v>
      </c>
    </row>
    <row r="411" spans="1:19" ht="14.4" customHeight="1">
      <c r="A411" s="142" t="s">
        <v>425</v>
      </c>
      <c r="B411" s="148">
        <v>340978</v>
      </c>
      <c r="C411" s="90" t="s">
        <v>427</v>
      </c>
      <c r="D411" s="142" t="s">
        <v>1122</v>
      </c>
      <c r="E411" s="143" t="s">
        <v>1187</v>
      </c>
      <c r="F411" s="1">
        <v>407905</v>
      </c>
      <c r="G411" s="1">
        <v>0</v>
      </c>
      <c r="H411" s="7">
        <f t="shared" si="54"/>
        <v>407905</v>
      </c>
      <c r="I411" s="1">
        <v>-14988</v>
      </c>
      <c r="J411" s="1">
        <f t="shared" si="55"/>
        <v>392917</v>
      </c>
      <c r="K411" s="5">
        <v>960</v>
      </c>
      <c r="L411" s="5">
        <v>0</v>
      </c>
      <c r="M411" s="10">
        <f t="shared" si="56"/>
        <v>960</v>
      </c>
      <c r="N411" s="2">
        <f t="shared" si="57"/>
        <v>409.28854166666667</v>
      </c>
      <c r="O411" s="2">
        <f t="shared" si="58"/>
        <v>27.771658260369595</v>
      </c>
      <c r="P411" s="1">
        <f t="shared" si="59"/>
        <v>26660.791929954812</v>
      </c>
      <c r="Q411" s="1">
        <f t="shared" si="60"/>
        <v>366256.20807004516</v>
      </c>
      <c r="R411" s="11">
        <f t="shared" si="61"/>
        <v>0.91663466831948681</v>
      </c>
      <c r="S411" s="1">
        <f t="shared" si="62"/>
        <v>335723.13780423882</v>
      </c>
    </row>
    <row r="412" spans="1:19" ht="14.4" customHeight="1">
      <c r="A412" s="142" t="s">
        <v>425</v>
      </c>
      <c r="B412" s="148">
        <v>340983</v>
      </c>
      <c r="C412" s="90" t="s">
        <v>428</v>
      </c>
      <c r="D412" s="142" t="s">
        <v>1122</v>
      </c>
      <c r="E412" s="143" t="s">
        <v>1187</v>
      </c>
      <c r="F412" s="1">
        <v>159571</v>
      </c>
      <c r="G412" s="1">
        <v>141552</v>
      </c>
      <c r="H412" s="7">
        <f t="shared" si="54"/>
        <v>301123</v>
      </c>
      <c r="I412" s="1">
        <v>-26220</v>
      </c>
      <c r="J412" s="1">
        <f t="shared" si="55"/>
        <v>274903</v>
      </c>
      <c r="K412" s="5">
        <v>1263</v>
      </c>
      <c r="L412" s="5">
        <v>204</v>
      </c>
      <c r="M412" s="10">
        <f t="shared" si="56"/>
        <v>1467</v>
      </c>
      <c r="N412" s="2">
        <f t="shared" si="57"/>
        <v>187.39127471029312</v>
      </c>
      <c r="O412" s="2">
        <f t="shared" si="58"/>
        <v>27.771658260369595</v>
      </c>
      <c r="P412" s="1">
        <f t="shared" si="59"/>
        <v>40741.022667962192</v>
      </c>
      <c r="Q412" s="1">
        <f t="shared" si="60"/>
        <v>234161.97733203782</v>
      </c>
      <c r="R412" s="11">
        <f t="shared" si="61"/>
        <v>0.91663466831948681</v>
      </c>
      <c r="S412" s="1">
        <f t="shared" si="62"/>
        <v>214640.98642478767</v>
      </c>
    </row>
    <row r="413" spans="1:19" ht="14.4" customHeight="1">
      <c r="A413" s="142" t="s">
        <v>425</v>
      </c>
      <c r="B413" s="149">
        <v>340984</v>
      </c>
      <c r="C413" s="90" t="s">
        <v>429</v>
      </c>
      <c r="D413" s="142" t="s">
        <v>1122</v>
      </c>
      <c r="E413" s="142" t="s">
        <v>1188</v>
      </c>
      <c r="F413" s="1">
        <v>0</v>
      </c>
      <c r="G413" s="1">
        <v>0</v>
      </c>
      <c r="H413" s="7">
        <f t="shared" si="54"/>
        <v>0</v>
      </c>
      <c r="I413" s="1">
        <v>8310</v>
      </c>
      <c r="J413" s="1">
        <f t="shared" si="55"/>
        <v>8310</v>
      </c>
      <c r="K413" s="5">
        <v>0</v>
      </c>
      <c r="L413" s="5">
        <v>0</v>
      </c>
      <c r="M413" s="10">
        <f t="shared" si="56"/>
        <v>0</v>
      </c>
      <c r="N413" s="2">
        <f t="shared" si="57"/>
        <v>0</v>
      </c>
      <c r="O413" s="2">
        <f t="shared" si="58"/>
        <v>27.771658260369595</v>
      </c>
      <c r="P413" s="1">
        <f t="shared" si="59"/>
        <v>0</v>
      </c>
      <c r="Q413" s="1">
        <f t="shared" si="60"/>
        <v>8310</v>
      </c>
      <c r="R413" s="11">
        <f t="shared" si="61"/>
        <v>0.91663466831948681</v>
      </c>
      <c r="S413" s="1">
        <f t="shared" si="62"/>
        <v>7617.2340937349354</v>
      </c>
    </row>
    <row r="414" spans="1:19" ht="14.4" customHeight="1">
      <c r="A414" s="142" t="s">
        <v>425</v>
      </c>
      <c r="B414" s="148">
        <v>340990</v>
      </c>
      <c r="C414" s="90" t="s">
        <v>430</v>
      </c>
      <c r="D414" s="142" t="s">
        <v>1122</v>
      </c>
      <c r="E414" s="143" t="s">
        <v>1187</v>
      </c>
      <c r="F414" s="1">
        <v>76282</v>
      </c>
      <c r="G414" s="1">
        <v>0</v>
      </c>
      <c r="H414" s="7">
        <f t="shared" si="54"/>
        <v>76282</v>
      </c>
      <c r="I414" s="1">
        <v>1056</v>
      </c>
      <c r="J414" s="1">
        <f t="shared" si="55"/>
        <v>77338</v>
      </c>
      <c r="K414" s="5">
        <v>223</v>
      </c>
      <c r="L414" s="5">
        <v>0</v>
      </c>
      <c r="M414" s="10">
        <f t="shared" si="56"/>
        <v>223</v>
      </c>
      <c r="N414" s="2">
        <f t="shared" si="57"/>
        <v>346.80717488789236</v>
      </c>
      <c r="O414" s="2">
        <f t="shared" si="58"/>
        <v>27.771658260369595</v>
      </c>
      <c r="P414" s="1">
        <f t="shared" si="59"/>
        <v>6193.07979206242</v>
      </c>
      <c r="Q414" s="1">
        <f t="shared" si="60"/>
        <v>71144.920207937583</v>
      </c>
      <c r="R414" s="11">
        <f t="shared" si="61"/>
        <v>0.91663466831948681</v>
      </c>
      <c r="S414" s="1">
        <f t="shared" si="62"/>
        <v>65213.900337419218</v>
      </c>
    </row>
    <row r="415" spans="1:19" ht="14.4" customHeight="1">
      <c r="A415" s="142" t="s">
        <v>425</v>
      </c>
      <c r="B415" s="149">
        <v>340993</v>
      </c>
      <c r="C415" s="90" t="s">
        <v>431</v>
      </c>
      <c r="D415" s="142" t="s">
        <v>1122</v>
      </c>
      <c r="E415" s="142" t="s">
        <v>1188</v>
      </c>
      <c r="F415" s="1">
        <v>0</v>
      </c>
      <c r="G415" s="1">
        <v>0</v>
      </c>
      <c r="H415" s="7">
        <f t="shared" si="54"/>
        <v>0</v>
      </c>
      <c r="I415" s="1">
        <v>1758</v>
      </c>
      <c r="J415" s="1">
        <f t="shared" si="55"/>
        <v>1758</v>
      </c>
      <c r="K415" s="5">
        <v>0</v>
      </c>
      <c r="L415" s="5">
        <v>0</v>
      </c>
      <c r="M415" s="10">
        <f t="shared" si="56"/>
        <v>0</v>
      </c>
      <c r="N415" s="2">
        <f t="shared" si="57"/>
        <v>0</v>
      </c>
      <c r="O415" s="2">
        <f t="shared" si="58"/>
        <v>27.771658260369595</v>
      </c>
      <c r="P415" s="1">
        <f t="shared" si="59"/>
        <v>0</v>
      </c>
      <c r="Q415" s="1">
        <f t="shared" si="60"/>
        <v>1758</v>
      </c>
      <c r="R415" s="11">
        <f t="shared" si="61"/>
        <v>0.91663466831948681</v>
      </c>
      <c r="S415" s="1">
        <f t="shared" si="62"/>
        <v>1611.4437469056579</v>
      </c>
    </row>
    <row r="416" spans="1:19" ht="14.4" customHeight="1">
      <c r="A416" s="142" t="s">
        <v>425</v>
      </c>
      <c r="B416" s="148">
        <v>341003</v>
      </c>
      <c r="C416" s="90" t="s">
        <v>432</v>
      </c>
      <c r="D416" s="142" t="s">
        <v>1122</v>
      </c>
      <c r="E416" s="143" t="s">
        <v>1187</v>
      </c>
      <c r="F416" s="1">
        <v>725091</v>
      </c>
      <c r="G416" s="1">
        <v>0</v>
      </c>
      <c r="H416" s="7">
        <f t="shared" si="54"/>
        <v>725091</v>
      </c>
      <c r="I416" s="1">
        <v>34680</v>
      </c>
      <c r="J416" s="1">
        <f t="shared" si="55"/>
        <v>759771</v>
      </c>
      <c r="K416" s="5">
        <v>2323</v>
      </c>
      <c r="L416" s="5">
        <v>0</v>
      </c>
      <c r="M416" s="10">
        <f t="shared" si="56"/>
        <v>2323</v>
      </c>
      <c r="N416" s="2">
        <f t="shared" si="57"/>
        <v>327.06457167455875</v>
      </c>
      <c r="O416" s="2">
        <f t="shared" si="58"/>
        <v>27.771658260369595</v>
      </c>
      <c r="P416" s="1">
        <f t="shared" si="59"/>
        <v>64513.56213883857</v>
      </c>
      <c r="Q416" s="1">
        <f t="shared" si="60"/>
        <v>695257.43786116142</v>
      </c>
      <c r="R416" s="11">
        <f t="shared" si="61"/>
        <v>0.91663466831948681</v>
      </c>
      <c r="S416" s="1">
        <f t="shared" si="62"/>
        <v>637297.07095052197</v>
      </c>
    </row>
    <row r="417" spans="1:19" ht="14.4" customHeight="1">
      <c r="A417" s="142" t="s">
        <v>425</v>
      </c>
      <c r="B417" s="149">
        <v>341012</v>
      </c>
      <c r="C417" s="90" t="s">
        <v>433</v>
      </c>
      <c r="D417" s="142" t="s">
        <v>1122</v>
      </c>
      <c r="E417" s="142" t="s">
        <v>1188</v>
      </c>
      <c r="F417" s="1">
        <v>0</v>
      </c>
      <c r="G417" s="1">
        <v>0</v>
      </c>
      <c r="H417" s="7">
        <f t="shared" si="54"/>
        <v>0</v>
      </c>
      <c r="I417" s="1">
        <v>9588</v>
      </c>
      <c r="J417" s="1">
        <f t="shared" si="55"/>
        <v>9588</v>
      </c>
      <c r="K417" s="5">
        <v>0</v>
      </c>
      <c r="L417" s="5">
        <v>0</v>
      </c>
      <c r="M417" s="10">
        <f t="shared" si="56"/>
        <v>0</v>
      </c>
      <c r="N417" s="2">
        <f t="shared" si="57"/>
        <v>0</v>
      </c>
      <c r="O417" s="2">
        <f t="shared" si="58"/>
        <v>27.771658260369595</v>
      </c>
      <c r="P417" s="1">
        <f t="shared" si="59"/>
        <v>0</v>
      </c>
      <c r="Q417" s="1">
        <f t="shared" si="60"/>
        <v>9588</v>
      </c>
      <c r="R417" s="11">
        <f t="shared" si="61"/>
        <v>0.91663466831948681</v>
      </c>
      <c r="S417" s="1">
        <f t="shared" si="62"/>
        <v>8788.6931998472392</v>
      </c>
    </row>
    <row r="418" spans="1:19" ht="14.4" customHeight="1">
      <c r="A418" s="142" t="s">
        <v>425</v>
      </c>
      <c r="B418" s="149">
        <v>341016</v>
      </c>
      <c r="C418" s="90" t="s">
        <v>434</v>
      </c>
      <c r="D418" s="142" t="s">
        <v>1122</v>
      </c>
      <c r="E418" s="142" t="s">
        <v>1188</v>
      </c>
      <c r="F418" s="1">
        <v>0</v>
      </c>
      <c r="G418" s="1">
        <v>0</v>
      </c>
      <c r="H418" s="7">
        <f t="shared" si="54"/>
        <v>0</v>
      </c>
      <c r="I418" s="1">
        <v>192882</v>
      </c>
      <c r="J418" s="1">
        <f t="shared" si="55"/>
        <v>192882</v>
      </c>
      <c r="K418" s="5">
        <v>0</v>
      </c>
      <c r="L418" s="5">
        <v>0</v>
      </c>
      <c r="M418" s="10">
        <f t="shared" si="56"/>
        <v>0</v>
      </c>
      <c r="N418" s="2">
        <f t="shared" si="57"/>
        <v>0</v>
      </c>
      <c r="O418" s="2">
        <f t="shared" si="58"/>
        <v>27.771658260369595</v>
      </c>
      <c r="P418" s="1">
        <f t="shared" si="59"/>
        <v>0</v>
      </c>
      <c r="Q418" s="1">
        <f t="shared" si="60"/>
        <v>192882</v>
      </c>
      <c r="R418" s="11">
        <f t="shared" si="61"/>
        <v>0.91663466831948681</v>
      </c>
      <c r="S418" s="1">
        <f t="shared" si="62"/>
        <v>176802.32809479925</v>
      </c>
    </row>
    <row r="419" spans="1:19" ht="14.4" customHeight="1">
      <c r="A419" s="142" t="s">
        <v>425</v>
      </c>
      <c r="B419" s="149">
        <v>341017</v>
      </c>
      <c r="C419" s="90" t="s">
        <v>435</v>
      </c>
      <c r="D419" s="142" t="s">
        <v>1122</v>
      </c>
      <c r="E419" s="142" t="s">
        <v>1188</v>
      </c>
      <c r="F419" s="1">
        <v>0</v>
      </c>
      <c r="G419" s="1">
        <v>0</v>
      </c>
      <c r="H419" s="7">
        <f t="shared" si="54"/>
        <v>0</v>
      </c>
      <c r="I419" s="1">
        <v>2016</v>
      </c>
      <c r="J419" s="1">
        <f t="shared" si="55"/>
        <v>2016</v>
      </c>
      <c r="K419" s="5">
        <v>0</v>
      </c>
      <c r="L419" s="5">
        <v>0</v>
      </c>
      <c r="M419" s="10">
        <f t="shared" si="56"/>
        <v>0</v>
      </c>
      <c r="N419" s="2">
        <f t="shared" si="57"/>
        <v>0</v>
      </c>
      <c r="O419" s="2">
        <f t="shared" si="58"/>
        <v>27.771658260369595</v>
      </c>
      <c r="P419" s="1">
        <f t="shared" si="59"/>
        <v>0</v>
      </c>
      <c r="Q419" s="1">
        <f t="shared" si="60"/>
        <v>2016</v>
      </c>
      <c r="R419" s="11">
        <f t="shared" si="61"/>
        <v>0.91663466831948681</v>
      </c>
      <c r="S419" s="1">
        <f t="shared" si="62"/>
        <v>1847.9354913320853</v>
      </c>
    </row>
    <row r="420" spans="1:19" ht="14.4" customHeight="1">
      <c r="A420" s="142" t="s">
        <v>425</v>
      </c>
      <c r="B420" s="148">
        <v>341020</v>
      </c>
      <c r="C420" s="90" t="s">
        <v>436</v>
      </c>
      <c r="D420" s="142" t="s">
        <v>1122</v>
      </c>
      <c r="E420" s="143" t="s">
        <v>1187</v>
      </c>
      <c r="F420" s="1">
        <v>185622</v>
      </c>
      <c r="G420" s="1">
        <v>0</v>
      </c>
      <c r="H420" s="7">
        <f t="shared" si="54"/>
        <v>185622</v>
      </c>
      <c r="I420" s="1">
        <v>-8874</v>
      </c>
      <c r="J420" s="1">
        <f t="shared" si="55"/>
        <v>176748</v>
      </c>
      <c r="K420" s="5">
        <v>723</v>
      </c>
      <c r="L420" s="5">
        <v>0</v>
      </c>
      <c r="M420" s="10">
        <f t="shared" si="56"/>
        <v>723</v>
      </c>
      <c r="N420" s="2">
        <f t="shared" si="57"/>
        <v>244.46473029045643</v>
      </c>
      <c r="O420" s="2">
        <f t="shared" si="58"/>
        <v>27.771658260369595</v>
      </c>
      <c r="P420" s="1">
        <f t="shared" si="59"/>
        <v>20078.908922247218</v>
      </c>
      <c r="Q420" s="1">
        <f t="shared" si="60"/>
        <v>156669.09107775279</v>
      </c>
      <c r="R420" s="11">
        <f t="shared" si="61"/>
        <v>0.91663466831948681</v>
      </c>
      <c r="S420" s="1">
        <f t="shared" si="62"/>
        <v>143608.3203359714</v>
      </c>
    </row>
    <row r="421" spans="1:19" ht="14.4" customHeight="1">
      <c r="A421" s="142" t="s">
        <v>425</v>
      </c>
      <c r="B421" s="148">
        <v>341021</v>
      </c>
      <c r="C421" s="90" t="s">
        <v>437</v>
      </c>
      <c r="D421" s="142" t="s">
        <v>1122</v>
      </c>
      <c r="E421" s="143" t="s">
        <v>1187</v>
      </c>
      <c r="F421" s="1">
        <v>12102</v>
      </c>
      <c r="G421" s="1">
        <v>0</v>
      </c>
      <c r="H421" s="7">
        <f t="shared" si="54"/>
        <v>12102</v>
      </c>
      <c r="I421" s="1">
        <v>-1992</v>
      </c>
      <c r="J421" s="1">
        <f t="shared" si="55"/>
        <v>10110</v>
      </c>
      <c r="K421" s="5">
        <v>59</v>
      </c>
      <c r="L421" s="5">
        <v>0</v>
      </c>
      <c r="M421" s="10">
        <f t="shared" si="56"/>
        <v>59</v>
      </c>
      <c r="N421" s="2">
        <f t="shared" si="57"/>
        <v>171.35593220338984</v>
      </c>
      <c r="O421" s="2">
        <f t="shared" si="58"/>
        <v>27.771658260369595</v>
      </c>
      <c r="P421" s="1">
        <f t="shared" si="59"/>
        <v>1638.5278373618062</v>
      </c>
      <c r="Q421" s="1">
        <f t="shared" si="60"/>
        <v>8471.4721626381943</v>
      </c>
      <c r="R421" s="11">
        <f t="shared" si="61"/>
        <v>0.91663466831948681</v>
      </c>
      <c r="S421" s="1">
        <f t="shared" si="62"/>
        <v>7765.2450759776266</v>
      </c>
    </row>
    <row r="422" spans="1:19" ht="14.4" customHeight="1">
      <c r="A422" s="142" t="s">
        <v>425</v>
      </c>
      <c r="B422" s="148">
        <v>341023</v>
      </c>
      <c r="C422" s="90" t="s">
        <v>438</v>
      </c>
      <c r="D422" s="142" t="s">
        <v>1122</v>
      </c>
      <c r="E422" s="143" t="s">
        <v>1187</v>
      </c>
      <c r="F422" s="1">
        <v>274986</v>
      </c>
      <c r="G422" s="1">
        <v>0</v>
      </c>
      <c r="H422" s="7">
        <f t="shared" si="54"/>
        <v>274986</v>
      </c>
      <c r="I422" s="1">
        <v>-27558</v>
      </c>
      <c r="J422" s="1">
        <f t="shared" si="55"/>
        <v>247428</v>
      </c>
      <c r="K422" s="5">
        <v>1183</v>
      </c>
      <c r="L422" s="5">
        <v>0</v>
      </c>
      <c r="M422" s="10">
        <f t="shared" si="56"/>
        <v>1183</v>
      </c>
      <c r="N422" s="2">
        <f t="shared" si="57"/>
        <v>209.15300084530853</v>
      </c>
      <c r="O422" s="2">
        <f t="shared" si="58"/>
        <v>27.771658260369595</v>
      </c>
      <c r="P422" s="1">
        <f t="shared" si="59"/>
        <v>32853.871722017233</v>
      </c>
      <c r="Q422" s="1">
        <f t="shared" si="60"/>
        <v>214574.12827798276</v>
      </c>
      <c r="R422" s="11">
        <f t="shared" si="61"/>
        <v>0.91663466831948681</v>
      </c>
      <c r="S422" s="1">
        <f t="shared" si="62"/>
        <v>196686.08490403174</v>
      </c>
    </row>
    <row r="423" spans="1:19" ht="14.4" customHeight="1">
      <c r="A423" s="142" t="s">
        <v>425</v>
      </c>
      <c r="B423" s="149">
        <v>341024</v>
      </c>
      <c r="C423" s="90" t="s">
        <v>439</v>
      </c>
      <c r="D423" s="142" t="s">
        <v>1122</v>
      </c>
      <c r="E423" s="142" t="s">
        <v>1188</v>
      </c>
      <c r="F423" s="1">
        <v>0</v>
      </c>
      <c r="G423" s="1">
        <v>0</v>
      </c>
      <c r="H423" s="7">
        <f t="shared" si="54"/>
        <v>0</v>
      </c>
      <c r="I423" s="1">
        <v>10842</v>
      </c>
      <c r="J423" s="1">
        <f t="shared" si="55"/>
        <v>10842</v>
      </c>
      <c r="K423" s="5">
        <v>0</v>
      </c>
      <c r="L423" s="5">
        <v>0</v>
      </c>
      <c r="M423" s="10">
        <f t="shared" si="56"/>
        <v>0</v>
      </c>
      <c r="N423" s="2">
        <f t="shared" si="57"/>
        <v>0</v>
      </c>
      <c r="O423" s="2">
        <f t="shared" si="58"/>
        <v>27.771658260369595</v>
      </c>
      <c r="P423" s="1">
        <f t="shared" si="59"/>
        <v>0</v>
      </c>
      <c r="Q423" s="1">
        <f t="shared" si="60"/>
        <v>10842</v>
      </c>
      <c r="R423" s="11">
        <f t="shared" si="61"/>
        <v>0.91663466831948681</v>
      </c>
      <c r="S423" s="1">
        <f t="shared" si="62"/>
        <v>9938.1530739198752</v>
      </c>
    </row>
    <row r="424" spans="1:19" ht="14.4" customHeight="1">
      <c r="A424" s="142" t="s">
        <v>425</v>
      </c>
      <c r="B424" s="148">
        <v>341025</v>
      </c>
      <c r="C424" s="90" t="s">
        <v>440</v>
      </c>
      <c r="D424" s="142" t="s">
        <v>1122</v>
      </c>
      <c r="E424" s="143" t="s">
        <v>1187</v>
      </c>
      <c r="F424" s="1">
        <v>2627152.567239841</v>
      </c>
      <c r="G424" s="1">
        <v>1436245.9649006967</v>
      </c>
      <c r="H424" s="7">
        <f t="shared" si="54"/>
        <v>4063398.5321405376</v>
      </c>
      <c r="I424" s="1">
        <v>-275031</v>
      </c>
      <c r="J424" s="1">
        <f t="shared" si="55"/>
        <v>3788367.5321405376</v>
      </c>
      <c r="K424" s="5">
        <v>3083</v>
      </c>
      <c r="L424" s="5">
        <v>0</v>
      </c>
      <c r="M424" s="10">
        <f t="shared" si="56"/>
        <v>3083</v>
      </c>
      <c r="N424" s="2">
        <f t="shared" si="57"/>
        <v>1228.7925825950495</v>
      </c>
      <c r="O424" s="2">
        <f t="shared" si="58"/>
        <v>27.771658260369595</v>
      </c>
      <c r="P424" s="1">
        <f t="shared" si="59"/>
        <v>85620.022416719454</v>
      </c>
      <c r="Q424" s="1">
        <f t="shared" si="60"/>
        <v>3702747.5097238184</v>
      </c>
      <c r="R424" s="11">
        <f t="shared" si="61"/>
        <v>0.91663466831948681</v>
      </c>
      <c r="S424" s="1">
        <f t="shared" si="62"/>
        <v>3394066.7354464983</v>
      </c>
    </row>
    <row r="425" spans="1:19" ht="14.4" customHeight="1">
      <c r="A425" s="142" t="s">
        <v>425</v>
      </c>
      <c r="B425" s="148">
        <v>341026</v>
      </c>
      <c r="C425" s="90" t="s">
        <v>441</v>
      </c>
      <c r="D425" s="142" t="s">
        <v>1122</v>
      </c>
      <c r="E425" s="143" t="s">
        <v>1187</v>
      </c>
      <c r="F425" s="1">
        <v>1863095</v>
      </c>
      <c r="G425" s="1">
        <v>1002170</v>
      </c>
      <c r="H425" s="7">
        <f t="shared" si="54"/>
        <v>2865265</v>
      </c>
      <c r="I425" s="1">
        <v>-16218</v>
      </c>
      <c r="J425" s="1">
        <f t="shared" si="55"/>
        <v>2849047</v>
      </c>
      <c r="K425" s="5">
        <v>10287</v>
      </c>
      <c r="L425" s="5">
        <v>4224</v>
      </c>
      <c r="M425" s="10">
        <f t="shared" si="56"/>
        <v>14511</v>
      </c>
      <c r="N425" s="2">
        <f t="shared" si="57"/>
        <v>196.33705464819792</v>
      </c>
      <c r="O425" s="2">
        <f t="shared" si="58"/>
        <v>27.771658260369595</v>
      </c>
      <c r="P425" s="1">
        <f t="shared" si="59"/>
        <v>402994.53301622317</v>
      </c>
      <c r="Q425" s="1">
        <f t="shared" si="60"/>
        <v>2446052.466983777</v>
      </c>
      <c r="R425" s="11">
        <f t="shared" si="61"/>
        <v>0.91663466831948681</v>
      </c>
      <c r="S425" s="1">
        <f t="shared" si="62"/>
        <v>2242136.4917657371</v>
      </c>
    </row>
    <row r="426" spans="1:19" ht="14.4" customHeight="1">
      <c r="A426" s="142" t="s">
        <v>425</v>
      </c>
      <c r="B426" s="149">
        <v>341029</v>
      </c>
      <c r="C426" s="90" t="s">
        <v>442</v>
      </c>
      <c r="D426" s="142" t="s">
        <v>1122</v>
      </c>
      <c r="E426" s="142" t="s">
        <v>1188</v>
      </c>
      <c r="F426" s="1">
        <v>0</v>
      </c>
      <c r="G426" s="1">
        <v>0</v>
      </c>
      <c r="H426" s="7">
        <f t="shared" si="54"/>
        <v>0</v>
      </c>
      <c r="I426" s="1">
        <v>2076</v>
      </c>
      <c r="J426" s="1">
        <f t="shared" si="55"/>
        <v>2076</v>
      </c>
      <c r="K426" s="5">
        <v>0</v>
      </c>
      <c r="L426" s="5">
        <v>0</v>
      </c>
      <c r="M426" s="10">
        <f t="shared" si="56"/>
        <v>0</v>
      </c>
      <c r="N426" s="2">
        <f t="shared" si="57"/>
        <v>0</v>
      </c>
      <c r="O426" s="2">
        <f t="shared" si="58"/>
        <v>27.771658260369595</v>
      </c>
      <c r="P426" s="1">
        <f t="shared" si="59"/>
        <v>0</v>
      </c>
      <c r="Q426" s="1">
        <f t="shared" si="60"/>
        <v>2076</v>
      </c>
      <c r="R426" s="11">
        <f t="shared" si="61"/>
        <v>0.91663466831948681</v>
      </c>
      <c r="S426" s="1">
        <f t="shared" si="62"/>
        <v>1902.9335714312547</v>
      </c>
    </row>
    <row r="427" spans="1:19" ht="14.4" customHeight="1">
      <c r="A427" s="142" t="s">
        <v>425</v>
      </c>
      <c r="B427" s="148">
        <v>341032</v>
      </c>
      <c r="C427" s="90" t="s">
        <v>443</v>
      </c>
      <c r="D427" s="142" t="s">
        <v>1122</v>
      </c>
      <c r="E427" s="143" t="s">
        <v>1187</v>
      </c>
      <c r="F427" s="1">
        <v>521113</v>
      </c>
      <c r="G427" s="1">
        <v>0</v>
      </c>
      <c r="H427" s="7">
        <f t="shared" si="54"/>
        <v>521113</v>
      </c>
      <c r="I427" s="1">
        <v>9390</v>
      </c>
      <c r="J427" s="1">
        <f t="shared" si="55"/>
        <v>530503</v>
      </c>
      <c r="K427" s="5">
        <v>947</v>
      </c>
      <c r="L427" s="5">
        <v>0</v>
      </c>
      <c r="M427" s="10">
        <f t="shared" si="56"/>
        <v>947</v>
      </c>
      <c r="N427" s="2">
        <f t="shared" si="57"/>
        <v>560.19324181626189</v>
      </c>
      <c r="O427" s="2">
        <f t="shared" si="58"/>
        <v>27.771658260369595</v>
      </c>
      <c r="P427" s="1">
        <f t="shared" si="59"/>
        <v>26299.760372570006</v>
      </c>
      <c r="Q427" s="1">
        <f t="shared" si="60"/>
        <v>504203.23962742998</v>
      </c>
      <c r="R427" s="11">
        <f t="shared" si="61"/>
        <v>0.91663466831948681</v>
      </c>
      <c r="S427" s="1">
        <f t="shared" si="62"/>
        <v>462170.1693215</v>
      </c>
    </row>
    <row r="428" spans="1:19" ht="14.4" customHeight="1">
      <c r="A428" s="142" t="s">
        <v>425</v>
      </c>
      <c r="B428" s="148">
        <v>341041</v>
      </c>
      <c r="C428" s="90" t="s">
        <v>444</v>
      </c>
      <c r="D428" s="142" t="s">
        <v>1122</v>
      </c>
      <c r="E428" s="143" t="s">
        <v>1187</v>
      </c>
      <c r="F428" s="1">
        <v>32399</v>
      </c>
      <c r="G428" s="1">
        <v>0</v>
      </c>
      <c r="H428" s="7">
        <f t="shared" si="54"/>
        <v>32399</v>
      </c>
      <c r="I428" s="1">
        <v>-366</v>
      </c>
      <c r="J428" s="1">
        <f t="shared" si="55"/>
        <v>32033</v>
      </c>
      <c r="K428" s="5">
        <v>63</v>
      </c>
      <c r="L428" s="5">
        <v>0</v>
      </c>
      <c r="M428" s="10">
        <f t="shared" si="56"/>
        <v>63</v>
      </c>
      <c r="N428" s="2">
        <f t="shared" si="57"/>
        <v>508.46031746031747</v>
      </c>
      <c r="O428" s="2">
        <f t="shared" si="58"/>
        <v>27.771658260369595</v>
      </c>
      <c r="P428" s="1">
        <f t="shared" si="59"/>
        <v>1749.6144704032845</v>
      </c>
      <c r="Q428" s="1">
        <f t="shared" si="60"/>
        <v>30283.385529596715</v>
      </c>
      <c r="R428" s="11">
        <f t="shared" si="61"/>
        <v>0.91663466831948681</v>
      </c>
      <c r="S428" s="1">
        <f t="shared" si="62"/>
        <v>27758.80105051303</v>
      </c>
    </row>
    <row r="429" spans="1:19" ht="14.4" customHeight="1">
      <c r="A429" s="142" t="s">
        <v>425</v>
      </c>
      <c r="B429" s="148">
        <v>341043</v>
      </c>
      <c r="C429" s="90" t="s">
        <v>445</v>
      </c>
      <c r="D429" s="142" t="s">
        <v>1122</v>
      </c>
      <c r="E429" s="143" t="s">
        <v>1187</v>
      </c>
      <c r="F429" s="1">
        <v>478130</v>
      </c>
      <c r="G429" s="1">
        <v>0</v>
      </c>
      <c r="H429" s="7">
        <f t="shared" si="54"/>
        <v>478130</v>
      </c>
      <c r="I429" s="1">
        <v>-14286</v>
      </c>
      <c r="J429" s="1">
        <f t="shared" si="55"/>
        <v>463844</v>
      </c>
      <c r="K429" s="5">
        <v>769</v>
      </c>
      <c r="L429" s="5">
        <v>0</v>
      </c>
      <c r="M429" s="10">
        <f t="shared" si="56"/>
        <v>769</v>
      </c>
      <c r="N429" s="2">
        <f t="shared" si="57"/>
        <v>603.17815344603378</v>
      </c>
      <c r="O429" s="2">
        <f t="shared" si="58"/>
        <v>27.771658260369595</v>
      </c>
      <c r="P429" s="1">
        <f t="shared" si="59"/>
        <v>21356.405202224218</v>
      </c>
      <c r="Q429" s="1">
        <f t="shared" si="60"/>
        <v>442487.59479777579</v>
      </c>
      <c r="R429" s="11">
        <f t="shared" si="61"/>
        <v>0.91663466831948681</v>
      </c>
      <c r="S429" s="1">
        <f t="shared" si="62"/>
        <v>405599.4696929467</v>
      </c>
    </row>
    <row r="430" spans="1:19" ht="14.4" customHeight="1">
      <c r="A430" s="142" t="s">
        <v>425</v>
      </c>
      <c r="B430" s="148">
        <v>341045</v>
      </c>
      <c r="C430" s="90" t="s">
        <v>446</v>
      </c>
      <c r="D430" s="142" t="s">
        <v>1122</v>
      </c>
      <c r="E430" s="143" t="s">
        <v>1187</v>
      </c>
      <c r="F430" s="1">
        <v>384293</v>
      </c>
      <c r="G430" s="1">
        <v>0</v>
      </c>
      <c r="H430" s="7">
        <f t="shared" si="54"/>
        <v>384293</v>
      </c>
      <c r="I430" s="1">
        <v>16542</v>
      </c>
      <c r="J430" s="1">
        <f t="shared" si="55"/>
        <v>400835</v>
      </c>
      <c r="K430" s="5">
        <v>315</v>
      </c>
      <c r="L430" s="5">
        <v>0</v>
      </c>
      <c r="M430" s="10">
        <f t="shared" si="56"/>
        <v>315</v>
      </c>
      <c r="N430" s="2">
        <f t="shared" si="57"/>
        <v>1272.4920634920634</v>
      </c>
      <c r="O430" s="2">
        <f t="shared" si="58"/>
        <v>27.771658260369595</v>
      </c>
      <c r="P430" s="1">
        <f t="shared" si="59"/>
        <v>8748.0723520164229</v>
      </c>
      <c r="Q430" s="1">
        <f t="shared" si="60"/>
        <v>392086.9276479836</v>
      </c>
      <c r="R430" s="11">
        <f t="shared" si="61"/>
        <v>0.91663466831948681</v>
      </c>
      <c r="S430" s="1">
        <f t="shared" si="62"/>
        <v>359400.47087701608</v>
      </c>
    </row>
    <row r="431" spans="1:19" ht="14.4" customHeight="1">
      <c r="A431" s="142" t="s">
        <v>425</v>
      </c>
      <c r="B431" s="148">
        <v>341046</v>
      </c>
      <c r="C431" s="90" t="s">
        <v>447</v>
      </c>
      <c r="D431" s="142" t="s">
        <v>1122</v>
      </c>
      <c r="E431" s="143" t="s">
        <v>1187</v>
      </c>
      <c r="F431" s="1">
        <v>49653</v>
      </c>
      <c r="G431" s="1">
        <v>0</v>
      </c>
      <c r="H431" s="7">
        <f t="shared" si="54"/>
        <v>49653</v>
      </c>
      <c r="I431" s="1">
        <v>24</v>
      </c>
      <c r="J431" s="1">
        <f t="shared" si="55"/>
        <v>49677</v>
      </c>
      <c r="K431" s="5">
        <v>116</v>
      </c>
      <c r="L431" s="5">
        <v>0</v>
      </c>
      <c r="M431" s="10">
        <f t="shared" si="56"/>
        <v>116</v>
      </c>
      <c r="N431" s="2">
        <f t="shared" si="57"/>
        <v>428.25</v>
      </c>
      <c r="O431" s="2">
        <f t="shared" si="58"/>
        <v>27.771658260369595</v>
      </c>
      <c r="P431" s="1">
        <f t="shared" si="59"/>
        <v>3221.5123582028732</v>
      </c>
      <c r="Q431" s="1">
        <f t="shared" si="60"/>
        <v>46455.487641797125</v>
      </c>
      <c r="R431" s="11">
        <f t="shared" si="61"/>
        <v>0.91663466831948681</v>
      </c>
      <c r="S431" s="1">
        <f t="shared" si="62"/>
        <v>42582.710506158728</v>
      </c>
    </row>
    <row r="432" spans="1:19" ht="14.4" customHeight="1">
      <c r="A432" s="142" t="s">
        <v>425</v>
      </c>
      <c r="B432" s="148">
        <v>341047</v>
      </c>
      <c r="C432" s="90" t="s">
        <v>448</v>
      </c>
      <c r="D432" s="142" t="s">
        <v>1122</v>
      </c>
      <c r="E432" s="143" t="s">
        <v>1187</v>
      </c>
      <c r="F432" s="1">
        <v>1229826</v>
      </c>
      <c r="G432" s="1">
        <v>1071128</v>
      </c>
      <c r="H432" s="7">
        <f t="shared" si="54"/>
        <v>2300954</v>
      </c>
      <c r="I432" s="1">
        <v>88998</v>
      </c>
      <c r="J432" s="1">
        <f t="shared" si="55"/>
        <v>2389952</v>
      </c>
      <c r="K432" s="5">
        <v>2873</v>
      </c>
      <c r="L432" s="5">
        <v>0</v>
      </c>
      <c r="M432" s="10">
        <f t="shared" si="56"/>
        <v>2873</v>
      </c>
      <c r="N432" s="2">
        <f t="shared" si="57"/>
        <v>831.86634180299336</v>
      </c>
      <c r="O432" s="2">
        <f t="shared" si="58"/>
        <v>27.771658260369595</v>
      </c>
      <c r="P432" s="1">
        <f t="shared" si="59"/>
        <v>79787.974182041842</v>
      </c>
      <c r="Q432" s="1">
        <f t="shared" si="60"/>
        <v>2310164.0258179582</v>
      </c>
      <c r="R432" s="11">
        <f t="shared" si="61"/>
        <v>0.91663466831948681</v>
      </c>
      <c r="S432" s="1">
        <f t="shared" si="62"/>
        <v>2117576.4355692547</v>
      </c>
    </row>
    <row r="433" spans="1:19" ht="14.4" customHeight="1">
      <c r="A433" s="142" t="s">
        <v>425</v>
      </c>
      <c r="B433" s="149">
        <v>341048</v>
      </c>
      <c r="C433" s="90" t="s">
        <v>449</v>
      </c>
      <c r="D433" s="142" t="s">
        <v>1122</v>
      </c>
      <c r="E433" s="142" t="s">
        <v>1188</v>
      </c>
      <c r="F433" s="1">
        <v>0</v>
      </c>
      <c r="G433" s="1">
        <v>0</v>
      </c>
      <c r="H433" s="7">
        <f t="shared" si="54"/>
        <v>0</v>
      </c>
      <c r="I433" s="1">
        <v>-576</v>
      </c>
      <c r="J433" s="1">
        <f t="shared" si="55"/>
        <v>-576</v>
      </c>
      <c r="K433" s="5">
        <v>0</v>
      </c>
      <c r="L433" s="5">
        <v>0</v>
      </c>
      <c r="M433" s="10">
        <f t="shared" si="56"/>
        <v>0</v>
      </c>
      <c r="N433" s="2">
        <f t="shared" si="57"/>
        <v>0</v>
      </c>
      <c r="O433" s="2">
        <f t="shared" si="58"/>
        <v>27.771658260369595</v>
      </c>
      <c r="P433" s="1">
        <f t="shared" si="59"/>
        <v>0</v>
      </c>
      <c r="Q433" s="1">
        <f t="shared" si="60"/>
        <v>-576</v>
      </c>
      <c r="R433" s="11">
        <f t="shared" si="61"/>
        <v>0.91663466831948681</v>
      </c>
      <c r="S433" s="1">
        <f t="shared" si="62"/>
        <v>-576</v>
      </c>
    </row>
    <row r="434" spans="1:19" ht="14.4" customHeight="1">
      <c r="A434" s="142" t="s">
        <v>425</v>
      </c>
      <c r="B434" s="148">
        <v>341049</v>
      </c>
      <c r="C434" s="90" t="s">
        <v>450</v>
      </c>
      <c r="D434" s="142" t="s">
        <v>1122</v>
      </c>
      <c r="E434" s="143" t="s">
        <v>1187</v>
      </c>
      <c r="F434" s="1">
        <v>1593421</v>
      </c>
      <c r="G434" s="1">
        <v>0</v>
      </c>
      <c r="H434" s="7">
        <f t="shared" si="54"/>
        <v>1593421</v>
      </c>
      <c r="I434" s="1">
        <v>26478</v>
      </c>
      <c r="J434" s="1">
        <f t="shared" si="55"/>
        <v>1619899</v>
      </c>
      <c r="K434" s="5">
        <v>3403</v>
      </c>
      <c r="L434" s="5">
        <v>0</v>
      </c>
      <c r="M434" s="10">
        <f t="shared" si="56"/>
        <v>3403</v>
      </c>
      <c r="N434" s="2">
        <f t="shared" si="57"/>
        <v>476.02086394357917</v>
      </c>
      <c r="O434" s="2">
        <f t="shared" si="58"/>
        <v>27.771658260369595</v>
      </c>
      <c r="P434" s="1">
        <f t="shared" si="59"/>
        <v>94506.953060037733</v>
      </c>
      <c r="Q434" s="1">
        <f t="shared" si="60"/>
        <v>1525392.0469399623</v>
      </c>
      <c r="R434" s="11">
        <f t="shared" si="61"/>
        <v>0.91663466831948681</v>
      </c>
      <c r="S434" s="1">
        <f t="shared" si="62"/>
        <v>1398227.2330039954</v>
      </c>
    </row>
    <row r="435" spans="1:19" ht="14.4" customHeight="1">
      <c r="A435" s="142" t="s">
        <v>425</v>
      </c>
      <c r="B435" s="148">
        <v>341050</v>
      </c>
      <c r="C435" s="90" t="s">
        <v>451</v>
      </c>
      <c r="D435" s="142" t="s">
        <v>1122</v>
      </c>
      <c r="E435" s="143" t="s">
        <v>1187</v>
      </c>
      <c r="F435" s="1">
        <v>322045</v>
      </c>
      <c r="G435" s="1">
        <v>0</v>
      </c>
      <c r="H435" s="7">
        <f t="shared" si="54"/>
        <v>322045</v>
      </c>
      <c r="I435" s="1">
        <v>-10218</v>
      </c>
      <c r="J435" s="1">
        <f t="shared" si="55"/>
        <v>311827</v>
      </c>
      <c r="K435" s="5">
        <v>1542</v>
      </c>
      <c r="L435" s="5">
        <v>0</v>
      </c>
      <c r="M435" s="10">
        <f t="shared" si="56"/>
        <v>1542</v>
      </c>
      <c r="N435" s="2">
        <f t="shared" si="57"/>
        <v>202.22243839169909</v>
      </c>
      <c r="O435" s="2">
        <f t="shared" si="58"/>
        <v>27.771658260369595</v>
      </c>
      <c r="P435" s="1">
        <f t="shared" si="59"/>
        <v>42823.897037489915</v>
      </c>
      <c r="Q435" s="1">
        <f t="shared" si="60"/>
        <v>269003.10296251008</v>
      </c>
      <c r="R435" s="11">
        <f t="shared" si="61"/>
        <v>0.91663466831948681</v>
      </c>
      <c r="S435" s="1">
        <f t="shared" si="62"/>
        <v>246577.57006095318</v>
      </c>
    </row>
    <row r="436" spans="1:19" ht="14.4" customHeight="1">
      <c r="A436" s="142" t="s">
        <v>425</v>
      </c>
      <c r="B436" s="148">
        <v>341053</v>
      </c>
      <c r="C436" s="90" t="s">
        <v>452</v>
      </c>
      <c r="D436" s="142" t="s">
        <v>1122</v>
      </c>
      <c r="E436" s="143" t="s">
        <v>1187</v>
      </c>
      <c r="F436" s="1">
        <v>467627</v>
      </c>
      <c r="G436" s="1">
        <v>0</v>
      </c>
      <c r="H436" s="7">
        <f t="shared" si="54"/>
        <v>467627</v>
      </c>
      <c r="I436" s="1">
        <v>-5886</v>
      </c>
      <c r="J436" s="1">
        <f t="shared" si="55"/>
        <v>461741</v>
      </c>
      <c r="K436" s="5">
        <v>2285</v>
      </c>
      <c r="L436" s="5">
        <v>0</v>
      </c>
      <c r="M436" s="10">
        <f t="shared" si="56"/>
        <v>2285</v>
      </c>
      <c r="N436" s="2">
        <f t="shared" si="57"/>
        <v>202.07483588621443</v>
      </c>
      <c r="O436" s="2">
        <f t="shared" si="58"/>
        <v>27.771658260369595</v>
      </c>
      <c r="P436" s="1">
        <f t="shared" si="59"/>
        <v>63458.239124944521</v>
      </c>
      <c r="Q436" s="1">
        <f t="shared" si="60"/>
        <v>398282.76087505545</v>
      </c>
      <c r="R436" s="11">
        <f t="shared" si="61"/>
        <v>0.91663466831948681</v>
      </c>
      <c r="S436" s="1">
        <f t="shared" si="62"/>
        <v>365079.78641207592</v>
      </c>
    </row>
    <row r="437" spans="1:19" ht="14.4" customHeight="1">
      <c r="A437" s="142" t="s">
        <v>425</v>
      </c>
      <c r="B437" s="149">
        <v>341054</v>
      </c>
      <c r="C437" s="90" t="s">
        <v>453</v>
      </c>
      <c r="D437" s="142" t="s">
        <v>1122</v>
      </c>
      <c r="E437" s="142" t="s">
        <v>1188</v>
      </c>
      <c r="F437" s="1">
        <v>0</v>
      </c>
      <c r="G437" s="1">
        <v>0</v>
      </c>
      <c r="H437" s="7">
        <f t="shared" si="54"/>
        <v>0</v>
      </c>
      <c r="I437" s="1">
        <v>152616</v>
      </c>
      <c r="J437" s="1">
        <f t="shared" si="55"/>
        <v>152616</v>
      </c>
      <c r="K437" s="5">
        <v>0</v>
      </c>
      <c r="L437" s="5">
        <v>0</v>
      </c>
      <c r="M437" s="10">
        <f t="shared" si="56"/>
        <v>0</v>
      </c>
      <c r="N437" s="2">
        <f t="shared" si="57"/>
        <v>0</v>
      </c>
      <c r="O437" s="2">
        <f t="shared" si="58"/>
        <v>27.771658260369595</v>
      </c>
      <c r="P437" s="1">
        <f t="shared" si="59"/>
        <v>0</v>
      </c>
      <c r="Q437" s="1">
        <f t="shared" si="60"/>
        <v>152616</v>
      </c>
      <c r="R437" s="11">
        <f t="shared" si="61"/>
        <v>0.91663466831948681</v>
      </c>
      <c r="S437" s="1">
        <f t="shared" si="62"/>
        <v>139893.11654024679</v>
      </c>
    </row>
    <row r="438" spans="1:19" ht="14.4" customHeight="1">
      <c r="A438" s="142" t="s">
        <v>425</v>
      </c>
      <c r="B438" s="148">
        <v>341058</v>
      </c>
      <c r="C438" s="90" t="s">
        <v>454</v>
      </c>
      <c r="D438" s="142" t="s">
        <v>1122</v>
      </c>
      <c r="E438" s="143" t="s">
        <v>1187</v>
      </c>
      <c r="F438" s="1">
        <v>392308</v>
      </c>
      <c r="G438" s="1">
        <v>0</v>
      </c>
      <c r="H438" s="7">
        <f t="shared" si="54"/>
        <v>392308</v>
      </c>
      <c r="I438" s="1">
        <v>49002</v>
      </c>
      <c r="J438" s="1">
        <f t="shared" si="55"/>
        <v>441310</v>
      </c>
      <c r="K438" s="5">
        <v>1339</v>
      </c>
      <c r="L438" s="5">
        <v>0</v>
      </c>
      <c r="M438" s="10">
        <f t="shared" si="56"/>
        <v>1339</v>
      </c>
      <c r="N438" s="2">
        <f t="shared" si="57"/>
        <v>329.5817774458551</v>
      </c>
      <c r="O438" s="2">
        <f t="shared" si="58"/>
        <v>27.771658260369595</v>
      </c>
      <c r="P438" s="1">
        <f t="shared" si="59"/>
        <v>37186.250410634886</v>
      </c>
      <c r="Q438" s="1">
        <f t="shared" si="60"/>
        <v>404123.74958936509</v>
      </c>
      <c r="R438" s="11">
        <f t="shared" si="61"/>
        <v>0.91663466831948681</v>
      </c>
      <c r="S438" s="1">
        <f t="shared" si="62"/>
        <v>370433.83916487504</v>
      </c>
    </row>
    <row r="439" spans="1:19" ht="14.4" customHeight="1">
      <c r="A439" s="142" t="s">
        <v>425</v>
      </c>
      <c r="B439" s="148">
        <v>341060</v>
      </c>
      <c r="C439" s="90" t="s">
        <v>455</v>
      </c>
      <c r="D439" s="142" t="s">
        <v>1122</v>
      </c>
      <c r="E439" s="143" t="s">
        <v>1187</v>
      </c>
      <c r="F439" s="1">
        <v>372583</v>
      </c>
      <c r="G439" s="1">
        <v>762264</v>
      </c>
      <c r="H439" s="7">
        <f t="shared" si="54"/>
        <v>1134847</v>
      </c>
      <c r="I439" s="1">
        <v>-42246</v>
      </c>
      <c r="J439" s="1">
        <f t="shared" si="55"/>
        <v>1092601</v>
      </c>
      <c r="K439" s="5">
        <v>514</v>
      </c>
      <c r="L439" s="5">
        <v>0</v>
      </c>
      <c r="M439" s="10">
        <f t="shared" si="56"/>
        <v>514</v>
      </c>
      <c r="N439" s="2">
        <f t="shared" si="57"/>
        <v>2125.6828793774321</v>
      </c>
      <c r="O439" s="2">
        <f t="shared" si="58"/>
        <v>27.771658260369595</v>
      </c>
      <c r="P439" s="1">
        <f t="shared" si="59"/>
        <v>14274.632345829972</v>
      </c>
      <c r="Q439" s="1">
        <f t="shared" si="60"/>
        <v>1078326.3676541701</v>
      </c>
      <c r="R439" s="11">
        <f t="shared" si="61"/>
        <v>0.91663466831948681</v>
      </c>
      <c r="S439" s="1">
        <f t="shared" si="62"/>
        <v>988431.33235483721</v>
      </c>
    </row>
    <row r="440" spans="1:19" ht="14.4" customHeight="1">
      <c r="A440" s="142" t="s">
        <v>425</v>
      </c>
      <c r="B440" s="148">
        <v>341062</v>
      </c>
      <c r="C440" s="90" t="s">
        <v>456</v>
      </c>
      <c r="D440" s="142" t="s">
        <v>1122</v>
      </c>
      <c r="E440" s="143" t="s">
        <v>1187</v>
      </c>
      <c r="F440" s="1">
        <v>113132</v>
      </c>
      <c r="G440" s="1">
        <v>0</v>
      </c>
      <c r="H440" s="7">
        <f t="shared" si="54"/>
        <v>113132</v>
      </c>
      <c r="I440" s="1">
        <v>1686</v>
      </c>
      <c r="J440" s="1">
        <f t="shared" si="55"/>
        <v>114818</v>
      </c>
      <c r="K440" s="5">
        <v>462</v>
      </c>
      <c r="L440" s="5">
        <v>0</v>
      </c>
      <c r="M440" s="10">
        <f t="shared" si="56"/>
        <v>462</v>
      </c>
      <c r="N440" s="2">
        <f t="shared" si="57"/>
        <v>248.52380952380952</v>
      </c>
      <c r="O440" s="2">
        <f t="shared" si="58"/>
        <v>27.771658260369595</v>
      </c>
      <c r="P440" s="1">
        <f t="shared" si="59"/>
        <v>12830.506116290753</v>
      </c>
      <c r="Q440" s="1">
        <f t="shared" si="60"/>
        <v>101987.49388370925</v>
      </c>
      <c r="R440" s="11">
        <f t="shared" si="61"/>
        <v>0.91663466831948681</v>
      </c>
      <c r="S440" s="1">
        <f t="shared" si="62"/>
        <v>93485.272628829523</v>
      </c>
    </row>
    <row r="441" spans="1:19" ht="14.4" customHeight="1">
      <c r="A441" s="142" t="s">
        <v>425</v>
      </c>
      <c r="B441" s="148">
        <v>341066</v>
      </c>
      <c r="C441" s="90" t="s">
        <v>457</v>
      </c>
      <c r="D441" s="142" t="s">
        <v>1122</v>
      </c>
      <c r="E441" s="143" t="s">
        <v>1187</v>
      </c>
      <c r="F441" s="1">
        <v>221740</v>
      </c>
      <c r="G441" s="1">
        <v>0</v>
      </c>
      <c r="H441" s="7">
        <f t="shared" si="54"/>
        <v>221740</v>
      </c>
      <c r="I441" s="1">
        <v>9786</v>
      </c>
      <c r="J441" s="1">
        <f t="shared" si="55"/>
        <v>231526</v>
      </c>
      <c r="K441" s="5">
        <v>442</v>
      </c>
      <c r="L441" s="5">
        <v>0</v>
      </c>
      <c r="M441" s="10">
        <f t="shared" si="56"/>
        <v>442</v>
      </c>
      <c r="N441" s="2">
        <f t="shared" si="57"/>
        <v>523.81447963800906</v>
      </c>
      <c r="O441" s="2">
        <f t="shared" si="58"/>
        <v>27.771658260369595</v>
      </c>
      <c r="P441" s="1">
        <f t="shared" si="59"/>
        <v>12275.072951083361</v>
      </c>
      <c r="Q441" s="1">
        <f t="shared" si="60"/>
        <v>219250.92704891664</v>
      </c>
      <c r="R441" s="11">
        <f t="shared" si="61"/>
        <v>0.91663466831948681</v>
      </c>
      <c r="S441" s="1">
        <f t="shared" si="62"/>
        <v>200973.00079422371</v>
      </c>
    </row>
    <row r="442" spans="1:19" ht="14.4" customHeight="1">
      <c r="A442" s="142" t="s">
        <v>425</v>
      </c>
      <c r="B442" s="149">
        <v>341075</v>
      </c>
      <c r="C442" s="90" t="s">
        <v>458</v>
      </c>
      <c r="D442" s="142" t="s">
        <v>1122</v>
      </c>
      <c r="E442" s="142" t="s">
        <v>1188</v>
      </c>
      <c r="F442" s="1">
        <v>0</v>
      </c>
      <c r="G442" s="1">
        <v>0</v>
      </c>
      <c r="H442" s="7">
        <f t="shared" si="54"/>
        <v>0</v>
      </c>
      <c r="I442" s="1">
        <v>1032</v>
      </c>
      <c r="J442" s="1">
        <f t="shared" si="55"/>
        <v>1032</v>
      </c>
      <c r="K442" s="5">
        <v>0</v>
      </c>
      <c r="L442" s="5">
        <v>0</v>
      </c>
      <c r="M442" s="10">
        <f t="shared" si="56"/>
        <v>0</v>
      </c>
      <c r="N442" s="2">
        <f t="shared" si="57"/>
        <v>0</v>
      </c>
      <c r="O442" s="2">
        <f t="shared" si="58"/>
        <v>27.771658260369595</v>
      </c>
      <c r="P442" s="1">
        <f t="shared" si="59"/>
        <v>0</v>
      </c>
      <c r="Q442" s="1">
        <f t="shared" si="60"/>
        <v>1032</v>
      </c>
      <c r="R442" s="11">
        <f t="shared" si="61"/>
        <v>0.91663466831948681</v>
      </c>
      <c r="S442" s="1">
        <f t="shared" si="62"/>
        <v>945.96697770571041</v>
      </c>
    </row>
    <row r="443" spans="1:19" ht="14.4" customHeight="1">
      <c r="A443" s="142" t="s">
        <v>425</v>
      </c>
      <c r="B443" s="149">
        <v>341086</v>
      </c>
      <c r="C443" s="90" t="s">
        <v>459</v>
      </c>
      <c r="D443" s="142" t="s">
        <v>1122</v>
      </c>
      <c r="E443" s="142" t="s">
        <v>1188</v>
      </c>
      <c r="F443" s="1">
        <v>0</v>
      </c>
      <c r="G443" s="1">
        <v>0</v>
      </c>
      <c r="H443" s="7">
        <f t="shared" si="54"/>
        <v>0</v>
      </c>
      <c r="I443" s="1">
        <v>-558</v>
      </c>
      <c r="J443" s="1">
        <f t="shared" si="55"/>
        <v>-558</v>
      </c>
      <c r="K443" s="5">
        <v>0</v>
      </c>
      <c r="L443" s="5">
        <v>0</v>
      </c>
      <c r="M443" s="10">
        <f t="shared" si="56"/>
        <v>0</v>
      </c>
      <c r="N443" s="2">
        <f t="shared" si="57"/>
        <v>0</v>
      </c>
      <c r="O443" s="2">
        <f t="shared" si="58"/>
        <v>27.771658260369595</v>
      </c>
      <c r="P443" s="1">
        <f t="shared" si="59"/>
        <v>0</v>
      </c>
      <c r="Q443" s="1">
        <f t="shared" si="60"/>
        <v>-558</v>
      </c>
      <c r="R443" s="11">
        <f t="shared" si="61"/>
        <v>0.91663466831948681</v>
      </c>
      <c r="S443" s="1">
        <f t="shared" si="62"/>
        <v>-558</v>
      </c>
    </row>
    <row r="444" spans="1:19" ht="14.4" customHeight="1">
      <c r="A444" s="142" t="s">
        <v>425</v>
      </c>
      <c r="B444" s="148">
        <v>341087</v>
      </c>
      <c r="C444" s="90" t="s">
        <v>460</v>
      </c>
      <c r="D444" s="142" t="s">
        <v>1122</v>
      </c>
      <c r="E444" s="143" t="s">
        <v>1187</v>
      </c>
      <c r="F444" s="1">
        <v>215773</v>
      </c>
      <c r="G444" s="1">
        <v>0</v>
      </c>
      <c r="H444" s="7">
        <f t="shared" si="54"/>
        <v>215773</v>
      </c>
      <c r="I444" s="1">
        <v>-540</v>
      </c>
      <c r="J444" s="1">
        <f t="shared" si="55"/>
        <v>215233</v>
      </c>
      <c r="K444" s="5">
        <v>504</v>
      </c>
      <c r="L444" s="5">
        <v>0</v>
      </c>
      <c r="M444" s="10">
        <f t="shared" si="56"/>
        <v>504</v>
      </c>
      <c r="N444" s="2">
        <f t="shared" si="57"/>
        <v>427.04960317460319</v>
      </c>
      <c r="O444" s="2">
        <f t="shared" si="58"/>
        <v>27.771658260369595</v>
      </c>
      <c r="P444" s="1">
        <f t="shared" si="59"/>
        <v>13996.915763226276</v>
      </c>
      <c r="Q444" s="1">
        <f t="shared" si="60"/>
        <v>201236.08423677372</v>
      </c>
      <c r="R444" s="11">
        <f t="shared" si="61"/>
        <v>0.91663466831948681</v>
      </c>
      <c r="S444" s="1">
        <f t="shared" si="62"/>
        <v>184459.97132828739</v>
      </c>
    </row>
    <row r="445" spans="1:19" ht="14.4" customHeight="1">
      <c r="A445" s="142" t="s">
        <v>425</v>
      </c>
      <c r="B445" s="148">
        <v>341088</v>
      </c>
      <c r="C445" s="90" t="s">
        <v>461</v>
      </c>
      <c r="D445" s="142" t="s">
        <v>1122</v>
      </c>
      <c r="E445" s="143" t="s">
        <v>1187</v>
      </c>
      <c r="F445" s="1">
        <v>2384176</v>
      </c>
      <c r="G445" s="1">
        <v>866738</v>
      </c>
      <c r="H445" s="7">
        <f t="shared" si="54"/>
        <v>3250914</v>
      </c>
      <c r="I445" s="1">
        <v>321588</v>
      </c>
      <c r="J445" s="1">
        <f t="shared" si="55"/>
        <v>3572502</v>
      </c>
      <c r="K445" s="5">
        <v>4090</v>
      </c>
      <c r="L445" s="5">
        <v>2</v>
      </c>
      <c r="M445" s="10">
        <f t="shared" si="56"/>
        <v>4092</v>
      </c>
      <c r="N445" s="2">
        <f t="shared" si="57"/>
        <v>873.0454545454545</v>
      </c>
      <c r="O445" s="2">
        <f t="shared" si="58"/>
        <v>27.771658260369595</v>
      </c>
      <c r="P445" s="1">
        <f t="shared" si="59"/>
        <v>113641.62560143239</v>
      </c>
      <c r="Q445" s="1">
        <f t="shared" si="60"/>
        <v>3458860.3743985677</v>
      </c>
      <c r="R445" s="11">
        <f t="shared" si="61"/>
        <v>0.91663466831948681</v>
      </c>
      <c r="S445" s="1">
        <f t="shared" si="62"/>
        <v>3170511.3320502471</v>
      </c>
    </row>
    <row r="446" spans="1:19" ht="14.4" customHeight="1">
      <c r="A446" s="142" t="s">
        <v>425</v>
      </c>
      <c r="B446" s="148">
        <v>341091</v>
      </c>
      <c r="C446" s="90" t="s">
        <v>462</v>
      </c>
      <c r="D446" s="142" t="s">
        <v>1122</v>
      </c>
      <c r="E446" s="143" t="s">
        <v>1187</v>
      </c>
      <c r="F446" s="1">
        <v>195209</v>
      </c>
      <c r="G446" s="1">
        <v>17429</v>
      </c>
      <c r="H446" s="7">
        <f t="shared" si="54"/>
        <v>212638</v>
      </c>
      <c r="I446" s="1">
        <v>23676</v>
      </c>
      <c r="J446" s="1">
        <f t="shared" si="55"/>
        <v>236314</v>
      </c>
      <c r="K446" s="5">
        <v>486</v>
      </c>
      <c r="L446" s="5">
        <v>14</v>
      </c>
      <c r="M446" s="10">
        <f t="shared" si="56"/>
        <v>500</v>
      </c>
      <c r="N446" s="2">
        <f t="shared" si="57"/>
        <v>472.62799999999999</v>
      </c>
      <c r="O446" s="2">
        <f t="shared" si="58"/>
        <v>27.771658260369595</v>
      </c>
      <c r="P446" s="1">
        <f t="shared" si="59"/>
        <v>13885.829130184797</v>
      </c>
      <c r="Q446" s="1">
        <f t="shared" si="60"/>
        <v>222428.17086981519</v>
      </c>
      <c r="R446" s="11">
        <f t="shared" si="61"/>
        <v>0.91663466831948681</v>
      </c>
      <c r="S446" s="1">
        <f t="shared" si="62"/>
        <v>203885.37263016318</v>
      </c>
    </row>
    <row r="447" spans="1:19" ht="14.4" customHeight="1">
      <c r="A447" s="142" t="s">
        <v>425</v>
      </c>
      <c r="B447" s="149">
        <v>341092</v>
      </c>
      <c r="C447" s="90" t="s">
        <v>463</v>
      </c>
      <c r="D447" s="142" t="s">
        <v>1122</v>
      </c>
      <c r="E447" s="142" t="s">
        <v>1188</v>
      </c>
      <c r="F447" s="1">
        <v>0</v>
      </c>
      <c r="G447" s="1">
        <v>0</v>
      </c>
      <c r="H447" s="7">
        <f t="shared" si="54"/>
        <v>0</v>
      </c>
      <c r="I447" s="1">
        <v>150</v>
      </c>
      <c r="J447" s="1">
        <f t="shared" si="55"/>
        <v>150</v>
      </c>
      <c r="K447" s="5">
        <v>0</v>
      </c>
      <c r="L447" s="5">
        <v>0</v>
      </c>
      <c r="M447" s="10">
        <f t="shared" si="56"/>
        <v>0</v>
      </c>
      <c r="N447" s="2">
        <f t="shared" si="57"/>
        <v>0</v>
      </c>
      <c r="O447" s="2">
        <f t="shared" si="58"/>
        <v>27.771658260369595</v>
      </c>
      <c r="P447" s="1">
        <f t="shared" si="59"/>
        <v>0</v>
      </c>
      <c r="Q447" s="1">
        <f t="shared" si="60"/>
        <v>150</v>
      </c>
      <c r="R447" s="11">
        <f t="shared" si="61"/>
        <v>0.91663466831948681</v>
      </c>
      <c r="S447" s="1">
        <f t="shared" si="62"/>
        <v>137.49520024792301</v>
      </c>
    </row>
    <row r="448" spans="1:19" ht="14.4" customHeight="1">
      <c r="A448" s="142" t="s">
        <v>464</v>
      </c>
      <c r="B448" s="148">
        <v>350739</v>
      </c>
      <c r="C448" s="90" t="s">
        <v>465</v>
      </c>
      <c r="D448" s="142" t="s">
        <v>1122</v>
      </c>
      <c r="E448" s="143" t="s">
        <v>1187</v>
      </c>
      <c r="F448" s="1">
        <v>72894</v>
      </c>
      <c r="G448" s="1">
        <v>0</v>
      </c>
      <c r="H448" s="7">
        <f t="shared" si="54"/>
        <v>72894</v>
      </c>
      <c r="I448" s="1">
        <v>1140</v>
      </c>
      <c r="J448" s="1">
        <f t="shared" si="55"/>
        <v>74034</v>
      </c>
      <c r="K448" s="5">
        <v>186</v>
      </c>
      <c r="L448" s="5">
        <v>0</v>
      </c>
      <c r="M448" s="10">
        <f t="shared" si="56"/>
        <v>186</v>
      </c>
      <c r="N448" s="2">
        <f t="shared" si="57"/>
        <v>398.03225806451616</v>
      </c>
      <c r="O448" s="2">
        <f t="shared" si="58"/>
        <v>27.771658260369595</v>
      </c>
      <c r="P448" s="1">
        <f t="shared" si="59"/>
        <v>5165.5284364287445</v>
      </c>
      <c r="Q448" s="1">
        <f t="shared" si="60"/>
        <v>68868.471563571249</v>
      </c>
      <c r="R448" s="11">
        <f t="shared" si="61"/>
        <v>0.91663466831948681</v>
      </c>
      <c r="S448" s="1">
        <f t="shared" si="62"/>
        <v>63127.228589344144</v>
      </c>
    </row>
    <row r="449" spans="1:19" ht="14.4" customHeight="1">
      <c r="A449" s="142" t="s">
        <v>464</v>
      </c>
      <c r="B449" s="149">
        <v>351097</v>
      </c>
      <c r="C449" s="90" t="s">
        <v>466</v>
      </c>
      <c r="D449" s="142" t="s">
        <v>1122</v>
      </c>
      <c r="E449" s="142" t="s">
        <v>1188</v>
      </c>
      <c r="F449" s="1">
        <v>0</v>
      </c>
      <c r="G449" s="1">
        <v>0</v>
      </c>
      <c r="H449" s="7">
        <f t="shared" si="54"/>
        <v>0</v>
      </c>
      <c r="I449" s="1">
        <v>522</v>
      </c>
      <c r="J449" s="1">
        <f t="shared" si="55"/>
        <v>522</v>
      </c>
      <c r="K449" s="5">
        <v>0</v>
      </c>
      <c r="L449" s="5">
        <v>0</v>
      </c>
      <c r="M449" s="10">
        <f t="shared" si="56"/>
        <v>0</v>
      </c>
      <c r="N449" s="2">
        <f t="shared" si="57"/>
        <v>0</v>
      </c>
      <c r="O449" s="2">
        <f t="shared" si="58"/>
        <v>27.771658260369595</v>
      </c>
      <c r="P449" s="1">
        <f t="shared" si="59"/>
        <v>0</v>
      </c>
      <c r="Q449" s="1">
        <f t="shared" si="60"/>
        <v>522</v>
      </c>
      <c r="R449" s="11">
        <f t="shared" si="61"/>
        <v>0.91663466831948681</v>
      </c>
      <c r="S449" s="1">
        <f t="shared" si="62"/>
        <v>478.48329686277214</v>
      </c>
    </row>
    <row r="450" spans="1:19" ht="14.4" customHeight="1">
      <c r="A450" s="142" t="s">
        <v>464</v>
      </c>
      <c r="B450" s="148">
        <v>351098</v>
      </c>
      <c r="C450" s="90" t="s">
        <v>269</v>
      </c>
      <c r="D450" s="142" t="s">
        <v>1122</v>
      </c>
      <c r="E450" s="143" t="s">
        <v>1187</v>
      </c>
      <c r="F450" s="1">
        <v>87925</v>
      </c>
      <c r="G450" s="1">
        <v>0</v>
      </c>
      <c r="H450" s="7">
        <f t="shared" si="54"/>
        <v>87925</v>
      </c>
      <c r="I450" s="1">
        <v>2934</v>
      </c>
      <c r="J450" s="1">
        <f t="shared" si="55"/>
        <v>90859</v>
      </c>
      <c r="K450" s="5">
        <v>260</v>
      </c>
      <c r="L450" s="5">
        <v>0</v>
      </c>
      <c r="M450" s="10">
        <f t="shared" si="56"/>
        <v>260</v>
      </c>
      <c r="N450" s="2">
        <f t="shared" si="57"/>
        <v>349.4576923076923</v>
      </c>
      <c r="O450" s="2">
        <f t="shared" si="58"/>
        <v>27.771658260369595</v>
      </c>
      <c r="P450" s="1">
        <f t="shared" si="59"/>
        <v>7220.6311476960946</v>
      </c>
      <c r="Q450" s="1">
        <f t="shared" si="60"/>
        <v>83638.368852303902</v>
      </c>
      <c r="R450" s="11">
        <f t="shared" si="61"/>
        <v>0.91663466831948681</v>
      </c>
      <c r="S450" s="1">
        <f t="shared" si="62"/>
        <v>76665.828491714477</v>
      </c>
    </row>
    <row r="451" spans="1:19" ht="14.4" customHeight="1">
      <c r="A451" s="142" t="s">
        <v>464</v>
      </c>
      <c r="B451" s="148">
        <v>351101</v>
      </c>
      <c r="C451" s="90" t="s">
        <v>467</v>
      </c>
      <c r="D451" s="142" t="s">
        <v>1122</v>
      </c>
      <c r="E451" s="143" t="s">
        <v>1187</v>
      </c>
      <c r="F451" s="1">
        <v>233841</v>
      </c>
      <c r="G451" s="1">
        <v>0</v>
      </c>
      <c r="H451" s="7">
        <f t="shared" ref="H451:H514" si="63">SUM(F451:G451)</f>
        <v>233841</v>
      </c>
      <c r="I451" s="1">
        <v>-1062</v>
      </c>
      <c r="J451" s="1">
        <f t="shared" ref="J451:J514" si="64">H451+I451</f>
        <v>232779</v>
      </c>
      <c r="K451" s="5">
        <v>926</v>
      </c>
      <c r="L451" s="5">
        <v>0</v>
      </c>
      <c r="M451" s="10">
        <f t="shared" ref="M451:M514" si="65">SUM(K451:L451)</f>
        <v>926</v>
      </c>
      <c r="N451" s="2">
        <f t="shared" ref="N451:N514" si="66">IFERROR(J451/M451,0)</f>
        <v>251.38120950323975</v>
      </c>
      <c r="O451" s="2">
        <f t="shared" ref="O451:O514" si="67">$D$1108</f>
        <v>27.771658260369595</v>
      </c>
      <c r="P451" s="1">
        <f t="shared" ref="P451:P514" si="68">IF(J451&lt;0,0,MIN(J451,O451*M451))</f>
        <v>25716.555549102246</v>
      </c>
      <c r="Q451" s="1">
        <f t="shared" ref="Q451:Q514" si="69">J451-P451</f>
        <v>207062.44445089775</v>
      </c>
      <c r="R451" s="11">
        <f t="shared" ref="R451:R514" si="70">$Q$1106</f>
        <v>0.91663466831948681</v>
      </c>
      <c r="S451" s="1">
        <f t="shared" ref="S451:S514" si="71">IF(Q451&gt;0,R451*Q451,Q451)</f>
        <v>189800.61509067082</v>
      </c>
    </row>
    <row r="452" spans="1:19" ht="14.4" customHeight="1">
      <c r="A452" s="142" t="s">
        <v>464</v>
      </c>
      <c r="B452" s="149">
        <v>351105</v>
      </c>
      <c r="C452" s="90" t="s">
        <v>468</v>
      </c>
      <c r="D452" s="142" t="s">
        <v>1122</v>
      </c>
      <c r="E452" s="142" t="s">
        <v>1188</v>
      </c>
      <c r="F452" s="1">
        <v>0</v>
      </c>
      <c r="G452" s="1">
        <v>0</v>
      </c>
      <c r="H452" s="7">
        <f t="shared" si="63"/>
        <v>0</v>
      </c>
      <c r="I452" s="1">
        <v>-8772</v>
      </c>
      <c r="J452" s="1">
        <f t="shared" si="64"/>
        <v>-8772</v>
      </c>
      <c r="K452" s="5">
        <v>0</v>
      </c>
      <c r="L452" s="5">
        <v>0</v>
      </c>
      <c r="M452" s="10">
        <f t="shared" si="65"/>
        <v>0</v>
      </c>
      <c r="N452" s="2">
        <f t="shared" si="66"/>
        <v>0</v>
      </c>
      <c r="O452" s="2">
        <f t="shared" si="67"/>
        <v>27.771658260369595</v>
      </c>
      <c r="P452" s="1">
        <f t="shared" si="68"/>
        <v>0</v>
      </c>
      <c r="Q452" s="1">
        <f t="shared" si="69"/>
        <v>-8772</v>
      </c>
      <c r="R452" s="11">
        <f t="shared" si="70"/>
        <v>0.91663466831948681</v>
      </c>
      <c r="S452" s="1">
        <f t="shared" si="71"/>
        <v>-8772</v>
      </c>
    </row>
    <row r="453" spans="1:19" ht="14.4" customHeight="1">
      <c r="A453" s="142" t="s">
        <v>464</v>
      </c>
      <c r="B453" s="148">
        <v>351106</v>
      </c>
      <c r="C453" s="90" t="s">
        <v>469</v>
      </c>
      <c r="D453" s="142" t="s">
        <v>1122</v>
      </c>
      <c r="E453" s="143" t="s">
        <v>1187</v>
      </c>
      <c r="F453" s="1">
        <v>965213</v>
      </c>
      <c r="G453" s="1">
        <v>10139</v>
      </c>
      <c r="H453" s="7">
        <f t="shared" si="63"/>
        <v>975352</v>
      </c>
      <c r="I453" s="1">
        <v>-2616</v>
      </c>
      <c r="J453" s="1">
        <f t="shared" si="64"/>
        <v>972736</v>
      </c>
      <c r="K453" s="5">
        <v>4498</v>
      </c>
      <c r="L453" s="5">
        <v>16</v>
      </c>
      <c r="M453" s="10">
        <f t="shared" si="65"/>
        <v>4514</v>
      </c>
      <c r="N453" s="2">
        <f t="shared" si="66"/>
        <v>215.49313247673902</v>
      </c>
      <c r="O453" s="2">
        <f t="shared" si="67"/>
        <v>27.771658260369595</v>
      </c>
      <c r="P453" s="1">
        <f t="shared" si="68"/>
        <v>125361.26538730835</v>
      </c>
      <c r="Q453" s="1">
        <f t="shared" si="69"/>
        <v>847374.73461269168</v>
      </c>
      <c r="R453" s="11">
        <f t="shared" si="70"/>
        <v>0.91663466831948681</v>
      </c>
      <c r="S453" s="1">
        <f t="shared" si="71"/>
        <v>776733.05880401784</v>
      </c>
    </row>
    <row r="454" spans="1:19" ht="14.4" customHeight="1">
      <c r="A454" s="142" t="s">
        <v>464</v>
      </c>
      <c r="B454" s="148">
        <v>351107</v>
      </c>
      <c r="C454" s="90" t="s">
        <v>470</v>
      </c>
      <c r="D454" s="142" t="s">
        <v>1122</v>
      </c>
      <c r="E454" s="143" t="s">
        <v>1187</v>
      </c>
      <c r="F454" s="1">
        <v>80578</v>
      </c>
      <c r="G454" s="1">
        <v>15276</v>
      </c>
      <c r="H454" s="7">
        <f t="shared" si="63"/>
        <v>95854</v>
      </c>
      <c r="I454" s="1">
        <v>1470</v>
      </c>
      <c r="J454" s="1">
        <f t="shared" si="64"/>
        <v>97324</v>
      </c>
      <c r="K454" s="5">
        <v>246</v>
      </c>
      <c r="L454" s="5">
        <v>0</v>
      </c>
      <c r="M454" s="10">
        <f t="shared" si="65"/>
        <v>246</v>
      </c>
      <c r="N454" s="2">
        <f t="shared" si="66"/>
        <v>395.6260162601626</v>
      </c>
      <c r="O454" s="2">
        <f t="shared" si="67"/>
        <v>27.771658260369595</v>
      </c>
      <c r="P454" s="1">
        <f t="shared" si="68"/>
        <v>6831.82793205092</v>
      </c>
      <c r="Q454" s="1">
        <f t="shared" si="69"/>
        <v>90492.172067949083</v>
      </c>
      <c r="R454" s="11">
        <f t="shared" si="70"/>
        <v>0.91663466831948681</v>
      </c>
      <c r="S454" s="1">
        <f t="shared" si="71"/>
        <v>82948.262129014431</v>
      </c>
    </row>
    <row r="455" spans="1:19" ht="14.4" customHeight="1">
      <c r="A455" s="142" t="s">
        <v>464</v>
      </c>
      <c r="B455" s="149">
        <v>351108</v>
      </c>
      <c r="C455" s="90" t="s">
        <v>471</v>
      </c>
      <c r="D455" s="142" t="s">
        <v>1122</v>
      </c>
      <c r="E455" s="142" t="s">
        <v>1188</v>
      </c>
      <c r="F455" s="1">
        <v>0</v>
      </c>
      <c r="G455" s="1">
        <v>0</v>
      </c>
      <c r="H455" s="7">
        <f t="shared" si="63"/>
        <v>0</v>
      </c>
      <c r="I455" s="1">
        <v>-972</v>
      </c>
      <c r="J455" s="1">
        <f t="shared" si="64"/>
        <v>-972</v>
      </c>
      <c r="K455" s="5">
        <v>0</v>
      </c>
      <c r="L455" s="5">
        <v>0</v>
      </c>
      <c r="M455" s="10">
        <f t="shared" si="65"/>
        <v>0</v>
      </c>
      <c r="N455" s="2">
        <f t="shared" si="66"/>
        <v>0</v>
      </c>
      <c r="O455" s="2">
        <f t="shared" si="67"/>
        <v>27.771658260369595</v>
      </c>
      <c r="P455" s="1">
        <f t="shared" si="68"/>
        <v>0</v>
      </c>
      <c r="Q455" s="1">
        <f t="shared" si="69"/>
        <v>-972</v>
      </c>
      <c r="R455" s="11">
        <f t="shared" si="70"/>
        <v>0.91663466831948681</v>
      </c>
      <c r="S455" s="1">
        <f t="shared" si="71"/>
        <v>-972</v>
      </c>
    </row>
    <row r="456" spans="1:19" ht="14.4" customHeight="1">
      <c r="A456" s="142" t="s">
        <v>464</v>
      </c>
      <c r="B456" s="148">
        <v>351110</v>
      </c>
      <c r="C456" s="90" t="s">
        <v>472</v>
      </c>
      <c r="D456" s="142" t="s">
        <v>1122</v>
      </c>
      <c r="E456" s="143" t="s">
        <v>1187</v>
      </c>
      <c r="F456" s="1">
        <v>387161</v>
      </c>
      <c r="G456" s="1">
        <v>30913</v>
      </c>
      <c r="H456" s="7">
        <f t="shared" si="63"/>
        <v>418074</v>
      </c>
      <c r="I456" s="1">
        <v>62376</v>
      </c>
      <c r="J456" s="1">
        <f t="shared" si="64"/>
        <v>480450</v>
      </c>
      <c r="K456" s="5">
        <v>509</v>
      </c>
      <c r="L456" s="5">
        <v>11</v>
      </c>
      <c r="M456" s="10">
        <f t="shared" si="65"/>
        <v>520</v>
      </c>
      <c r="N456" s="2">
        <f t="shared" si="66"/>
        <v>923.94230769230774</v>
      </c>
      <c r="O456" s="2">
        <f t="shared" si="67"/>
        <v>27.771658260369595</v>
      </c>
      <c r="P456" s="1">
        <f t="shared" si="68"/>
        <v>14441.262295392189</v>
      </c>
      <c r="Q456" s="1">
        <f t="shared" si="69"/>
        <v>466008.73770460783</v>
      </c>
      <c r="R456" s="11">
        <f t="shared" si="70"/>
        <v>0.91663466831948681</v>
      </c>
      <c r="S456" s="1">
        <f t="shared" si="71"/>
        <v>427159.7647198459</v>
      </c>
    </row>
    <row r="457" spans="1:19" ht="14.4" customHeight="1">
      <c r="A457" s="142" t="s">
        <v>464</v>
      </c>
      <c r="B457" s="149">
        <v>351112</v>
      </c>
      <c r="C457" s="90" t="s">
        <v>473</v>
      </c>
      <c r="D457" s="142" t="s">
        <v>1122</v>
      </c>
      <c r="E457" s="142" t="s">
        <v>1188</v>
      </c>
      <c r="F457" s="1">
        <v>0</v>
      </c>
      <c r="G457" s="1">
        <v>0</v>
      </c>
      <c r="H457" s="7">
        <f t="shared" si="63"/>
        <v>0</v>
      </c>
      <c r="I457" s="1">
        <v>132</v>
      </c>
      <c r="J457" s="1">
        <f t="shared" si="64"/>
        <v>132</v>
      </c>
      <c r="K457" s="5">
        <v>0</v>
      </c>
      <c r="L457" s="5">
        <v>0</v>
      </c>
      <c r="M457" s="10">
        <f t="shared" si="65"/>
        <v>0</v>
      </c>
      <c r="N457" s="2">
        <f t="shared" si="66"/>
        <v>0</v>
      </c>
      <c r="O457" s="2">
        <f t="shared" si="67"/>
        <v>27.771658260369595</v>
      </c>
      <c r="P457" s="1">
        <f t="shared" si="68"/>
        <v>0</v>
      </c>
      <c r="Q457" s="1">
        <f t="shared" si="69"/>
        <v>132</v>
      </c>
      <c r="R457" s="11">
        <f t="shared" si="70"/>
        <v>0.91663466831948681</v>
      </c>
      <c r="S457" s="1">
        <f t="shared" si="71"/>
        <v>120.99577621817225</v>
      </c>
    </row>
    <row r="458" spans="1:19" ht="14.4" customHeight="1">
      <c r="A458" s="142" t="s">
        <v>464</v>
      </c>
      <c r="B458" s="148">
        <v>351113</v>
      </c>
      <c r="C458" s="90" t="s">
        <v>474</v>
      </c>
      <c r="D458" s="142" t="s">
        <v>1122</v>
      </c>
      <c r="E458" s="143" t="s">
        <v>1187</v>
      </c>
      <c r="F458" s="1">
        <v>256152</v>
      </c>
      <c r="G458" s="1">
        <v>0</v>
      </c>
      <c r="H458" s="7">
        <f t="shared" si="63"/>
        <v>256152</v>
      </c>
      <c r="I458" s="1">
        <v>4728</v>
      </c>
      <c r="J458" s="1">
        <f t="shared" si="64"/>
        <v>260880</v>
      </c>
      <c r="K458" s="5">
        <v>1216</v>
      </c>
      <c r="L458" s="5">
        <v>0</v>
      </c>
      <c r="M458" s="10">
        <f t="shared" si="65"/>
        <v>1216</v>
      </c>
      <c r="N458" s="2">
        <f t="shared" si="66"/>
        <v>214.53947368421052</v>
      </c>
      <c r="O458" s="2">
        <f t="shared" si="67"/>
        <v>27.771658260369595</v>
      </c>
      <c r="P458" s="1">
        <f t="shared" si="68"/>
        <v>33770.336444609427</v>
      </c>
      <c r="Q458" s="1">
        <f t="shared" si="69"/>
        <v>227109.66355539058</v>
      </c>
      <c r="R458" s="11">
        <f t="shared" si="70"/>
        <v>0.91663466831948681</v>
      </c>
      <c r="S458" s="1">
        <f t="shared" si="71"/>
        <v>208176.59112524567</v>
      </c>
    </row>
    <row r="459" spans="1:19" ht="14.4" customHeight="1">
      <c r="A459" s="142" t="s">
        <v>464</v>
      </c>
      <c r="B459" s="149">
        <v>351114</v>
      </c>
      <c r="C459" s="90" t="s">
        <v>475</v>
      </c>
      <c r="D459" s="142" t="s">
        <v>1122</v>
      </c>
      <c r="E459" s="142" t="s">
        <v>1188</v>
      </c>
      <c r="F459" s="1">
        <v>0</v>
      </c>
      <c r="G459" s="1">
        <v>0</v>
      </c>
      <c r="H459" s="7">
        <f t="shared" si="63"/>
        <v>0</v>
      </c>
      <c r="I459" s="1">
        <v>-2154</v>
      </c>
      <c r="J459" s="1">
        <f t="shared" si="64"/>
        <v>-2154</v>
      </c>
      <c r="K459" s="5">
        <v>0</v>
      </c>
      <c r="L459" s="5">
        <v>0</v>
      </c>
      <c r="M459" s="10">
        <f t="shared" si="65"/>
        <v>0</v>
      </c>
      <c r="N459" s="2">
        <f t="shared" si="66"/>
        <v>0</v>
      </c>
      <c r="O459" s="2">
        <f t="shared" si="67"/>
        <v>27.771658260369595</v>
      </c>
      <c r="P459" s="1">
        <f t="shared" si="68"/>
        <v>0</v>
      </c>
      <c r="Q459" s="1">
        <f t="shared" si="69"/>
        <v>-2154</v>
      </c>
      <c r="R459" s="11">
        <f t="shared" si="70"/>
        <v>0.91663466831948681</v>
      </c>
      <c r="S459" s="1">
        <f t="shared" si="71"/>
        <v>-2154</v>
      </c>
    </row>
    <row r="460" spans="1:19" ht="14.4" customHeight="1">
      <c r="A460" s="142" t="s">
        <v>464</v>
      </c>
      <c r="B460" s="149">
        <v>351115</v>
      </c>
      <c r="C460" s="90" t="s">
        <v>476</v>
      </c>
      <c r="D460" s="142" t="s">
        <v>1122</v>
      </c>
      <c r="E460" s="142" t="s">
        <v>1188</v>
      </c>
      <c r="F460" s="1">
        <v>0</v>
      </c>
      <c r="G460" s="1">
        <v>0</v>
      </c>
      <c r="H460" s="7">
        <f t="shared" si="63"/>
        <v>0</v>
      </c>
      <c r="I460" s="1">
        <v>-74070</v>
      </c>
      <c r="J460" s="1">
        <f t="shared" si="64"/>
        <v>-74070</v>
      </c>
      <c r="K460" s="5">
        <v>0</v>
      </c>
      <c r="L460" s="5">
        <v>0</v>
      </c>
      <c r="M460" s="10">
        <f t="shared" si="65"/>
        <v>0</v>
      </c>
      <c r="N460" s="2">
        <f t="shared" si="66"/>
        <v>0</v>
      </c>
      <c r="O460" s="2">
        <f t="shared" si="67"/>
        <v>27.771658260369595</v>
      </c>
      <c r="P460" s="1">
        <f t="shared" si="68"/>
        <v>0</v>
      </c>
      <c r="Q460" s="1">
        <f t="shared" si="69"/>
        <v>-74070</v>
      </c>
      <c r="R460" s="11">
        <f t="shared" si="70"/>
        <v>0.91663466831948681</v>
      </c>
      <c r="S460" s="1">
        <f t="shared" si="71"/>
        <v>-74070</v>
      </c>
    </row>
    <row r="461" spans="1:19" ht="14.4" customHeight="1">
      <c r="A461" s="142" t="s">
        <v>464</v>
      </c>
      <c r="B461" s="148">
        <v>351118</v>
      </c>
      <c r="C461" s="90" t="s">
        <v>477</v>
      </c>
      <c r="D461" s="142" t="s">
        <v>1122</v>
      </c>
      <c r="E461" s="143" t="s">
        <v>1187</v>
      </c>
      <c r="F461" s="1">
        <v>645568</v>
      </c>
      <c r="G461" s="1">
        <v>43855</v>
      </c>
      <c r="H461" s="7">
        <f t="shared" si="63"/>
        <v>689423</v>
      </c>
      <c r="I461" s="1">
        <v>10314</v>
      </c>
      <c r="J461" s="1">
        <f t="shared" si="64"/>
        <v>699737</v>
      </c>
      <c r="K461" s="5">
        <v>1481</v>
      </c>
      <c r="L461" s="5">
        <v>39</v>
      </c>
      <c r="M461" s="10">
        <f t="shared" si="65"/>
        <v>1520</v>
      </c>
      <c r="N461" s="2">
        <f t="shared" si="66"/>
        <v>460.35328947368419</v>
      </c>
      <c r="O461" s="2">
        <f t="shared" si="67"/>
        <v>27.771658260369595</v>
      </c>
      <c r="P461" s="1">
        <f t="shared" si="68"/>
        <v>42212.920555761782</v>
      </c>
      <c r="Q461" s="1">
        <f t="shared" si="69"/>
        <v>657524.07944423822</v>
      </c>
      <c r="R461" s="11">
        <f t="shared" si="70"/>
        <v>0.91663466831948681</v>
      </c>
      <c r="S461" s="1">
        <f t="shared" si="71"/>
        <v>602709.3664734452</v>
      </c>
    </row>
    <row r="462" spans="1:19" ht="14.4" customHeight="1">
      <c r="A462" s="142" t="s">
        <v>464</v>
      </c>
      <c r="B462" s="149">
        <v>351119</v>
      </c>
      <c r="C462" s="90" t="s">
        <v>478</v>
      </c>
      <c r="D462" s="142" t="s">
        <v>1122</v>
      </c>
      <c r="E462" s="142" t="s">
        <v>1188</v>
      </c>
      <c r="F462" s="1">
        <v>0</v>
      </c>
      <c r="G462" s="1">
        <v>0</v>
      </c>
      <c r="H462" s="7">
        <f t="shared" si="63"/>
        <v>0</v>
      </c>
      <c r="I462" s="1">
        <v>-4866</v>
      </c>
      <c r="J462" s="1">
        <f t="shared" si="64"/>
        <v>-4866</v>
      </c>
      <c r="K462" s="5">
        <v>0</v>
      </c>
      <c r="L462" s="5">
        <v>0</v>
      </c>
      <c r="M462" s="10">
        <f t="shared" si="65"/>
        <v>0</v>
      </c>
      <c r="N462" s="2">
        <f t="shared" si="66"/>
        <v>0</v>
      </c>
      <c r="O462" s="2">
        <f t="shared" si="67"/>
        <v>27.771658260369595</v>
      </c>
      <c r="P462" s="1">
        <f t="shared" si="68"/>
        <v>0</v>
      </c>
      <c r="Q462" s="1">
        <f t="shared" si="69"/>
        <v>-4866</v>
      </c>
      <c r="R462" s="11">
        <f t="shared" si="70"/>
        <v>0.91663466831948681</v>
      </c>
      <c r="S462" s="1">
        <f t="shared" si="71"/>
        <v>-4866</v>
      </c>
    </row>
    <row r="463" spans="1:19" ht="14.4" customHeight="1">
      <c r="A463" s="142" t="s">
        <v>464</v>
      </c>
      <c r="B463" s="149">
        <v>351121</v>
      </c>
      <c r="C463" s="90" t="s">
        <v>479</v>
      </c>
      <c r="D463" s="142" t="s">
        <v>1122</v>
      </c>
      <c r="E463" s="142" t="s">
        <v>1188</v>
      </c>
      <c r="F463" s="1">
        <v>0</v>
      </c>
      <c r="G463" s="1">
        <v>0</v>
      </c>
      <c r="H463" s="7">
        <f t="shared" si="63"/>
        <v>0</v>
      </c>
      <c r="I463" s="1">
        <v>-390</v>
      </c>
      <c r="J463" s="1">
        <f t="shared" si="64"/>
        <v>-390</v>
      </c>
      <c r="K463" s="5">
        <v>0</v>
      </c>
      <c r="L463" s="5">
        <v>0</v>
      </c>
      <c r="M463" s="10">
        <f t="shared" si="65"/>
        <v>0</v>
      </c>
      <c r="N463" s="2">
        <f t="shared" si="66"/>
        <v>0</v>
      </c>
      <c r="O463" s="2">
        <f t="shared" si="67"/>
        <v>27.771658260369595</v>
      </c>
      <c r="P463" s="1">
        <f t="shared" si="68"/>
        <v>0</v>
      </c>
      <c r="Q463" s="1">
        <f t="shared" si="69"/>
        <v>-390</v>
      </c>
      <c r="R463" s="11">
        <f t="shared" si="70"/>
        <v>0.91663466831948681</v>
      </c>
      <c r="S463" s="1">
        <f t="shared" si="71"/>
        <v>-390</v>
      </c>
    </row>
    <row r="464" spans="1:19" ht="14.4" customHeight="1">
      <c r="A464" s="142" t="s">
        <v>464</v>
      </c>
      <c r="B464" s="149">
        <v>351125</v>
      </c>
      <c r="C464" s="90" t="s">
        <v>480</v>
      </c>
      <c r="D464" s="142" t="s">
        <v>1122</v>
      </c>
      <c r="E464" s="142" t="s">
        <v>1188</v>
      </c>
      <c r="F464" s="1">
        <v>0</v>
      </c>
      <c r="G464" s="1">
        <v>0</v>
      </c>
      <c r="H464" s="7">
        <f t="shared" si="63"/>
        <v>0</v>
      </c>
      <c r="I464" s="1">
        <v>16122</v>
      </c>
      <c r="J464" s="1">
        <f t="shared" si="64"/>
        <v>16122</v>
      </c>
      <c r="K464" s="5">
        <v>0</v>
      </c>
      <c r="L464" s="5">
        <v>0</v>
      </c>
      <c r="M464" s="10">
        <f t="shared" si="65"/>
        <v>0</v>
      </c>
      <c r="N464" s="2">
        <f t="shared" si="66"/>
        <v>0</v>
      </c>
      <c r="O464" s="2">
        <f t="shared" si="67"/>
        <v>27.771658260369595</v>
      </c>
      <c r="P464" s="1">
        <f t="shared" si="68"/>
        <v>0</v>
      </c>
      <c r="Q464" s="1">
        <f t="shared" si="69"/>
        <v>16122</v>
      </c>
      <c r="R464" s="11">
        <f t="shared" si="70"/>
        <v>0.91663466831948681</v>
      </c>
      <c r="S464" s="1">
        <f t="shared" si="71"/>
        <v>14777.984122646767</v>
      </c>
    </row>
    <row r="465" spans="1:19" ht="14.4" customHeight="1">
      <c r="A465" s="142" t="s">
        <v>464</v>
      </c>
      <c r="B465" s="148">
        <v>351129</v>
      </c>
      <c r="C465" s="90" t="s">
        <v>481</v>
      </c>
      <c r="D465" s="142" t="s">
        <v>1122</v>
      </c>
      <c r="E465" s="143" t="s">
        <v>1187</v>
      </c>
      <c r="F465" s="1">
        <v>634157</v>
      </c>
      <c r="G465" s="1">
        <v>0</v>
      </c>
      <c r="H465" s="7">
        <f t="shared" si="63"/>
        <v>634157</v>
      </c>
      <c r="I465" s="1">
        <v>-16872</v>
      </c>
      <c r="J465" s="1">
        <f t="shared" si="64"/>
        <v>617285</v>
      </c>
      <c r="K465" s="5">
        <v>2936</v>
      </c>
      <c r="L465" s="5">
        <v>0</v>
      </c>
      <c r="M465" s="10">
        <f t="shared" si="65"/>
        <v>2936</v>
      </c>
      <c r="N465" s="2">
        <f t="shared" si="66"/>
        <v>210.24693460490462</v>
      </c>
      <c r="O465" s="2">
        <f t="shared" si="67"/>
        <v>27.771658260369595</v>
      </c>
      <c r="P465" s="1">
        <f t="shared" si="68"/>
        <v>81537.588652445134</v>
      </c>
      <c r="Q465" s="1">
        <f t="shared" si="69"/>
        <v>535747.41134755488</v>
      </c>
      <c r="R465" s="11">
        <f t="shared" si="70"/>
        <v>0.91663466831948681</v>
      </c>
      <c r="S465" s="1">
        <f t="shared" si="71"/>
        <v>491084.65070358961</v>
      </c>
    </row>
    <row r="466" spans="1:19" ht="14.4" customHeight="1">
      <c r="A466" s="142" t="s">
        <v>464</v>
      </c>
      <c r="B466" s="148">
        <v>351130</v>
      </c>
      <c r="C466" s="90" t="s">
        <v>482</v>
      </c>
      <c r="D466" s="142" t="s">
        <v>1122</v>
      </c>
      <c r="E466" s="143" t="s">
        <v>1187</v>
      </c>
      <c r="F466" s="1">
        <v>136963</v>
      </c>
      <c r="G466" s="1">
        <v>41861</v>
      </c>
      <c r="H466" s="7">
        <f t="shared" si="63"/>
        <v>178824</v>
      </c>
      <c r="I466" s="1">
        <v>-11940</v>
      </c>
      <c r="J466" s="1">
        <f t="shared" si="64"/>
        <v>166884</v>
      </c>
      <c r="K466" s="5">
        <v>624</v>
      </c>
      <c r="L466" s="5">
        <v>3</v>
      </c>
      <c r="M466" s="10">
        <f t="shared" si="65"/>
        <v>627</v>
      </c>
      <c r="N466" s="2">
        <f t="shared" si="66"/>
        <v>266.16267942583733</v>
      </c>
      <c r="O466" s="2">
        <f t="shared" si="67"/>
        <v>27.771658260369595</v>
      </c>
      <c r="P466" s="1">
        <f t="shared" si="68"/>
        <v>17412.829729251735</v>
      </c>
      <c r="Q466" s="1">
        <f t="shared" si="69"/>
        <v>149471.17027074826</v>
      </c>
      <c r="R466" s="11">
        <f t="shared" si="70"/>
        <v>0.91663466831948681</v>
      </c>
      <c r="S466" s="1">
        <f t="shared" si="71"/>
        <v>137010.45658445288</v>
      </c>
    </row>
    <row r="467" spans="1:19" ht="14.4" customHeight="1">
      <c r="A467" s="142" t="s">
        <v>464</v>
      </c>
      <c r="B467" s="148">
        <v>351132</v>
      </c>
      <c r="C467" s="90" t="s">
        <v>483</v>
      </c>
      <c r="D467" s="142" t="s">
        <v>1122</v>
      </c>
      <c r="E467" s="143" t="s">
        <v>1187</v>
      </c>
      <c r="F467" s="1">
        <v>1116093</v>
      </c>
      <c r="G467" s="1">
        <v>974732</v>
      </c>
      <c r="H467" s="7">
        <f t="shared" si="63"/>
        <v>2090825</v>
      </c>
      <c r="I467" s="1">
        <v>110010</v>
      </c>
      <c r="J467" s="1">
        <f t="shared" si="64"/>
        <v>2200835</v>
      </c>
      <c r="K467" s="5">
        <v>4417</v>
      </c>
      <c r="L467" s="5">
        <v>0</v>
      </c>
      <c r="M467" s="10">
        <f t="shared" si="65"/>
        <v>4417</v>
      </c>
      <c r="N467" s="2">
        <f t="shared" si="66"/>
        <v>498.26465927099844</v>
      </c>
      <c r="O467" s="2">
        <f t="shared" si="67"/>
        <v>27.771658260369595</v>
      </c>
      <c r="P467" s="1">
        <f t="shared" si="68"/>
        <v>122667.4145360525</v>
      </c>
      <c r="Q467" s="1">
        <f t="shared" si="69"/>
        <v>2078167.5854639476</v>
      </c>
      <c r="R467" s="11">
        <f t="shared" si="70"/>
        <v>0.91663466831948681</v>
      </c>
      <c r="S467" s="1">
        <f t="shared" si="71"/>
        <v>1904920.4554140544</v>
      </c>
    </row>
    <row r="468" spans="1:19" ht="14.4" customHeight="1">
      <c r="A468" s="142" t="s">
        <v>464</v>
      </c>
      <c r="B468" s="148">
        <v>351133</v>
      </c>
      <c r="C468" s="90" t="s">
        <v>484</v>
      </c>
      <c r="D468" s="142" t="s">
        <v>1122</v>
      </c>
      <c r="E468" s="143" t="s">
        <v>1187</v>
      </c>
      <c r="F468" s="1">
        <v>251189</v>
      </c>
      <c r="G468" s="1">
        <v>0</v>
      </c>
      <c r="H468" s="7">
        <f t="shared" si="63"/>
        <v>251189</v>
      </c>
      <c r="I468" s="1">
        <v>-2778</v>
      </c>
      <c r="J468" s="1">
        <f t="shared" si="64"/>
        <v>248411</v>
      </c>
      <c r="K468" s="5">
        <v>675</v>
      </c>
      <c r="L468" s="5">
        <v>0</v>
      </c>
      <c r="M468" s="10">
        <f t="shared" si="65"/>
        <v>675</v>
      </c>
      <c r="N468" s="2">
        <f t="shared" si="66"/>
        <v>368.01629629629628</v>
      </c>
      <c r="O468" s="2">
        <f t="shared" si="67"/>
        <v>27.771658260369595</v>
      </c>
      <c r="P468" s="1">
        <f t="shared" si="68"/>
        <v>18745.869325749478</v>
      </c>
      <c r="Q468" s="1">
        <f t="shared" si="69"/>
        <v>229665.13067425051</v>
      </c>
      <c r="R468" s="11">
        <f t="shared" si="70"/>
        <v>0.91663466831948681</v>
      </c>
      <c r="S468" s="1">
        <f t="shared" si="71"/>
        <v>210519.02088014322</v>
      </c>
    </row>
    <row r="469" spans="1:19" ht="14.4" customHeight="1">
      <c r="A469" s="142" t="s">
        <v>464</v>
      </c>
      <c r="B469" s="148">
        <v>351134</v>
      </c>
      <c r="C469" s="90" t="s">
        <v>485</v>
      </c>
      <c r="D469" s="142" t="s">
        <v>1122</v>
      </c>
      <c r="E469" s="143" t="s">
        <v>1187</v>
      </c>
      <c r="F469" s="1">
        <v>227076</v>
      </c>
      <c r="G469" s="1">
        <v>0</v>
      </c>
      <c r="H469" s="7">
        <f t="shared" si="63"/>
        <v>227076</v>
      </c>
      <c r="I469" s="1">
        <v>2592</v>
      </c>
      <c r="J469" s="1">
        <f t="shared" si="64"/>
        <v>229668</v>
      </c>
      <c r="K469" s="5">
        <v>531</v>
      </c>
      <c r="L469" s="5">
        <v>0</v>
      </c>
      <c r="M469" s="10">
        <f t="shared" si="65"/>
        <v>531</v>
      </c>
      <c r="N469" s="2">
        <f t="shared" si="66"/>
        <v>432.51977401129943</v>
      </c>
      <c r="O469" s="2">
        <f t="shared" si="67"/>
        <v>27.771658260369595</v>
      </c>
      <c r="P469" s="1">
        <f t="shared" si="68"/>
        <v>14746.750536256255</v>
      </c>
      <c r="Q469" s="1">
        <f t="shared" si="69"/>
        <v>214921.24946374373</v>
      </c>
      <c r="R469" s="11">
        <f t="shared" si="70"/>
        <v>0.91663466831948681</v>
      </c>
      <c r="S469" s="1">
        <f t="shared" si="71"/>
        <v>197004.26821700842</v>
      </c>
    </row>
    <row r="470" spans="1:19" ht="14.4" customHeight="1">
      <c r="A470" s="142" t="s">
        <v>464</v>
      </c>
      <c r="B470" s="149">
        <v>351136</v>
      </c>
      <c r="C470" s="90" t="s">
        <v>486</v>
      </c>
      <c r="D470" s="142" t="s">
        <v>1122</v>
      </c>
      <c r="E470" s="142" t="s">
        <v>1188</v>
      </c>
      <c r="F470" s="1">
        <v>0</v>
      </c>
      <c r="G470" s="1">
        <v>0</v>
      </c>
      <c r="H470" s="7">
        <f t="shared" si="63"/>
        <v>0</v>
      </c>
      <c r="I470" s="1">
        <v>-1092</v>
      </c>
      <c r="J470" s="1">
        <f t="shared" si="64"/>
        <v>-1092</v>
      </c>
      <c r="K470" s="5">
        <v>0</v>
      </c>
      <c r="L470" s="5">
        <v>0</v>
      </c>
      <c r="M470" s="10">
        <f t="shared" si="65"/>
        <v>0</v>
      </c>
      <c r="N470" s="2">
        <f t="shared" si="66"/>
        <v>0</v>
      </c>
      <c r="O470" s="2">
        <f t="shared" si="67"/>
        <v>27.771658260369595</v>
      </c>
      <c r="P470" s="1">
        <f t="shared" si="68"/>
        <v>0</v>
      </c>
      <c r="Q470" s="1">
        <f t="shared" si="69"/>
        <v>-1092</v>
      </c>
      <c r="R470" s="11">
        <f t="shared" si="70"/>
        <v>0.91663466831948681</v>
      </c>
      <c r="S470" s="1">
        <f t="shared" si="71"/>
        <v>-1092</v>
      </c>
    </row>
    <row r="471" spans="1:19" ht="14.4" customHeight="1">
      <c r="A471" s="142" t="s">
        <v>464</v>
      </c>
      <c r="B471" s="149">
        <v>351137</v>
      </c>
      <c r="C471" s="90" t="s">
        <v>487</v>
      </c>
      <c r="D471" s="142" t="s">
        <v>1122</v>
      </c>
      <c r="E471" s="142" t="s">
        <v>1188</v>
      </c>
      <c r="F471" s="1">
        <v>0</v>
      </c>
      <c r="G471" s="1">
        <v>0</v>
      </c>
      <c r="H471" s="7">
        <f t="shared" si="63"/>
        <v>0</v>
      </c>
      <c r="I471" s="1">
        <v>-1764</v>
      </c>
      <c r="J471" s="1">
        <f t="shared" si="64"/>
        <v>-1764</v>
      </c>
      <c r="K471" s="5">
        <v>0</v>
      </c>
      <c r="L471" s="5">
        <v>0</v>
      </c>
      <c r="M471" s="10">
        <f t="shared" si="65"/>
        <v>0</v>
      </c>
      <c r="N471" s="2">
        <f t="shared" si="66"/>
        <v>0</v>
      </c>
      <c r="O471" s="2">
        <f t="shared" si="67"/>
        <v>27.771658260369595</v>
      </c>
      <c r="P471" s="1">
        <f t="shared" si="68"/>
        <v>0</v>
      </c>
      <c r="Q471" s="1">
        <f t="shared" si="69"/>
        <v>-1764</v>
      </c>
      <c r="R471" s="11">
        <f t="shared" si="70"/>
        <v>0.91663466831948681</v>
      </c>
      <c r="S471" s="1">
        <f t="shared" si="71"/>
        <v>-1764</v>
      </c>
    </row>
    <row r="472" spans="1:19" ht="14.4" customHeight="1">
      <c r="A472" s="142" t="s">
        <v>464</v>
      </c>
      <c r="B472" s="149">
        <v>351139</v>
      </c>
      <c r="C472" s="90" t="s">
        <v>488</v>
      </c>
      <c r="D472" s="142" t="s">
        <v>1122</v>
      </c>
      <c r="E472" s="142" t="s">
        <v>1188</v>
      </c>
      <c r="F472" s="1">
        <v>0</v>
      </c>
      <c r="G472" s="1">
        <v>0</v>
      </c>
      <c r="H472" s="7">
        <f t="shared" si="63"/>
        <v>0</v>
      </c>
      <c r="I472" s="1">
        <v>-3534</v>
      </c>
      <c r="J472" s="1">
        <f t="shared" si="64"/>
        <v>-3534</v>
      </c>
      <c r="K472" s="5">
        <v>0</v>
      </c>
      <c r="L472" s="5">
        <v>0</v>
      </c>
      <c r="M472" s="10">
        <f t="shared" si="65"/>
        <v>0</v>
      </c>
      <c r="N472" s="2">
        <f t="shared" si="66"/>
        <v>0</v>
      </c>
      <c r="O472" s="2">
        <f t="shared" si="67"/>
        <v>27.771658260369595</v>
      </c>
      <c r="P472" s="1">
        <f t="shared" si="68"/>
        <v>0</v>
      </c>
      <c r="Q472" s="1">
        <f t="shared" si="69"/>
        <v>-3534</v>
      </c>
      <c r="R472" s="11">
        <f t="shared" si="70"/>
        <v>0.91663466831948681</v>
      </c>
      <c r="S472" s="1">
        <f t="shared" si="71"/>
        <v>-3534</v>
      </c>
    </row>
    <row r="473" spans="1:19" ht="14.4" customHeight="1">
      <c r="A473" s="142" t="s">
        <v>464</v>
      </c>
      <c r="B473" s="148">
        <v>351141</v>
      </c>
      <c r="C473" s="90" t="s">
        <v>489</v>
      </c>
      <c r="D473" s="142" t="s">
        <v>1122</v>
      </c>
      <c r="E473" s="143" t="s">
        <v>1187</v>
      </c>
      <c r="F473" s="1">
        <v>155858</v>
      </c>
      <c r="G473" s="1">
        <v>0</v>
      </c>
      <c r="H473" s="7">
        <f t="shared" si="63"/>
        <v>155858</v>
      </c>
      <c r="I473" s="1">
        <v>-180</v>
      </c>
      <c r="J473" s="1">
        <f t="shared" si="64"/>
        <v>155678</v>
      </c>
      <c r="K473" s="5">
        <v>659</v>
      </c>
      <c r="L473" s="5">
        <v>0</v>
      </c>
      <c r="M473" s="10">
        <f t="shared" si="65"/>
        <v>659</v>
      </c>
      <c r="N473" s="2">
        <f t="shared" si="66"/>
        <v>236.23368740515934</v>
      </c>
      <c r="O473" s="2">
        <f t="shared" si="67"/>
        <v>27.771658260369595</v>
      </c>
      <c r="P473" s="1">
        <f t="shared" si="68"/>
        <v>18301.522793583565</v>
      </c>
      <c r="Q473" s="1">
        <f t="shared" si="69"/>
        <v>137376.47720641643</v>
      </c>
      <c r="R473" s="11">
        <f t="shared" si="70"/>
        <v>0.91663466831948681</v>
      </c>
      <c r="S473" s="1">
        <f t="shared" si="71"/>
        <v>125924.04161900307</v>
      </c>
    </row>
    <row r="474" spans="1:19" ht="14.4" customHeight="1">
      <c r="A474" s="142" t="s">
        <v>464</v>
      </c>
      <c r="B474" s="149">
        <v>351146</v>
      </c>
      <c r="C474" s="90" t="s">
        <v>490</v>
      </c>
      <c r="D474" s="142" t="s">
        <v>1122</v>
      </c>
      <c r="E474" s="142" t="s">
        <v>1188</v>
      </c>
      <c r="F474" s="1">
        <v>0</v>
      </c>
      <c r="G474" s="1">
        <v>0</v>
      </c>
      <c r="H474" s="7">
        <f t="shared" si="63"/>
        <v>0</v>
      </c>
      <c r="I474" s="1">
        <v>-4350</v>
      </c>
      <c r="J474" s="1">
        <f t="shared" si="64"/>
        <v>-4350</v>
      </c>
      <c r="K474" s="5">
        <v>0</v>
      </c>
      <c r="L474" s="5">
        <v>0</v>
      </c>
      <c r="M474" s="10">
        <f t="shared" si="65"/>
        <v>0</v>
      </c>
      <c r="N474" s="2">
        <f t="shared" si="66"/>
        <v>0</v>
      </c>
      <c r="O474" s="2">
        <f t="shared" si="67"/>
        <v>27.771658260369595</v>
      </c>
      <c r="P474" s="1">
        <f t="shared" si="68"/>
        <v>0</v>
      </c>
      <c r="Q474" s="1">
        <f t="shared" si="69"/>
        <v>-4350</v>
      </c>
      <c r="R474" s="11">
        <f t="shared" si="70"/>
        <v>0.91663466831948681</v>
      </c>
      <c r="S474" s="1">
        <f t="shared" si="71"/>
        <v>-4350</v>
      </c>
    </row>
    <row r="475" spans="1:19" ht="14.4" customHeight="1">
      <c r="A475" s="142" t="s">
        <v>464</v>
      </c>
      <c r="B475" s="149">
        <v>351147</v>
      </c>
      <c r="C475" s="90" t="s">
        <v>491</v>
      </c>
      <c r="D475" s="142" t="s">
        <v>1122</v>
      </c>
      <c r="E475" s="142" t="s">
        <v>1188</v>
      </c>
      <c r="F475" s="1">
        <v>0</v>
      </c>
      <c r="G475" s="1">
        <v>0</v>
      </c>
      <c r="H475" s="7">
        <f t="shared" si="63"/>
        <v>0</v>
      </c>
      <c r="I475" s="1">
        <v>-1476</v>
      </c>
      <c r="J475" s="1">
        <f t="shared" si="64"/>
        <v>-1476</v>
      </c>
      <c r="K475" s="5">
        <v>0</v>
      </c>
      <c r="L475" s="5">
        <v>0</v>
      </c>
      <c r="M475" s="10">
        <f t="shared" si="65"/>
        <v>0</v>
      </c>
      <c r="N475" s="2">
        <f t="shared" si="66"/>
        <v>0</v>
      </c>
      <c r="O475" s="2">
        <f t="shared" si="67"/>
        <v>27.771658260369595</v>
      </c>
      <c r="P475" s="1">
        <f t="shared" si="68"/>
        <v>0</v>
      </c>
      <c r="Q475" s="1">
        <f t="shared" si="69"/>
        <v>-1476</v>
      </c>
      <c r="R475" s="11">
        <f t="shared" si="70"/>
        <v>0.91663466831948681</v>
      </c>
      <c r="S475" s="1">
        <f t="shared" si="71"/>
        <v>-1476</v>
      </c>
    </row>
    <row r="476" spans="1:19" ht="14.4" customHeight="1">
      <c r="A476" s="142" t="s">
        <v>464</v>
      </c>
      <c r="B476" s="149">
        <v>351149</v>
      </c>
      <c r="C476" s="90" t="s">
        <v>492</v>
      </c>
      <c r="D476" s="142" t="s">
        <v>1122</v>
      </c>
      <c r="E476" s="142" t="s">
        <v>1188</v>
      </c>
      <c r="F476" s="1">
        <v>0</v>
      </c>
      <c r="G476" s="1">
        <v>0</v>
      </c>
      <c r="H476" s="7">
        <f t="shared" si="63"/>
        <v>0</v>
      </c>
      <c r="I476" s="1">
        <v>1134</v>
      </c>
      <c r="J476" s="1">
        <f t="shared" si="64"/>
        <v>1134</v>
      </c>
      <c r="K476" s="5">
        <v>0</v>
      </c>
      <c r="L476" s="5">
        <v>0</v>
      </c>
      <c r="M476" s="10">
        <f t="shared" si="65"/>
        <v>0</v>
      </c>
      <c r="N476" s="2">
        <f t="shared" si="66"/>
        <v>0</v>
      </c>
      <c r="O476" s="2">
        <f t="shared" si="67"/>
        <v>27.771658260369595</v>
      </c>
      <c r="P476" s="1">
        <f t="shared" si="68"/>
        <v>0</v>
      </c>
      <c r="Q476" s="1">
        <f t="shared" si="69"/>
        <v>1134</v>
      </c>
      <c r="R476" s="11">
        <f t="shared" si="70"/>
        <v>0.91663466831948681</v>
      </c>
      <c r="S476" s="1">
        <f t="shared" si="71"/>
        <v>1039.463713874298</v>
      </c>
    </row>
    <row r="477" spans="1:19" ht="14.4" customHeight="1">
      <c r="A477" s="142" t="s">
        <v>464</v>
      </c>
      <c r="B477" s="149">
        <v>351150</v>
      </c>
      <c r="C477" s="90" t="s">
        <v>493</v>
      </c>
      <c r="D477" s="142" t="s">
        <v>1122</v>
      </c>
      <c r="E477" s="142" t="s">
        <v>1188</v>
      </c>
      <c r="F477" s="1">
        <v>0</v>
      </c>
      <c r="G477" s="1">
        <v>0</v>
      </c>
      <c r="H477" s="7">
        <f t="shared" si="63"/>
        <v>0</v>
      </c>
      <c r="I477" s="1">
        <v>-16902</v>
      </c>
      <c r="J477" s="1">
        <f t="shared" si="64"/>
        <v>-16902</v>
      </c>
      <c r="K477" s="5">
        <v>0</v>
      </c>
      <c r="L477" s="5">
        <v>0</v>
      </c>
      <c r="M477" s="10">
        <f t="shared" si="65"/>
        <v>0</v>
      </c>
      <c r="N477" s="2">
        <f t="shared" si="66"/>
        <v>0</v>
      </c>
      <c r="O477" s="2">
        <f t="shared" si="67"/>
        <v>27.771658260369595</v>
      </c>
      <c r="P477" s="1">
        <f t="shared" si="68"/>
        <v>0</v>
      </c>
      <c r="Q477" s="1">
        <f t="shared" si="69"/>
        <v>-16902</v>
      </c>
      <c r="R477" s="11">
        <f t="shared" si="70"/>
        <v>0.91663466831948681</v>
      </c>
      <c r="S477" s="1">
        <f t="shared" si="71"/>
        <v>-16902</v>
      </c>
    </row>
    <row r="478" spans="1:19" ht="14.4" customHeight="1">
      <c r="A478" s="142" t="s">
        <v>464</v>
      </c>
      <c r="B478" s="148">
        <v>351152</v>
      </c>
      <c r="C478" s="90" t="s">
        <v>494</v>
      </c>
      <c r="D478" s="142" t="s">
        <v>1122</v>
      </c>
      <c r="E478" s="143" t="s">
        <v>1187</v>
      </c>
      <c r="F478" s="1">
        <v>382760</v>
      </c>
      <c r="G478" s="1">
        <v>48517</v>
      </c>
      <c r="H478" s="7">
        <f t="shared" si="63"/>
        <v>431277</v>
      </c>
      <c r="I478" s="1">
        <v>-4620</v>
      </c>
      <c r="J478" s="1">
        <f t="shared" si="64"/>
        <v>426657</v>
      </c>
      <c r="K478" s="5">
        <v>1101</v>
      </c>
      <c r="L478" s="5">
        <v>79</v>
      </c>
      <c r="M478" s="10">
        <f t="shared" si="65"/>
        <v>1180</v>
      </c>
      <c r="N478" s="2">
        <f t="shared" si="66"/>
        <v>361.57372881355934</v>
      </c>
      <c r="O478" s="2">
        <f t="shared" si="67"/>
        <v>27.771658260369595</v>
      </c>
      <c r="P478" s="1">
        <f t="shared" si="68"/>
        <v>32770.556747236122</v>
      </c>
      <c r="Q478" s="1">
        <f t="shared" si="69"/>
        <v>393886.44325276389</v>
      </c>
      <c r="R478" s="11">
        <f t="shared" si="70"/>
        <v>0.91663466831948681</v>
      </c>
      <c r="S478" s="1">
        <f t="shared" si="71"/>
        <v>361049.96926653961</v>
      </c>
    </row>
    <row r="479" spans="1:19" ht="14.4" customHeight="1">
      <c r="A479" s="142" t="s">
        <v>464</v>
      </c>
      <c r="B479" s="148">
        <v>351153</v>
      </c>
      <c r="C479" s="90" t="s">
        <v>495</v>
      </c>
      <c r="D479" s="142" t="s">
        <v>1122</v>
      </c>
      <c r="E479" s="143" t="s">
        <v>1187</v>
      </c>
      <c r="F479" s="1">
        <v>142943</v>
      </c>
      <c r="G479" s="1">
        <v>0</v>
      </c>
      <c r="H479" s="7">
        <f t="shared" si="63"/>
        <v>142943</v>
      </c>
      <c r="I479" s="1">
        <v>672</v>
      </c>
      <c r="J479" s="1">
        <f t="shared" si="64"/>
        <v>143615</v>
      </c>
      <c r="K479" s="5">
        <v>582</v>
      </c>
      <c r="L479" s="5">
        <v>27</v>
      </c>
      <c r="M479" s="10">
        <f t="shared" si="65"/>
        <v>609</v>
      </c>
      <c r="N479" s="2">
        <f t="shared" si="66"/>
        <v>235.82101806239737</v>
      </c>
      <c r="O479" s="2">
        <f t="shared" si="67"/>
        <v>27.771658260369595</v>
      </c>
      <c r="P479" s="1">
        <f t="shared" si="68"/>
        <v>16912.939880565082</v>
      </c>
      <c r="Q479" s="1">
        <f t="shared" si="69"/>
        <v>126702.06011943491</v>
      </c>
      <c r="R479" s="11">
        <f t="shared" si="70"/>
        <v>0.91663466831948681</v>
      </c>
      <c r="S479" s="1">
        <f t="shared" si="71"/>
        <v>116139.5008529739</v>
      </c>
    </row>
    <row r="480" spans="1:19" ht="14.4" customHeight="1">
      <c r="A480" s="142" t="s">
        <v>464</v>
      </c>
      <c r="B480" s="149">
        <v>351156</v>
      </c>
      <c r="C480" s="90" t="s">
        <v>496</v>
      </c>
      <c r="D480" s="142" t="s">
        <v>1122</v>
      </c>
      <c r="E480" s="142" t="s">
        <v>1188</v>
      </c>
      <c r="F480" s="1">
        <v>0</v>
      </c>
      <c r="G480" s="1">
        <v>0</v>
      </c>
      <c r="H480" s="7">
        <f t="shared" si="63"/>
        <v>0</v>
      </c>
      <c r="I480" s="1">
        <v>8778</v>
      </c>
      <c r="J480" s="1">
        <f t="shared" si="64"/>
        <v>8778</v>
      </c>
      <c r="K480" s="5">
        <v>0</v>
      </c>
      <c r="L480" s="5">
        <v>0</v>
      </c>
      <c r="M480" s="10">
        <f t="shared" si="65"/>
        <v>0</v>
      </c>
      <c r="N480" s="2">
        <f t="shared" si="66"/>
        <v>0</v>
      </c>
      <c r="O480" s="2">
        <f t="shared" si="67"/>
        <v>27.771658260369595</v>
      </c>
      <c r="P480" s="1">
        <f t="shared" si="68"/>
        <v>0</v>
      </c>
      <c r="Q480" s="1">
        <f t="shared" si="69"/>
        <v>8778</v>
      </c>
      <c r="R480" s="11">
        <f t="shared" si="70"/>
        <v>0.91663466831948681</v>
      </c>
      <c r="S480" s="1">
        <f t="shared" si="71"/>
        <v>8046.2191185084548</v>
      </c>
    </row>
    <row r="481" spans="1:19" ht="14.4" customHeight="1">
      <c r="A481" s="142" t="s">
        <v>464</v>
      </c>
      <c r="B481" s="148">
        <v>351157</v>
      </c>
      <c r="C481" s="90" t="s">
        <v>497</v>
      </c>
      <c r="D481" s="142" t="s">
        <v>1122</v>
      </c>
      <c r="E481" s="143" t="s">
        <v>1187</v>
      </c>
      <c r="F481" s="1">
        <v>186931</v>
      </c>
      <c r="G481" s="1">
        <v>62287</v>
      </c>
      <c r="H481" s="7">
        <f t="shared" si="63"/>
        <v>249218</v>
      </c>
      <c r="I481" s="1">
        <v>-1488</v>
      </c>
      <c r="J481" s="1">
        <f t="shared" si="64"/>
        <v>247730</v>
      </c>
      <c r="K481" s="5">
        <v>645</v>
      </c>
      <c r="L481" s="5">
        <v>86</v>
      </c>
      <c r="M481" s="10">
        <f t="shared" si="65"/>
        <v>731</v>
      </c>
      <c r="N481" s="2">
        <f t="shared" si="66"/>
        <v>338.89192886456908</v>
      </c>
      <c r="O481" s="2">
        <f t="shared" si="67"/>
        <v>27.771658260369595</v>
      </c>
      <c r="P481" s="1">
        <f t="shared" si="68"/>
        <v>20301.082188330172</v>
      </c>
      <c r="Q481" s="1">
        <f t="shared" si="69"/>
        <v>227428.91781166982</v>
      </c>
      <c r="R481" s="11">
        <f t="shared" si="70"/>
        <v>0.91663466831948681</v>
      </c>
      <c r="S481" s="1">
        <f t="shared" si="71"/>
        <v>208469.23064455978</v>
      </c>
    </row>
    <row r="482" spans="1:19" ht="14.4" customHeight="1">
      <c r="A482" s="142" t="s">
        <v>464</v>
      </c>
      <c r="B482" s="148">
        <v>351158</v>
      </c>
      <c r="C482" s="90" t="s">
        <v>498</v>
      </c>
      <c r="D482" s="142" t="s">
        <v>1122</v>
      </c>
      <c r="E482" s="143" t="s">
        <v>1187</v>
      </c>
      <c r="F482" s="1">
        <v>370896</v>
      </c>
      <c r="G482" s="1">
        <v>0</v>
      </c>
      <c r="H482" s="7">
        <f t="shared" si="63"/>
        <v>370896</v>
      </c>
      <c r="I482" s="1">
        <v>79656</v>
      </c>
      <c r="J482" s="1">
        <f t="shared" si="64"/>
        <v>450552</v>
      </c>
      <c r="K482" s="5">
        <v>606</v>
      </c>
      <c r="L482" s="5">
        <v>0</v>
      </c>
      <c r="M482" s="10">
        <f t="shared" si="65"/>
        <v>606</v>
      </c>
      <c r="N482" s="2">
        <f t="shared" si="66"/>
        <v>743.48514851485152</v>
      </c>
      <c r="O482" s="2">
        <f t="shared" si="67"/>
        <v>27.771658260369595</v>
      </c>
      <c r="P482" s="1">
        <f t="shared" si="68"/>
        <v>16829.624905783974</v>
      </c>
      <c r="Q482" s="1">
        <f t="shared" si="69"/>
        <v>433722.37509421603</v>
      </c>
      <c r="R482" s="11">
        <f t="shared" si="70"/>
        <v>0.91663466831948681</v>
      </c>
      <c r="S482" s="1">
        <f t="shared" si="71"/>
        <v>397564.96543722675</v>
      </c>
    </row>
    <row r="483" spans="1:19" ht="14.4" customHeight="1">
      <c r="A483" s="142" t="s">
        <v>464</v>
      </c>
      <c r="B483" s="148">
        <v>351160</v>
      </c>
      <c r="C483" s="90" t="s">
        <v>499</v>
      </c>
      <c r="D483" s="142" t="s">
        <v>1122</v>
      </c>
      <c r="E483" s="143" t="s">
        <v>1187</v>
      </c>
      <c r="F483" s="1">
        <v>354182</v>
      </c>
      <c r="G483" s="1">
        <v>113200</v>
      </c>
      <c r="H483" s="7">
        <f t="shared" si="63"/>
        <v>467382</v>
      </c>
      <c r="I483" s="1">
        <v>690</v>
      </c>
      <c r="J483" s="1">
        <f t="shared" si="64"/>
        <v>468072</v>
      </c>
      <c r="K483" s="5">
        <v>548</v>
      </c>
      <c r="L483" s="5">
        <v>381</v>
      </c>
      <c r="M483" s="10">
        <f t="shared" si="65"/>
        <v>929</v>
      </c>
      <c r="N483" s="2">
        <f t="shared" si="66"/>
        <v>503.84499461786868</v>
      </c>
      <c r="O483" s="2">
        <f t="shared" si="67"/>
        <v>27.771658260369595</v>
      </c>
      <c r="P483" s="1">
        <f t="shared" si="68"/>
        <v>25799.870523883354</v>
      </c>
      <c r="Q483" s="1">
        <f t="shared" si="69"/>
        <v>442272.12947611662</v>
      </c>
      <c r="R483" s="11">
        <f t="shared" si="70"/>
        <v>0.91663466831948681</v>
      </c>
      <c r="S483" s="1">
        <f t="shared" si="71"/>
        <v>405401.96670929331</v>
      </c>
    </row>
    <row r="484" spans="1:19" ht="14.4" customHeight="1">
      <c r="A484" s="142" t="s">
        <v>464</v>
      </c>
      <c r="B484" s="148">
        <v>351162</v>
      </c>
      <c r="C484" s="90" t="s">
        <v>500</v>
      </c>
      <c r="D484" s="142" t="s">
        <v>1122</v>
      </c>
      <c r="E484" s="143" t="s">
        <v>1187</v>
      </c>
      <c r="F484" s="1">
        <v>252631</v>
      </c>
      <c r="G484" s="1">
        <v>0</v>
      </c>
      <c r="H484" s="7">
        <f t="shared" si="63"/>
        <v>252631</v>
      </c>
      <c r="I484" s="1">
        <v>1716</v>
      </c>
      <c r="J484" s="1">
        <f t="shared" si="64"/>
        <v>254347</v>
      </c>
      <c r="K484" s="5">
        <v>965</v>
      </c>
      <c r="L484" s="5">
        <v>0</v>
      </c>
      <c r="M484" s="10">
        <f t="shared" si="65"/>
        <v>965</v>
      </c>
      <c r="N484" s="2">
        <f t="shared" si="66"/>
        <v>263.5720207253886</v>
      </c>
      <c r="O484" s="2">
        <f t="shared" si="67"/>
        <v>27.771658260369595</v>
      </c>
      <c r="P484" s="1">
        <f t="shared" si="68"/>
        <v>26799.650221256659</v>
      </c>
      <c r="Q484" s="1">
        <f t="shared" si="69"/>
        <v>227547.34977874334</v>
      </c>
      <c r="R484" s="11">
        <f t="shared" si="70"/>
        <v>0.91663466831948681</v>
      </c>
      <c r="S484" s="1">
        <f t="shared" si="71"/>
        <v>208577.78949141665</v>
      </c>
    </row>
    <row r="485" spans="1:19" ht="14.4" customHeight="1">
      <c r="A485" s="142" t="s">
        <v>464</v>
      </c>
      <c r="B485" s="148">
        <v>351166</v>
      </c>
      <c r="C485" s="90" t="s">
        <v>501</v>
      </c>
      <c r="D485" s="142" t="s">
        <v>1122</v>
      </c>
      <c r="E485" s="143" t="s">
        <v>1187</v>
      </c>
      <c r="F485" s="1">
        <v>142159</v>
      </c>
      <c r="G485" s="1">
        <v>0</v>
      </c>
      <c r="H485" s="7">
        <f t="shared" si="63"/>
        <v>142159</v>
      </c>
      <c r="I485" s="1">
        <v>786</v>
      </c>
      <c r="J485" s="1">
        <f t="shared" si="64"/>
        <v>142945</v>
      </c>
      <c r="K485" s="5">
        <v>608</v>
      </c>
      <c r="L485" s="5">
        <v>0</v>
      </c>
      <c r="M485" s="10">
        <f t="shared" si="65"/>
        <v>608</v>
      </c>
      <c r="N485" s="2">
        <f t="shared" si="66"/>
        <v>235.10690789473685</v>
      </c>
      <c r="O485" s="2">
        <f t="shared" si="67"/>
        <v>27.771658260369595</v>
      </c>
      <c r="P485" s="1">
        <f t="shared" si="68"/>
        <v>16885.168222304714</v>
      </c>
      <c r="Q485" s="1">
        <f t="shared" si="69"/>
        <v>126059.83177769529</v>
      </c>
      <c r="R485" s="11">
        <f t="shared" si="70"/>
        <v>0.91663466831948681</v>
      </c>
      <c r="S485" s="1">
        <f t="shared" si="71"/>
        <v>115550.81208995802</v>
      </c>
    </row>
    <row r="486" spans="1:19" ht="14.4" customHeight="1">
      <c r="A486" s="142" t="s">
        <v>464</v>
      </c>
      <c r="B486" s="149">
        <v>351168</v>
      </c>
      <c r="C486" s="90" t="s">
        <v>502</v>
      </c>
      <c r="D486" s="142" t="s">
        <v>1122</v>
      </c>
      <c r="E486" s="142" t="s">
        <v>1188</v>
      </c>
      <c r="F486" s="1">
        <v>0</v>
      </c>
      <c r="G486" s="1">
        <v>0</v>
      </c>
      <c r="H486" s="7">
        <f t="shared" si="63"/>
        <v>0</v>
      </c>
      <c r="I486" s="1">
        <v>-1476</v>
      </c>
      <c r="J486" s="1">
        <f t="shared" si="64"/>
        <v>-1476</v>
      </c>
      <c r="K486" s="5">
        <v>0</v>
      </c>
      <c r="L486" s="5">
        <v>0</v>
      </c>
      <c r="M486" s="10">
        <f t="shared" si="65"/>
        <v>0</v>
      </c>
      <c r="N486" s="2">
        <f t="shared" si="66"/>
        <v>0</v>
      </c>
      <c r="O486" s="2">
        <f t="shared" si="67"/>
        <v>27.771658260369595</v>
      </c>
      <c r="P486" s="1">
        <f t="shared" si="68"/>
        <v>0</v>
      </c>
      <c r="Q486" s="1">
        <f t="shared" si="69"/>
        <v>-1476</v>
      </c>
      <c r="R486" s="11">
        <f t="shared" si="70"/>
        <v>0.91663466831948681</v>
      </c>
      <c r="S486" s="1">
        <f t="shared" si="71"/>
        <v>-1476</v>
      </c>
    </row>
    <row r="487" spans="1:19" ht="14.4" customHeight="1">
      <c r="A487" s="142" t="s">
        <v>464</v>
      </c>
      <c r="B487" s="148">
        <v>351169</v>
      </c>
      <c r="C487" s="90" t="s">
        <v>502</v>
      </c>
      <c r="D487" s="142" t="s">
        <v>1122</v>
      </c>
      <c r="E487" s="143" t="s">
        <v>1187</v>
      </c>
      <c r="F487" s="1">
        <v>129521</v>
      </c>
      <c r="G487" s="1">
        <v>0</v>
      </c>
      <c r="H487" s="7">
        <f t="shared" si="63"/>
        <v>129521</v>
      </c>
      <c r="I487" s="1">
        <v>-5928</v>
      </c>
      <c r="J487" s="1">
        <f t="shared" si="64"/>
        <v>123593</v>
      </c>
      <c r="K487" s="5">
        <v>371</v>
      </c>
      <c r="L487" s="5">
        <v>0</v>
      </c>
      <c r="M487" s="10">
        <f t="shared" si="65"/>
        <v>371</v>
      </c>
      <c r="N487" s="2">
        <f t="shared" si="66"/>
        <v>333.13477088948787</v>
      </c>
      <c r="O487" s="2">
        <f t="shared" si="67"/>
        <v>27.771658260369595</v>
      </c>
      <c r="P487" s="1">
        <f t="shared" si="68"/>
        <v>10303.285214597119</v>
      </c>
      <c r="Q487" s="1">
        <f t="shared" si="69"/>
        <v>113289.71478540287</v>
      </c>
      <c r="R487" s="11">
        <f t="shared" si="70"/>
        <v>0.91663466831948681</v>
      </c>
      <c r="S487" s="1">
        <f t="shared" si="71"/>
        <v>103845.28013632703</v>
      </c>
    </row>
    <row r="488" spans="1:19" ht="14.4" customHeight="1">
      <c r="A488" s="142" t="s">
        <v>464</v>
      </c>
      <c r="B488" s="149">
        <v>351171</v>
      </c>
      <c r="C488" s="90" t="s">
        <v>503</v>
      </c>
      <c r="D488" s="142" t="s">
        <v>1122</v>
      </c>
      <c r="E488" s="142" t="s">
        <v>1188</v>
      </c>
      <c r="F488" s="1">
        <v>0</v>
      </c>
      <c r="G488" s="1">
        <v>0</v>
      </c>
      <c r="H488" s="7">
        <f t="shared" si="63"/>
        <v>0</v>
      </c>
      <c r="I488" s="1">
        <v>7344</v>
      </c>
      <c r="J488" s="1">
        <f t="shared" si="64"/>
        <v>7344</v>
      </c>
      <c r="K488" s="5">
        <v>0</v>
      </c>
      <c r="L488" s="5">
        <v>0</v>
      </c>
      <c r="M488" s="10">
        <f t="shared" si="65"/>
        <v>0</v>
      </c>
      <c r="N488" s="2">
        <f t="shared" si="66"/>
        <v>0</v>
      </c>
      <c r="O488" s="2">
        <f t="shared" si="67"/>
        <v>27.771658260369595</v>
      </c>
      <c r="P488" s="1">
        <f t="shared" si="68"/>
        <v>0</v>
      </c>
      <c r="Q488" s="1">
        <f t="shared" si="69"/>
        <v>7344</v>
      </c>
      <c r="R488" s="11">
        <f t="shared" si="70"/>
        <v>0.91663466831948681</v>
      </c>
      <c r="S488" s="1">
        <f t="shared" si="71"/>
        <v>6731.7650041383113</v>
      </c>
    </row>
    <row r="489" spans="1:19" ht="14.4" customHeight="1">
      <c r="A489" s="142" t="s">
        <v>464</v>
      </c>
      <c r="B489" s="148">
        <v>351172</v>
      </c>
      <c r="C489" s="90" t="s">
        <v>281</v>
      </c>
      <c r="D489" s="142" t="s">
        <v>1122</v>
      </c>
      <c r="E489" s="143" t="s">
        <v>1187</v>
      </c>
      <c r="F489" s="1">
        <v>1121168</v>
      </c>
      <c r="G489" s="1">
        <v>72630</v>
      </c>
      <c r="H489" s="7">
        <f t="shared" si="63"/>
        <v>1193798</v>
      </c>
      <c r="I489" s="1">
        <v>-57966</v>
      </c>
      <c r="J489" s="1">
        <f t="shared" si="64"/>
        <v>1135832</v>
      </c>
      <c r="K489" s="5">
        <v>1584</v>
      </c>
      <c r="L489" s="5">
        <v>0</v>
      </c>
      <c r="M489" s="10">
        <f t="shared" si="65"/>
        <v>1584</v>
      </c>
      <c r="N489" s="2">
        <f t="shared" si="66"/>
        <v>717.06565656565658</v>
      </c>
      <c r="O489" s="2">
        <f t="shared" si="67"/>
        <v>27.771658260369595</v>
      </c>
      <c r="P489" s="1">
        <f t="shared" si="68"/>
        <v>43990.306684425435</v>
      </c>
      <c r="Q489" s="1">
        <f t="shared" si="69"/>
        <v>1091841.6933155747</v>
      </c>
      <c r="R489" s="11">
        <f t="shared" si="70"/>
        <v>0.91663466831948681</v>
      </c>
      <c r="S489" s="1">
        <f t="shared" si="71"/>
        <v>1000819.9484097087</v>
      </c>
    </row>
    <row r="490" spans="1:19" ht="14.4" customHeight="1">
      <c r="A490" s="142" t="s">
        <v>464</v>
      </c>
      <c r="B490" s="148">
        <v>351173</v>
      </c>
      <c r="C490" s="90" t="s">
        <v>502</v>
      </c>
      <c r="D490" s="142" t="s">
        <v>1122</v>
      </c>
      <c r="E490" s="143" t="s">
        <v>1187</v>
      </c>
      <c r="F490" s="1">
        <v>551647</v>
      </c>
      <c r="G490" s="1">
        <v>556840</v>
      </c>
      <c r="H490" s="7">
        <f t="shared" si="63"/>
        <v>1108487</v>
      </c>
      <c r="I490" s="1">
        <v>6810</v>
      </c>
      <c r="J490" s="1">
        <f t="shared" si="64"/>
        <v>1115297</v>
      </c>
      <c r="K490" s="5">
        <v>1685</v>
      </c>
      <c r="L490" s="5">
        <v>409</v>
      </c>
      <c r="M490" s="10">
        <f t="shared" si="65"/>
        <v>2094</v>
      </c>
      <c r="N490" s="2">
        <f t="shared" si="66"/>
        <v>532.61556829035339</v>
      </c>
      <c r="O490" s="2">
        <f t="shared" si="67"/>
        <v>27.771658260369595</v>
      </c>
      <c r="P490" s="1">
        <f t="shared" si="68"/>
        <v>58153.85239721393</v>
      </c>
      <c r="Q490" s="1">
        <f t="shared" si="69"/>
        <v>1057143.1476027861</v>
      </c>
      <c r="R490" s="11">
        <f t="shared" si="70"/>
        <v>0.91663466831948681</v>
      </c>
      <c r="S490" s="1">
        <f t="shared" si="71"/>
        <v>969014.05846909806</v>
      </c>
    </row>
    <row r="491" spans="1:19" ht="14.4" customHeight="1">
      <c r="A491" s="142" t="s">
        <v>464</v>
      </c>
      <c r="B491" s="148">
        <v>351174</v>
      </c>
      <c r="C491" s="90" t="s">
        <v>281</v>
      </c>
      <c r="D491" s="142" t="s">
        <v>1122</v>
      </c>
      <c r="E491" s="143" t="s">
        <v>1187</v>
      </c>
      <c r="F491" s="1">
        <v>729924</v>
      </c>
      <c r="G491" s="1">
        <v>520365</v>
      </c>
      <c r="H491" s="7">
        <f t="shared" si="63"/>
        <v>1250289</v>
      </c>
      <c r="I491" s="1">
        <v>732</v>
      </c>
      <c r="J491" s="1">
        <f t="shared" si="64"/>
        <v>1251021</v>
      </c>
      <c r="K491" s="5">
        <v>879</v>
      </c>
      <c r="L491" s="5">
        <v>0</v>
      </c>
      <c r="M491" s="10">
        <f t="shared" si="65"/>
        <v>879</v>
      </c>
      <c r="N491" s="2">
        <f t="shared" si="66"/>
        <v>1423.2320819112629</v>
      </c>
      <c r="O491" s="2">
        <f t="shared" si="67"/>
        <v>27.771658260369595</v>
      </c>
      <c r="P491" s="1">
        <f t="shared" si="68"/>
        <v>24411.287610864874</v>
      </c>
      <c r="Q491" s="1">
        <f t="shared" si="69"/>
        <v>1226609.712389135</v>
      </c>
      <c r="R491" s="11">
        <f t="shared" si="70"/>
        <v>0.91663466831948681</v>
      </c>
      <c r="S491" s="1">
        <f t="shared" si="71"/>
        <v>1124352.9868732758</v>
      </c>
    </row>
    <row r="492" spans="1:19" ht="14.4" customHeight="1">
      <c r="A492" s="142" t="s">
        <v>464</v>
      </c>
      <c r="B492" s="148">
        <v>351175</v>
      </c>
      <c r="C492" s="90" t="s">
        <v>504</v>
      </c>
      <c r="D492" s="142" t="s">
        <v>1122</v>
      </c>
      <c r="E492" s="143" t="s">
        <v>1187</v>
      </c>
      <c r="F492" s="1">
        <v>83236</v>
      </c>
      <c r="G492" s="1">
        <v>0</v>
      </c>
      <c r="H492" s="7">
        <f t="shared" si="63"/>
        <v>83236</v>
      </c>
      <c r="I492" s="1">
        <v>-1008</v>
      </c>
      <c r="J492" s="1">
        <f t="shared" si="64"/>
        <v>82228</v>
      </c>
      <c r="K492" s="5">
        <v>278</v>
      </c>
      <c r="L492" s="5">
        <v>0</v>
      </c>
      <c r="M492" s="10">
        <f t="shared" si="65"/>
        <v>278</v>
      </c>
      <c r="N492" s="2">
        <f t="shared" si="66"/>
        <v>295.78417266187051</v>
      </c>
      <c r="O492" s="2">
        <f t="shared" si="67"/>
        <v>27.771658260369595</v>
      </c>
      <c r="P492" s="1">
        <f t="shared" si="68"/>
        <v>7720.5209963827474</v>
      </c>
      <c r="Q492" s="1">
        <f t="shared" si="69"/>
        <v>74507.479003617249</v>
      </c>
      <c r="R492" s="11">
        <f t="shared" si="70"/>
        <v>0.91663466831948681</v>
      </c>
      <c r="S492" s="1">
        <f t="shared" si="71"/>
        <v>68296.138303801825</v>
      </c>
    </row>
    <row r="493" spans="1:19" ht="14.4" customHeight="1">
      <c r="A493" s="142" t="s">
        <v>464</v>
      </c>
      <c r="B493" s="149">
        <v>351176</v>
      </c>
      <c r="C493" s="90" t="s">
        <v>505</v>
      </c>
      <c r="D493" s="142" t="s">
        <v>1122</v>
      </c>
      <c r="E493" s="142" t="s">
        <v>1188</v>
      </c>
      <c r="F493" s="1">
        <v>0</v>
      </c>
      <c r="G493" s="1">
        <v>0</v>
      </c>
      <c r="H493" s="7">
        <f t="shared" si="63"/>
        <v>0</v>
      </c>
      <c r="I493" s="1">
        <v>-3834</v>
      </c>
      <c r="J493" s="1">
        <f t="shared" si="64"/>
        <v>-3834</v>
      </c>
      <c r="K493" s="5">
        <v>0</v>
      </c>
      <c r="L493" s="5">
        <v>0</v>
      </c>
      <c r="M493" s="10">
        <f t="shared" si="65"/>
        <v>0</v>
      </c>
      <c r="N493" s="2">
        <f t="shared" si="66"/>
        <v>0</v>
      </c>
      <c r="O493" s="2">
        <f t="shared" si="67"/>
        <v>27.771658260369595</v>
      </c>
      <c r="P493" s="1">
        <f t="shared" si="68"/>
        <v>0</v>
      </c>
      <c r="Q493" s="1">
        <f t="shared" si="69"/>
        <v>-3834</v>
      </c>
      <c r="R493" s="11">
        <f t="shared" si="70"/>
        <v>0.91663466831948681</v>
      </c>
      <c r="S493" s="1">
        <f t="shared" si="71"/>
        <v>-3834</v>
      </c>
    </row>
    <row r="494" spans="1:19" ht="14.4" customHeight="1">
      <c r="A494" s="142" t="s">
        <v>464</v>
      </c>
      <c r="B494" s="148">
        <v>351177</v>
      </c>
      <c r="C494" s="90" t="s">
        <v>506</v>
      </c>
      <c r="D494" s="142" t="s">
        <v>1122</v>
      </c>
      <c r="E494" s="143" t="s">
        <v>1187</v>
      </c>
      <c r="F494" s="1">
        <v>341861</v>
      </c>
      <c r="G494" s="1">
        <v>152170</v>
      </c>
      <c r="H494" s="7">
        <f t="shared" si="63"/>
        <v>494031</v>
      </c>
      <c r="I494" s="1">
        <v>2706</v>
      </c>
      <c r="J494" s="1">
        <f t="shared" si="64"/>
        <v>496737</v>
      </c>
      <c r="K494" s="5">
        <v>1195</v>
      </c>
      <c r="L494" s="5">
        <v>218</v>
      </c>
      <c r="M494" s="10">
        <f t="shared" si="65"/>
        <v>1413</v>
      </c>
      <c r="N494" s="2">
        <f t="shared" si="66"/>
        <v>351.54777070063693</v>
      </c>
      <c r="O494" s="45">
        <f t="shared" si="67"/>
        <v>27.771658260369595</v>
      </c>
      <c r="P494" s="1">
        <f t="shared" si="68"/>
        <v>39241.353121902241</v>
      </c>
      <c r="Q494" s="1">
        <f t="shared" si="69"/>
        <v>457495.64687809779</v>
      </c>
      <c r="R494" s="77">
        <f t="shared" si="70"/>
        <v>0.91663466831948681</v>
      </c>
      <c r="S494" s="1">
        <f t="shared" si="71"/>
        <v>419356.37053371425</v>
      </c>
    </row>
    <row r="495" spans="1:19" ht="14.4" customHeight="1">
      <c r="A495" s="142" t="s">
        <v>464</v>
      </c>
      <c r="B495" s="149">
        <v>351179</v>
      </c>
      <c r="C495" s="90" t="s">
        <v>507</v>
      </c>
      <c r="D495" s="142" t="s">
        <v>1122</v>
      </c>
      <c r="E495" s="142" t="s">
        <v>1188</v>
      </c>
      <c r="F495" s="1">
        <v>0</v>
      </c>
      <c r="G495" s="1">
        <v>0</v>
      </c>
      <c r="H495" s="7">
        <f t="shared" si="63"/>
        <v>0</v>
      </c>
      <c r="I495" s="1">
        <v>630</v>
      </c>
      <c r="J495" s="1">
        <f t="shared" si="64"/>
        <v>630</v>
      </c>
      <c r="K495" s="5">
        <v>0</v>
      </c>
      <c r="L495" s="5">
        <v>0</v>
      </c>
      <c r="M495" s="10">
        <f t="shared" si="65"/>
        <v>0</v>
      </c>
      <c r="N495" s="2">
        <f t="shared" si="66"/>
        <v>0</v>
      </c>
      <c r="O495" s="2">
        <f t="shared" si="67"/>
        <v>27.771658260369595</v>
      </c>
      <c r="P495" s="1">
        <f t="shared" si="68"/>
        <v>0</v>
      </c>
      <c r="Q495" s="1">
        <f t="shared" si="69"/>
        <v>630</v>
      </c>
      <c r="R495" s="11">
        <f t="shared" si="70"/>
        <v>0.91663466831948681</v>
      </c>
      <c r="S495" s="1">
        <f t="shared" si="71"/>
        <v>577.4798410412767</v>
      </c>
    </row>
    <row r="496" spans="1:19" ht="14.4" customHeight="1">
      <c r="A496" s="142" t="s">
        <v>464</v>
      </c>
      <c r="B496" s="149">
        <v>351187</v>
      </c>
      <c r="C496" s="90" t="s">
        <v>508</v>
      </c>
      <c r="D496" s="142" t="s">
        <v>1122</v>
      </c>
      <c r="E496" s="142" t="s">
        <v>1188</v>
      </c>
      <c r="F496" s="1">
        <v>0</v>
      </c>
      <c r="G496" s="1">
        <v>0</v>
      </c>
      <c r="H496" s="7">
        <f t="shared" si="63"/>
        <v>0</v>
      </c>
      <c r="I496" s="1">
        <v>-14076</v>
      </c>
      <c r="J496" s="1">
        <f t="shared" si="64"/>
        <v>-14076</v>
      </c>
      <c r="K496" s="5">
        <v>0</v>
      </c>
      <c r="L496" s="5">
        <v>0</v>
      </c>
      <c r="M496" s="10">
        <f t="shared" si="65"/>
        <v>0</v>
      </c>
      <c r="N496" s="2">
        <f t="shared" si="66"/>
        <v>0</v>
      </c>
      <c r="O496" s="2">
        <f t="shared" si="67"/>
        <v>27.771658260369595</v>
      </c>
      <c r="P496" s="1">
        <f t="shared" si="68"/>
        <v>0</v>
      </c>
      <c r="Q496" s="1">
        <f t="shared" si="69"/>
        <v>-14076</v>
      </c>
      <c r="R496" s="11">
        <f t="shared" si="70"/>
        <v>0.91663466831948681</v>
      </c>
      <c r="S496" s="1">
        <f t="shared" si="71"/>
        <v>-14076</v>
      </c>
    </row>
    <row r="497" spans="1:19" ht="14.4" customHeight="1">
      <c r="A497" s="142" t="s">
        <v>464</v>
      </c>
      <c r="B497" s="148">
        <v>351188</v>
      </c>
      <c r="C497" s="90" t="s">
        <v>509</v>
      </c>
      <c r="D497" s="142" t="s">
        <v>1122</v>
      </c>
      <c r="E497" s="143" t="s">
        <v>1187</v>
      </c>
      <c r="F497" s="1">
        <v>94888</v>
      </c>
      <c r="G497" s="1">
        <v>49217</v>
      </c>
      <c r="H497" s="7">
        <f t="shared" si="63"/>
        <v>144105</v>
      </c>
      <c r="I497" s="1">
        <v>180</v>
      </c>
      <c r="J497" s="1">
        <f t="shared" si="64"/>
        <v>144285</v>
      </c>
      <c r="K497" s="5">
        <v>320</v>
      </c>
      <c r="L497" s="5">
        <v>86</v>
      </c>
      <c r="M497" s="10">
        <f t="shared" si="65"/>
        <v>406</v>
      </c>
      <c r="N497" s="2">
        <f t="shared" si="66"/>
        <v>355.38177339901478</v>
      </c>
      <c r="O497" s="2">
        <f t="shared" si="67"/>
        <v>27.771658260369595</v>
      </c>
      <c r="P497" s="1">
        <f t="shared" si="68"/>
        <v>11275.293253710055</v>
      </c>
      <c r="Q497" s="1">
        <f t="shared" si="69"/>
        <v>133009.70674628994</v>
      </c>
      <c r="R497" s="11">
        <f t="shared" si="70"/>
        <v>0.91663466831948681</v>
      </c>
      <c r="S497" s="1">
        <f t="shared" si="71"/>
        <v>121921.30842665769</v>
      </c>
    </row>
    <row r="498" spans="1:19" ht="14.4" customHeight="1">
      <c r="A498" s="142" t="s">
        <v>464</v>
      </c>
      <c r="B498" s="148">
        <v>351189</v>
      </c>
      <c r="C498" s="90" t="s">
        <v>510</v>
      </c>
      <c r="D498" s="142" t="s">
        <v>1122</v>
      </c>
      <c r="E498" s="143" t="s">
        <v>1187</v>
      </c>
      <c r="F498" s="1">
        <v>204393</v>
      </c>
      <c r="G498" s="1">
        <v>0</v>
      </c>
      <c r="H498" s="7">
        <f t="shared" si="63"/>
        <v>204393</v>
      </c>
      <c r="I498" s="1">
        <v>9510</v>
      </c>
      <c r="J498" s="1">
        <f t="shared" si="64"/>
        <v>213903</v>
      </c>
      <c r="K498" s="5">
        <v>699</v>
      </c>
      <c r="L498" s="5">
        <v>35</v>
      </c>
      <c r="M498" s="10">
        <f t="shared" si="65"/>
        <v>734</v>
      </c>
      <c r="N498" s="2">
        <f t="shared" si="66"/>
        <v>291.4209809264305</v>
      </c>
      <c r="O498" s="2">
        <f t="shared" si="67"/>
        <v>27.771658260369595</v>
      </c>
      <c r="P498" s="1">
        <f t="shared" si="68"/>
        <v>20384.397163111284</v>
      </c>
      <c r="Q498" s="1">
        <f t="shared" si="69"/>
        <v>193518.60283688872</v>
      </c>
      <c r="R498" s="11">
        <f t="shared" si="70"/>
        <v>0.91663466831948681</v>
      </c>
      <c r="S498" s="1">
        <f t="shared" si="71"/>
        <v>177385.86032504198</v>
      </c>
    </row>
    <row r="499" spans="1:19" ht="14.4" customHeight="1">
      <c r="A499" s="142" t="s">
        <v>464</v>
      </c>
      <c r="B499" s="148">
        <v>351191</v>
      </c>
      <c r="C499" s="90" t="s">
        <v>511</v>
      </c>
      <c r="D499" s="142" t="s">
        <v>1122</v>
      </c>
      <c r="E499" s="143" t="s">
        <v>1187</v>
      </c>
      <c r="F499" s="1">
        <v>117662</v>
      </c>
      <c r="G499" s="1">
        <v>44554</v>
      </c>
      <c r="H499" s="7">
        <f t="shared" si="63"/>
        <v>162216</v>
      </c>
      <c r="I499" s="1">
        <v>3336</v>
      </c>
      <c r="J499" s="1">
        <f t="shared" si="64"/>
        <v>165552</v>
      </c>
      <c r="K499" s="5">
        <v>484</v>
      </c>
      <c r="L499" s="5">
        <v>4</v>
      </c>
      <c r="M499" s="10">
        <f t="shared" si="65"/>
        <v>488</v>
      </c>
      <c r="N499" s="2">
        <f t="shared" si="66"/>
        <v>339.24590163934425</v>
      </c>
      <c r="O499" s="2">
        <f t="shared" si="67"/>
        <v>27.771658260369595</v>
      </c>
      <c r="P499" s="1">
        <f t="shared" si="68"/>
        <v>13552.569231060363</v>
      </c>
      <c r="Q499" s="1">
        <f t="shared" si="69"/>
        <v>151999.43076893964</v>
      </c>
      <c r="R499" s="11">
        <f t="shared" si="70"/>
        <v>0.91663466831948681</v>
      </c>
      <c r="S499" s="1">
        <f t="shared" si="71"/>
        <v>139327.94780763777</v>
      </c>
    </row>
    <row r="500" spans="1:19" ht="14.4" customHeight="1">
      <c r="A500" s="142" t="s">
        <v>464</v>
      </c>
      <c r="B500" s="148">
        <v>351195</v>
      </c>
      <c r="C500" s="90" t="s">
        <v>512</v>
      </c>
      <c r="D500" s="142" t="s">
        <v>1122</v>
      </c>
      <c r="E500" s="143" t="s">
        <v>1187</v>
      </c>
      <c r="F500" s="1">
        <v>560591</v>
      </c>
      <c r="G500" s="1">
        <v>42791</v>
      </c>
      <c r="H500" s="7">
        <f t="shared" si="63"/>
        <v>603382</v>
      </c>
      <c r="I500" s="1">
        <v>-5718</v>
      </c>
      <c r="J500" s="1">
        <f t="shared" si="64"/>
        <v>597664</v>
      </c>
      <c r="K500" s="5">
        <v>1556</v>
      </c>
      <c r="L500" s="5">
        <v>40</v>
      </c>
      <c r="M500" s="10">
        <f t="shared" si="65"/>
        <v>1596</v>
      </c>
      <c r="N500" s="2">
        <f t="shared" si="66"/>
        <v>374.47619047619048</v>
      </c>
      <c r="O500" s="2">
        <f t="shared" si="67"/>
        <v>27.771658260369595</v>
      </c>
      <c r="P500" s="1">
        <f t="shared" si="68"/>
        <v>44323.566583549873</v>
      </c>
      <c r="Q500" s="1">
        <f t="shared" si="69"/>
        <v>553340.43341645016</v>
      </c>
      <c r="R500" s="11">
        <f t="shared" si="70"/>
        <v>0.91663466831948681</v>
      </c>
      <c r="S500" s="1">
        <f t="shared" si="71"/>
        <v>507211.02465244889</v>
      </c>
    </row>
    <row r="501" spans="1:19" ht="14.4" customHeight="1">
      <c r="A501" s="142" t="s">
        <v>464</v>
      </c>
      <c r="B501" s="148">
        <v>351199</v>
      </c>
      <c r="C501" s="90" t="s">
        <v>513</v>
      </c>
      <c r="D501" s="142" t="s">
        <v>1122</v>
      </c>
      <c r="E501" s="143" t="s">
        <v>1187</v>
      </c>
      <c r="F501" s="1">
        <v>100328</v>
      </c>
      <c r="G501" s="1">
        <v>0</v>
      </c>
      <c r="H501" s="7">
        <f t="shared" si="63"/>
        <v>100328</v>
      </c>
      <c r="I501" s="1">
        <v>-486</v>
      </c>
      <c r="J501" s="1">
        <f t="shared" si="64"/>
        <v>99842</v>
      </c>
      <c r="K501" s="5">
        <v>348</v>
      </c>
      <c r="L501" s="5">
        <v>0</v>
      </c>
      <c r="M501" s="10">
        <f t="shared" si="65"/>
        <v>348</v>
      </c>
      <c r="N501" s="2">
        <f t="shared" si="66"/>
        <v>286.90229885057471</v>
      </c>
      <c r="O501" s="2">
        <f t="shared" si="67"/>
        <v>27.771658260369595</v>
      </c>
      <c r="P501" s="1">
        <f t="shared" si="68"/>
        <v>9664.5370746086192</v>
      </c>
      <c r="Q501" s="1">
        <f t="shared" si="69"/>
        <v>90177.462925391388</v>
      </c>
      <c r="R501" s="11">
        <f t="shared" si="70"/>
        <v>0.91663466831948681</v>
      </c>
      <c r="S501" s="1">
        <f t="shared" si="71"/>
        <v>82659.788818508954</v>
      </c>
    </row>
    <row r="502" spans="1:19" ht="14.4" customHeight="1">
      <c r="A502" s="142" t="s">
        <v>464</v>
      </c>
      <c r="B502" s="148">
        <v>351202</v>
      </c>
      <c r="C502" s="90" t="s">
        <v>514</v>
      </c>
      <c r="D502" s="142" t="s">
        <v>1122</v>
      </c>
      <c r="E502" s="143" t="s">
        <v>1187</v>
      </c>
      <c r="F502" s="1">
        <v>120579</v>
      </c>
      <c r="G502" s="1">
        <v>37640</v>
      </c>
      <c r="H502" s="7">
        <f t="shared" si="63"/>
        <v>158219</v>
      </c>
      <c r="I502" s="1">
        <v>-11292</v>
      </c>
      <c r="J502" s="1">
        <f t="shared" si="64"/>
        <v>146927</v>
      </c>
      <c r="K502" s="5">
        <v>505</v>
      </c>
      <c r="L502" s="5">
        <v>0</v>
      </c>
      <c r="M502" s="10">
        <f t="shared" si="65"/>
        <v>505</v>
      </c>
      <c r="N502" s="2">
        <f t="shared" si="66"/>
        <v>290.94455445544554</v>
      </c>
      <c r="O502" s="2">
        <f t="shared" si="67"/>
        <v>27.771658260369595</v>
      </c>
      <c r="P502" s="1">
        <f t="shared" si="68"/>
        <v>14024.687421486646</v>
      </c>
      <c r="Q502" s="1">
        <f t="shared" si="69"/>
        <v>132902.31257851335</v>
      </c>
      <c r="R502" s="11">
        <f t="shared" si="70"/>
        <v>0.91663466831948681</v>
      </c>
      <c r="S502" s="1">
        <f t="shared" si="71"/>
        <v>121822.86720929835</v>
      </c>
    </row>
    <row r="503" spans="1:19" ht="14.4" customHeight="1">
      <c r="A503" s="142" t="s">
        <v>464</v>
      </c>
      <c r="B503" s="148">
        <v>351203</v>
      </c>
      <c r="C503" s="90" t="s">
        <v>515</v>
      </c>
      <c r="D503" s="142" t="s">
        <v>1122</v>
      </c>
      <c r="E503" s="143" t="s">
        <v>1187</v>
      </c>
      <c r="F503" s="1">
        <v>285225</v>
      </c>
      <c r="G503" s="1">
        <v>0</v>
      </c>
      <c r="H503" s="7">
        <f t="shared" si="63"/>
        <v>285225</v>
      </c>
      <c r="I503" s="1">
        <v>228</v>
      </c>
      <c r="J503" s="1">
        <f t="shared" si="64"/>
        <v>285453</v>
      </c>
      <c r="K503" s="5">
        <v>553</v>
      </c>
      <c r="L503" s="5">
        <v>0</v>
      </c>
      <c r="M503" s="10">
        <f t="shared" si="65"/>
        <v>553</v>
      </c>
      <c r="N503" s="2">
        <f t="shared" si="66"/>
        <v>516.18987341772151</v>
      </c>
      <c r="O503" s="2">
        <f t="shared" si="67"/>
        <v>27.771658260369595</v>
      </c>
      <c r="P503" s="1">
        <f t="shared" si="68"/>
        <v>15357.727017984385</v>
      </c>
      <c r="Q503" s="1">
        <f t="shared" si="69"/>
        <v>270095.27298201562</v>
      </c>
      <c r="R503" s="11">
        <f t="shared" si="70"/>
        <v>0.91663466831948681</v>
      </c>
      <c r="S503" s="1">
        <f t="shared" si="71"/>
        <v>247578.69096453112</v>
      </c>
    </row>
    <row r="504" spans="1:19" ht="14.4" customHeight="1">
      <c r="A504" s="142" t="s">
        <v>464</v>
      </c>
      <c r="B504" s="148">
        <v>351205</v>
      </c>
      <c r="C504" s="90" t="s">
        <v>516</v>
      </c>
      <c r="D504" s="142" t="s">
        <v>1122</v>
      </c>
      <c r="E504" s="143" t="s">
        <v>1187</v>
      </c>
      <c r="F504" s="1">
        <v>254419</v>
      </c>
      <c r="G504" s="1">
        <v>450071</v>
      </c>
      <c r="H504" s="7">
        <f t="shared" si="63"/>
        <v>704490</v>
      </c>
      <c r="I504" s="1">
        <v>132</v>
      </c>
      <c r="J504" s="1">
        <f t="shared" si="64"/>
        <v>704622</v>
      </c>
      <c r="K504" s="5">
        <v>903</v>
      </c>
      <c r="L504" s="5">
        <v>969</v>
      </c>
      <c r="M504" s="10">
        <f t="shared" si="65"/>
        <v>1872</v>
      </c>
      <c r="N504" s="2">
        <f t="shared" si="66"/>
        <v>376.40064102564105</v>
      </c>
      <c r="O504" s="2">
        <f t="shared" si="67"/>
        <v>27.771658260369595</v>
      </c>
      <c r="P504" s="1">
        <f t="shared" si="68"/>
        <v>51988.544263411881</v>
      </c>
      <c r="Q504" s="1">
        <f t="shared" si="69"/>
        <v>652633.4557365881</v>
      </c>
      <c r="R504" s="11">
        <f t="shared" si="70"/>
        <v>0.91663466831948681</v>
      </c>
      <c r="S504" s="1">
        <f t="shared" si="71"/>
        <v>598226.45123330795</v>
      </c>
    </row>
    <row r="505" spans="1:19" ht="14.4" customHeight="1">
      <c r="A505" s="142" t="s">
        <v>464</v>
      </c>
      <c r="B505" s="148">
        <v>351206</v>
      </c>
      <c r="C505" s="90" t="s">
        <v>517</v>
      </c>
      <c r="D505" s="142" t="s">
        <v>1122</v>
      </c>
      <c r="E505" s="143" t="s">
        <v>1187</v>
      </c>
      <c r="F505" s="1">
        <v>202658</v>
      </c>
      <c r="G505" s="1">
        <v>36859</v>
      </c>
      <c r="H505" s="7">
        <f t="shared" si="63"/>
        <v>239517</v>
      </c>
      <c r="I505" s="1">
        <v>12468</v>
      </c>
      <c r="J505" s="1">
        <f t="shared" si="64"/>
        <v>251985</v>
      </c>
      <c r="K505" s="5">
        <v>264</v>
      </c>
      <c r="L505" s="5">
        <v>13</v>
      </c>
      <c r="M505" s="10">
        <f t="shared" si="65"/>
        <v>277</v>
      </c>
      <c r="N505" s="2">
        <f t="shared" si="66"/>
        <v>909.69314079422384</v>
      </c>
      <c r="O505" s="2">
        <f t="shared" si="67"/>
        <v>27.771658260369595</v>
      </c>
      <c r="P505" s="1">
        <f t="shared" si="68"/>
        <v>7692.7493381223776</v>
      </c>
      <c r="Q505" s="1">
        <f t="shared" si="69"/>
        <v>244292.25066187762</v>
      </c>
      <c r="R505" s="11">
        <f t="shared" si="70"/>
        <v>0.91663466831948681</v>
      </c>
      <c r="S505" s="1">
        <f t="shared" si="71"/>
        <v>223926.74615847113</v>
      </c>
    </row>
    <row r="506" spans="1:19" ht="14.4" customHeight="1">
      <c r="A506" s="142" t="s">
        <v>464</v>
      </c>
      <c r="B506" s="148">
        <v>351209</v>
      </c>
      <c r="C506" s="90" t="s">
        <v>1217</v>
      </c>
      <c r="D506" s="142" t="s">
        <v>1122</v>
      </c>
      <c r="E506" s="143" t="s">
        <v>1187</v>
      </c>
      <c r="F506" s="1">
        <v>463412</v>
      </c>
      <c r="G506" s="1">
        <v>13787</v>
      </c>
      <c r="H506" s="7">
        <f t="shared" si="63"/>
        <v>477199</v>
      </c>
      <c r="I506" s="1">
        <v>-5382</v>
      </c>
      <c r="J506" s="1">
        <f t="shared" si="64"/>
        <v>471817</v>
      </c>
      <c r="K506" s="5">
        <v>1092</v>
      </c>
      <c r="L506" s="5">
        <v>11</v>
      </c>
      <c r="M506" s="10">
        <f t="shared" si="65"/>
        <v>1103</v>
      </c>
      <c r="N506" s="2">
        <f t="shared" si="66"/>
        <v>427.75793291024479</v>
      </c>
      <c r="O506" s="2">
        <f t="shared" si="67"/>
        <v>27.771658260369595</v>
      </c>
      <c r="P506" s="1">
        <f t="shared" si="68"/>
        <v>30632.139061187663</v>
      </c>
      <c r="Q506" s="1">
        <f t="shared" si="69"/>
        <v>441184.86093881231</v>
      </c>
      <c r="R506" s="11">
        <f t="shared" si="70"/>
        <v>0.91663466831948681</v>
      </c>
      <c r="S506" s="1">
        <f t="shared" si="71"/>
        <v>404405.33867422713</v>
      </c>
    </row>
    <row r="507" spans="1:19" ht="14.4" customHeight="1">
      <c r="A507" s="142" t="s">
        <v>464</v>
      </c>
      <c r="B507" s="149">
        <v>351212</v>
      </c>
      <c r="C507" s="90" t="s">
        <v>519</v>
      </c>
      <c r="D507" s="142" t="s">
        <v>1122</v>
      </c>
      <c r="E507" s="142" t="s">
        <v>1188</v>
      </c>
      <c r="F507" s="1">
        <v>0</v>
      </c>
      <c r="G507" s="1">
        <v>0</v>
      </c>
      <c r="H507" s="7">
        <f t="shared" si="63"/>
        <v>0</v>
      </c>
      <c r="I507" s="1">
        <v>624</v>
      </c>
      <c r="J507" s="1">
        <f t="shared" si="64"/>
        <v>624</v>
      </c>
      <c r="K507" s="5">
        <v>0</v>
      </c>
      <c r="L507" s="5">
        <v>0</v>
      </c>
      <c r="M507" s="10">
        <f t="shared" si="65"/>
        <v>0</v>
      </c>
      <c r="N507" s="2">
        <f t="shared" si="66"/>
        <v>0</v>
      </c>
      <c r="O507" s="2">
        <f t="shared" si="67"/>
        <v>27.771658260369595</v>
      </c>
      <c r="P507" s="1">
        <f t="shared" si="68"/>
        <v>0</v>
      </c>
      <c r="Q507" s="1">
        <f t="shared" si="69"/>
        <v>624</v>
      </c>
      <c r="R507" s="11">
        <f t="shared" si="70"/>
        <v>0.91663466831948681</v>
      </c>
      <c r="S507" s="1">
        <f t="shared" si="71"/>
        <v>571.98003303135977</v>
      </c>
    </row>
    <row r="508" spans="1:19" ht="14.4" customHeight="1">
      <c r="A508" s="142" t="s">
        <v>464</v>
      </c>
      <c r="B508" s="149">
        <v>351213</v>
      </c>
      <c r="C508" s="90" t="s">
        <v>520</v>
      </c>
      <c r="D508" s="142" t="s">
        <v>1122</v>
      </c>
      <c r="E508" s="142" t="s">
        <v>1188</v>
      </c>
      <c r="F508" s="1">
        <v>0</v>
      </c>
      <c r="G508" s="1">
        <v>0</v>
      </c>
      <c r="H508" s="7">
        <f t="shared" si="63"/>
        <v>0</v>
      </c>
      <c r="I508" s="1">
        <v>-4488</v>
      </c>
      <c r="J508" s="1">
        <f t="shared" si="64"/>
        <v>-4488</v>
      </c>
      <c r="K508" s="5">
        <v>0</v>
      </c>
      <c r="L508" s="5">
        <v>0</v>
      </c>
      <c r="M508" s="10">
        <f t="shared" si="65"/>
        <v>0</v>
      </c>
      <c r="N508" s="2">
        <f t="shared" si="66"/>
        <v>0</v>
      </c>
      <c r="O508" s="2">
        <f t="shared" si="67"/>
        <v>27.771658260369595</v>
      </c>
      <c r="P508" s="1">
        <f t="shared" si="68"/>
        <v>0</v>
      </c>
      <c r="Q508" s="1">
        <f t="shared" si="69"/>
        <v>-4488</v>
      </c>
      <c r="R508" s="11">
        <f t="shared" si="70"/>
        <v>0.91663466831948681</v>
      </c>
      <c r="S508" s="1">
        <f t="shared" si="71"/>
        <v>-4488</v>
      </c>
    </row>
    <row r="509" spans="1:19" ht="14.4" customHeight="1">
      <c r="A509" s="142" t="s">
        <v>464</v>
      </c>
      <c r="B509" s="148">
        <v>351214</v>
      </c>
      <c r="C509" s="90" t="s">
        <v>521</v>
      </c>
      <c r="D509" s="142" t="s">
        <v>1122</v>
      </c>
      <c r="E509" s="143" t="s">
        <v>1187</v>
      </c>
      <c r="F509" s="1">
        <v>493442</v>
      </c>
      <c r="G509" s="1">
        <v>322370</v>
      </c>
      <c r="H509" s="7">
        <f t="shared" si="63"/>
        <v>815812</v>
      </c>
      <c r="I509" s="1">
        <v>5598</v>
      </c>
      <c r="J509" s="1">
        <f t="shared" si="64"/>
        <v>821410</v>
      </c>
      <c r="K509" s="5">
        <v>1747</v>
      </c>
      <c r="L509" s="5">
        <v>0</v>
      </c>
      <c r="M509" s="10">
        <f t="shared" si="65"/>
        <v>1747</v>
      </c>
      <c r="N509" s="2">
        <f t="shared" si="66"/>
        <v>470.18317115054379</v>
      </c>
      <c r="O509" s="2">
        <f t="shared" si="67"/>
        <v>27.771658260369595</v>
      </c>
      <c r="P509" s="1">
        <f t="shared" si="68"/>
        <v>48517.086980865679</v>
      </c>
      <c r="Q509" s="1">
        <f t="shared" si="69"/>
        <v>772892.91301913431</v>
      </c>
      <c r="R509" s="11">
        <f t="shared" si="70"/>
        <v>0.91663466831948681</v>
      </c>
      <c r="S509" s="1">
        <f t="shared" si="71"/>
        <v>708460.43897177617</v>
      </c>
    </row>
    <row r="510" spans="1:19" ht="14.4" customHeight="1">
      <c r="A510" s="142" t="s">
        <v>464</v>
      </c>
      <c r="B510" s="148">
        <v>351217</v>
      </c>
      <c r="C510" s="90" t="s">
        <v>522</v>
      </c>
      <c r="D510" s="142" t="s">
        <v>1122</v>
      </c>
      <c r="E510" s="143" t="s">
        <v>1187</v>
      </c>
      <c r="F510" s="1">
        <v>327658</v>
      </c>
      <c r="G510" s="1">
        <v>39446</v>
      </c>
      <c r="H510" s="7">
        <f t="shared" si="63"/>
        <v>367104</v>
      </c>
      <c r="I510" s="1">
        <v>21246</v>
      </c>
      <c r="J510" s="1">
        <f t="shared" si="64"/>
        <v>388350</v>
      </c>
      <c r="K510" s="5">
        <v>764</v>
      </c>
      <c r="L510" s="5">
        <v>36</v>
      </c>
      <c r="M510" s="10">
        <f t="shared" si="65"/>
        <v>800</v>
      </c>
      <c r="N510" s="2">
        <f t="shared" si="66"/>
        <v>485.4375</v>
      </c>
      <c r="O510" s="2">
        <f t="shared" si="67"/>
        <v>27.771658260369595</v>
      </c>
      <c r="P510" s="1">
        <f t="shared" si="68"/>
        <v>22217.326608295676</v>
      </c>
      <c r="Q510" s="1">
        <f t="shared" si="69"/>
        <v>366132.67339170433</v>
      </c>
      <c r="R510" s="11">
        <f t="shared" si="70"/>
        <v>0.91663466831948681</v>
      </c>
      <c r="S510" s="1">
        <f t="shared" si="71"/>
        <v>335609.90163533192</v>
      </c>
    </row>
    <row r="511" spans="1:19" ht="14.4" customHeight="1">
      <c r="A511" s="142" t="s">
        <v>464</v>
      </c>
      <c r="B511" s="148">
        <v>351220</v>
      </c>
      <c r="C511" s="90" t="s">
        <v>523</v>
      </c>
      <c r="D511" s="142" t="s">
        <v>1122</v>
      </c>
      <c r="E511" s="143" t="s">
        <v>1187</v>
      </c>
      <c r="F511" s="1">
        <v>511625</v>
      </c>
      <c r="G511" s="1">
        <v>0</v>
      </c>
      <c r="H511" s="7">
        <f t="shared" si="63"/>
        <v>511625</v>
      </c>
      <c r="I511" s="1">
        <v>42714</v>
      </c>
      <c r="J511" s="1">
        <f t="shared" si="64"/>
        <v>554339</v>
      </c>
      <c r="K511" s="5">
        <v>1362</v>
      </c>
      <c r="L511" s="5">
        <v>0</v>
      </c>
      <c r="M511" s="10">
        <f t="shared" si="65"/>
        <v>1362</v>
      </c>
      <c r="N511" s="2">
        <f t="shared" si="66"/>
        <v>407.00367107195302</v>
      </c>
      <c r="O511" s="2">
        <f t="shared" si="67"/>
        <v>27.771658260369595</v>
      </c>
      <c r="P511" s="1">
        <f t="shared" si="68"/>
        <v>37824.998550623386</v>
      </c>
      <c r="Q511" s="1">
        <f t="shared" si="69"/>
        <v>516514.00144937664</v>
      </c>
      <c r="R511" s="11">
        <f t="shared" si="70"/>
        <v>0.91663466831948681</v>
      </c>
      <c r="S511" s="1">
        <f t="shared" si="71"/>
        <v>473454.6404009203</v>
      </c>
    </row>
    <row r="512" spans="1:19" ht="14.4" customHeight="1">
      <c r="A512" s="142" t="s">
        <v>464</v>
      </c>
      <c r="B512" s="149">
        <v>351222</v>
      </c>
      <c r="C512" s="90" t="s">
        <v>524</v>
      </c>
      <c r="D512" s="142" t="s">
        <v>1122</v>
      </c>
      <c r="E512" s="142" t="s">
        <v>1188</v>
      </c>
      <c r="F512" s="1">
        <v>0</v>
      </c>
      <c r="G512" s="1">
        <v>0</v>
      </c>
      <c r="H512" s="7">
        <f t="shared" si="63"/>
        <v>0</v>
      </c>
      <c r="I512" s="1">
        <v>3264</v>
      </c>
      <c r="J512" s="1">
        <f t="shared" si="64"/>
        <v>3264</v>
      </c>
      <c r="K512" s="5">
        <v>0</v>
      </c>
      <c r="L512" s="5">
        <v>0</v>
      </c>
      <c r="M512" s="10">
        <f t="shared" si="65"/>
        <v>0</v>
      </c>
      <c r="N512" s="2">
        <f t="shared" si="66"/>
        <v>0</v>
      </c>
      <c r="O512" s="2">
        <f t="shared" si="67"/>
        <v>27.771658260369595</v>
      </c>
      <c r="P512" s="1">
        <f t="shared" si="68"/>
        <v>0</v>
      </c>
      <c r="Q512" s="1">
        <f t="shared" si="69"/>
        <v>3264</v>
      </c>
      <c r="R512" s="11">
        <f t="shared" si="70"/>
        <v>0.91663466831948681</v>
      </c>
      <c r="S512" s="1">
        <f t="shared" si="71"/>
        <v>2991.8955573948051</v>
      </c>
    </row>
    <row r="513" spans="1:19" ht="14.4" customHeight="1">
      <c r="A513" s="142" t="s">
        <v>464</v>
      </c>
      <c r="B513" s="148">
        <v>351225</v>
      </c>
      <c r="C513" s="90" t="s">
        <v>525</v>
      </c>
      <c r="D513" s="142" t="s">
        <v>1122</v>
      </c>
      <c r="E513" s="143" t="s">
        <v>1187</v>
      </c>
      <c r="F513" s="1">
        <v>461894</v>
      </c>
      <c r="G513" s="1">
        <v>142526</v>
      </c>
      <c r="H513" s="7">
        <f t="shared" si="63"/>
        <v>604420</v>
      </c>
      <c r="I513" s="1">
        <v>-7938</v>
      </c>
      <c r="J513" s="1">
        <f t="shared" si="64"/>
        <v>596482</v>
      </c>
      <c r="K513" s="5">
        <v>1497</v>
      </c>
      <c r="L513" s="5">
        <v>0</v>
      </c>
      <c r="M513" s="10">
        <f t="shared" si="65"/>
        <v>1497</v>
      </c>
      <c r="N513" s="2">
        <f t="shared" si="66"/>
        <v>398.45156980627922</v>
      </c>
      <c r="O513" s="2">
        <f t="shared" si="67"/>
        <v>27.771658260369595</v>
      </c>
      <c r="P513" s="1">
        <f t="shared" si="68"/>
        <v>41574.172415773282</v>
      </c>
      <c r="Q513" s="1">
        <f t="shared" si="69"/>
        <v>554907.82758422673</v>
      </c>
      <c r="R513" s="11">
        <f t="shared" si="70"/>
        <v>0.91663466831948681</v>
      </c>
      <c r="S513" s="1">
        <f t="shared" si="71"/>
        <v>508647.75248555467</v>
      </c>
    </row>
    <row r="514" spans="1:19" ht="14.4" customHeight="1">
      <c r="A514" s="142" t="s">
        <v>464</v>
      </c>
      <c r="B514" s="149">
        <v>351228</v>
      </c>
      <c r="C514" s="90" t="s">
        <v>526</v>
      </c>
      <c r="D514" s="142" t="s">
        <v>1122</v>
      </c>
      <c r="E514" s="142" t="s">
        <v>1188</v>
      </c>
      <c r="F514" s="1">
        <v>0</v>
      </c>
      <c r="G514" s="1">
        <v>0</v>
      </c>
      <c r="H514" s="7">
        <f t="shared" si="63"/>
        <v>0</v>
      </c>
      <c r="I514" s="1">
        <v>-486</v>
      </c>
      <c r="J514" s="1">
        <f t="shared" si="64"/>
        <v>-486</v>
      </c>
      <c r="K514" s="5">
        <v>0</v>
      </c>
      <c r="L514" s="5">
        <v>0</v>
      </c>
      <c r="M514" s="10">
        <f t="shared" si="65"/>
        <v>0</v>
      </c>
      <c r="N514" s="2">
        <f t="shared" si="66"/>
        <v>0</v>
      </c>
      <c r="O514" s="2">
        <f t="shared" si="67"/>
        <v>27.771658260369595</v>
      </c>
      <c r="P514" s="1">
        <f t="shared" si="68"/>
        <v>0</v>
      </c>
      <c r="Q514" s="1">
        <f t="shared" si="69"/>
        <v>-486</v>
      </c>
      <c r="R514" s="11">
        <f t="shared" si="70"/>
        <v>0.91663466831948681</v>
      </c>
      <c r="S514" s="1">
        <f t="shared" si="71"/>
        <v>-486</v>
      </c>
    </row>
    <row r="515" spans="1:19" ht="14.4" customHeight="1">
      <c r="A515" s="142" t="s">
        <v>464</v>
      </c>
      <c r="B515" s="148">
        <v>351229</v>
      </c>
      <c r="C515" s="90" t="s">
        <v>527</v>
      </c>
      <c r="D515" s="142" t="s">
        <v>1122</v>
      </c>
      <c r="E515" s="143" t="s">
        <v>1187</v>
      </c>
      <c r="F515" s="1">
        <v>289016</v>
      </c>
      <c r="G515" s="1">
        <v>68432</v>
      </c>
      <c r="H515" s="7">
        <f t="shared" ref="H515:H578" si="72">SUM(F515:G515)</f>
        <v>357448</v>
      </c>
      <c r="I515" s="1">
        <v>-16020</v>
      </c>
      <c r="J515" s="1">
        <f t="shared" ref="J515:J578" si="73">H515+I515</f>
        <v>341428</v>
      </c>
      <c r="K515" s="5">
        <v>731</v>
      </c>
      <c r="L515" s="5">
        <v>94</v>
      </c>
      <c r="M515" s="10">
        <f t="shared" ref="M515:M578" si="74">SUM(K515:L515)</f>
        <v>825</v>
      </c>
      <c r="N515" s="2">
        <f t="shared" ref="N515:N578" si="75">IFERROR(J515/M515,0)</f>
        <v>413.85212121212123</v>
      </c>
      <c r="O515" s="2">
        <f t="shared" ref="O515:O578" si="76">$D$1108</f>
        <v>27.771658260369595</v>
      </c>
      <c r="P515" s="1">
        <f t="shared" ref="P515:P578" si="77">IF(J515&lt;0,0,MIN(J515,O515*M515))</f>
        <v>22911.618064804916</v>
      </c>
      <c r="Q515" s="1">
        <f t="shared" ref="Q515:Q578" si="78">J515-P515</f>
        <v>318516.38193519507</v>
      </c>
      <c r="R515" s="11">
        <f t="shared" ref="R515:R578" si="79">$Q$1106</f>
        <v>0.91663466831948681</v>
      </c>
      <c r="S515" s="1">
        <f t="shared" ref="S515:S578" si="80">IF(Q515&gt;0,R515*Q515,Q515)</f>
        <v>291963.15810949053</v>
      </c>
    </row>
    <row r="516" spans="1:19" ht="14.4" customHeight="1">
      <c r="A516" s="142" t="s">
        <v>464</v>
      </c>
      <c r="B516" s="149">
        <v>351230</v>
      </c>
      <c r="C516" s="90" t="s">
        <v>528</v>
      </c>
      <c r="D516" s="142" t="s">
        <v>1122</v>
      </c>
      <c r="E516" s="142" t="s">
        <v>1188</v>
      </c>
      <c r="F516" s="1">
        <v>0</v>
      </c>
      <c r="G516" s="1">
        <v>0</v>
      </c>
      <c r="H516" s="7">
        <f t="shared" si="72"/>
        <v>0</v>
      </c>
      <c r="I516" s="1">
        <v>51702</v>
      </c>
      <c r="J516" s="1">
        <f t="shared" si="73"/>
        <v>51702</v>
      </c>
      <c r="K516" s="5">
        <v>0</v>
      </c>
      <c r="L516" s="5">
        <v>0</v>
      </c>
      <c r="M516" s="10">
        <f t="shared" si="74"/>
        <v>0</v>
      </c>
      <c r="N516" s="2">
        <f t="shared" si="75"/>
        <v>0</v>
      </c>
      <c r="O516" s="2">
        <f t="shared" si="76"/>
        <v>27.771658260369595</v>
      </c>
      <c r="P516" s="1">
        <f t="shared" si="77"/>
        <v>0</v>
      </c>
      <c r="Q516" s="1">
        <f t="shared" si="78"/>
        <v>51702</v>
      </c>
      <c r="R516" s="11">
        <f t="shared" si="79"/>
        <v>0.91663466831948681</v>
      </c>
      <c r="S516" s="1">
        <f t="shared" si="80"/>
        <v>47391.845621454107</v>
      </c>
    </row>
    <row r="517" spans="1:19" ht="14.4" customHeight="1">
      <c r="A517" s="142" t="s">
        <v>464</v>
      </c>
      <c r="B517" s="148">
        <v>351232</v>
      </c>
      <c r="C517" s="90" t="s">
        <v>529</v>
      </c>
      <c r="D517" s="142" t="s">
        <v>1122</v>
      </c>
      <c r="E517" s="143" t="s">
        <v>1187</v>
      </c>
      <c r="F517" s="1">
        <v>176139</v>
      </c>
      <c r="G517" s="1">
        <v>0</v>
      </c>
      <c r="H517" s="7">
        <f t="shared" si="72"/>
        <v>176139</v>
      </c>
      <c r="I517" s="1">
        <v>1410</v>
      </c>
      <c r="J517" s="1">
        <f t="shared" si="73"/>
        <v>177549</v>
      </c>
      <c r="K517" s="5">
        <v>482</v>
      </c>
      <c r="L517" s="5">
        <v>0</v>
      </c>
      <c r="M517" s="10">
        <f t="shared" si="74"/>
        <v>482</v>
      </c>
      <c r="N517" s="2">
        <f t="shared" si="75"/>
        <v>368.35892116182572</v>
      </c>
      <c r="O517" s="2">
        <f t="shared" si="76"/>
        <v>27.771658260369595</v>
      </c>
      <c r="P517" s="1">
        <f t="shared" si="77"/>
        <v>13385.939281498144</v>
      </c>
      <c r="Q517" s="1">
        <f t="shared" si="78"/>
        <v>164163.06071850186</v>
      </c>
      <c r="R517" s="11">
        <f t="shared" si="79"/>
        <v>0.91663466831948681</v>
      </c>
      <c r="S517" s="1">
        <f t="shared" si="80"/>
        <v>150477.55271201572</v>
      </c>
    </row>
    <row r="518" spans="1:19" ht="14.4" customHeight="1">
      <c r="A518" s="142" t="s">
        <v>464</v>
      </c>
      <c r="B518" s="149">
        <v>351235</v>
      </c>
      <c r="C518" s="90" t="s">
        <v>530</v>
      </c>
      <c r="D518" s="142" t="s">
        <v>1122</v>
      </c>
      <c r="E518" s="142" t="s">
        <v>1188</v>
      </c>
      <c r="F518" s="1">
        <v>0</v>
      </c>
      <c r="G518" s="1">
        <v>0</v>
      </c>
      <c r="H518" s="7">
        <f t="shared" si="72"/>
        <v>0</v>
      </c>
      <c r="I518" s="1">
        <v>-378</v>
      </c>
      <c r="J518" s="1">
        <f t="shared" si="73"/>
        <v>-378</v>
      </c>
      <c r="K518" s="5">
        <v>0</v>
      </c>
      <c r="L518" s="5">
        <v>0</v>
      </c>
      <c r="M518" s="10">
        <f t="shared" si="74"/>
        <v>0</v>
      </c>
      <c r="N518" s="2">
        <f t="shared" si="75"/>
        <v>0</v>
      </c>
      <c r="O518" s="2">
        <f t="shared" si="76"/>
        <v>27.771658260369595</v>
      </c>
      <c r="P518" s="1">
        <f t="shared" si="77"/>
        <v>0</v>
      </c>
      <c r="Q518" s="1">
        <f t="shared" si="78"/>
        <v>-378</v>
      </c>
      <c r="R518" s="11">
        <f t="shared" si="79"/>
        <v>0.91663466831948681</v>
      </c>
      <c r="S518" s="1">
        <f t="shared" si="80"/>
        <v>-378</v>
      </c>
    </row>
    <row r="519" spans="1:19" ht="14.4" customHeight="1">
      <c r="A519" s="142" t="s">
        <v>464</v>
      </c>
      <c r="B519" s="148">
        <v>351237</v>
      </c>
      <c r="C519" s="90" t="s">
        <v>531</v>
      </c>
      <c r="D519" s="142" t="s">
        <v>1122</v>
      </c>
      <c r="E519" s="143" t="s">
        <v>1187</v>
      </c>
      <c r="F519" s="1">
        <v>412537</v>
      </c>
      <c r="G519" s="1">
        <v>182825</v>
      </c>
      <c r="H519" s="7">
        <f t="shared" si="72"/>
        <v>595362</v>
      </c>
      <c r="I519" s="1">
        <v>78330</v>
      </c>
      <c r="J519" s="1">
        <f t="shared" si="73"/>
        <v>673692</v>
      </c>
      <c r="K519" s="5">
        <v>1134</v>
      </c>
      <c r="L519" s="5">
        <v>0</v>
      </c>
      <c r="M519" s="10">
        <f t="shared" si="74"/>
        <v>1134</v>
      </c>
      <c r="N519" s="2">
        <f t="shared" si="75"/>
        <v>594.0846560846561</v>
      </c>
      <c r="O519" s="2">
        <f t="shared" si="76"/>
        <v>27.771658260369595</v>
      </c>
      <c r="P519" s="1">
        <f t="shared" si="77"/>
        <v>31493.060467259122</v>
      </c>
      <c r="Q519" s="1">
        <f t="shared" si="78"/>
        <v>642198.93953274086</v>
      </c>
      <c r="R519" s="11">
        <f t="shared" si="79"/>
        <v>0.91663466831948681</v>
      </c>
      <c r="S519" s="1">
        <f t="shared" si="80"/>
        <v>588661.81193372014</v>
      </c>
    </row>
    <row r="520" spans="1:19" ht="14.4" customHeight="1">
      <c r="A520" s="142" t="s">
        <v>464</v>
      </c>
      <c r="B520" s="149">
        <v>351238</v>
      </c>
      <c r="C520" s="90" t="s">
        <v>532</v>
      </c>
      <c r="D520" s="142" t="s">
        <v>1122</v>
      </c>
      <c r="E520" s="142" t="s">
        <v>1188</v>
      </c>
      <c r="F520" s="1">
        <v>0</v>
      </c>
      <c r="G520" s="1">
        <v>0</v>
      </c>
      <c r="H520" s="7">
        <f t="shared" si="72"/>
        <v>0</v>
      </c>
      <c r="I520" s="1">
        <v>-798</v>
      </c>
      <c r="J520" s="1">
        <f t="shared" si="73"/>
        <v>-798</v>
      </c>
      <c r="K520" s="5">
        <v>0</v>
      </c>
      <c r="L520" s="5">
        <v>0</v>
      </c>
      <c r="M520" s="10">
        <f t="shared" si="74"/>
        <v>0</v>
      </c>
      <c r="N520" s="2">
        <f t="shared" si="75"/>
        <v>0</v>
      </c>
      <c r="O520" s="2">
        <f t="shared" si="76"/>
        <v>27.771658260369595</v>
      </c>
      <c r="P520" s="1">
        <f t="shared" si="77"/>
        <v>0</v>
      </c>
      <c r="Q520" s="1">
        <f t="shared" si="78"/>
        <v>-798</v>
      </c>
      <c r="R520" s="11">
        <f t="shared" si="79"/>
        <v>0.91663466831948681</v>
      </c>
      <c r="S520" s="1">
        <f t="shared" si="80"/>
        <v>-798</v>
      </c>
    </row>
    <row r="521" spans="1:19" ht="14.4" customHeight="1">
      <c r="A521" s="142" t="s">
        <v>464</v>
      </c>
      <c r="B521" s="149">
        <v>351239</v>
      </c>
      <c r="C521" s="90" t="s">
        <v>533</v>
      </c>
      <c r="D521" s="142" t="s">
        <v>1122</v>
      </c>
      <c r="E521" s="142" t="s">
        <v>1188</v>
      </c>
      <c r="F521" s="1">
        <v>0</v>
      </c>
      <c r="G521" s="1">
        <v>0</v>
      </c>
      <c r="H521" s="7">
        <f t="shared" si="72"/>
        <v>0</v>
      </c>
      <c r="I521" s="1">
        <v>-4728</v>
      </c>
      <c r="J521" s="1">
        <f t="shared" si="73"/>
        <v>-4728</v>
      </c>
      <c r="K521" s="5">
        <v>0</v>
      </c>
      <c r="L521" s="5">
        <v>0</v>
      </c>
      <c r="M521" s="10">
        <f t="shared" si="74"/>
        <v>0</v>
      </c>
      <c r="N521" s="2">
        <f t="shared" si="75"/>
        <v>0</v>
      </c>
      <c r="O521" s="2">
        <f t="shared" si="76"/>
        <v>27.771658260369595</v>
      </c>
      <c r="P521" s="1">
        <f t="shared" si="77"/>
        <v>0</v>
      </c>
      <c r="Q521" s="1">
        <f t="shared" si="78"/>
        <v>-4728</v>
      </c>
      <c r="R521" s="11">
        <f t="shared" si="79"/>
        <v>0.91663466831948681</v>
      </c>
      <c r="S521" s="1">
        <f t="shared" si="80"/>
        <v>-4728</v>
      </c>
    </row>
    <row r="522" spans="1:19" ht="14.4" customHeight="1">
      <c r="A522" s="142" t="s">
        <v>464</v>
      </c>
      <c r="B522" s="149">
        <v>351241</v>
      </c>
      <c r="C522" s="90" t="s">
        <v>534</v>
      </c>
      <c r="D522" s="142" t="s">
        <v>1122</v>
      </c>
      <c r="E522" s="142" t="s">
        <v>1188</v>
      </c>
      <c r="F522" s="1">
        <v>0</v>
      </c>
      <c r="G522" s="1">
        <v>0</v>
      </c>
      <c r="H522" s="7">
        <f t="shared" si="72"/>
        <v>0</v>
      </c>
      <c r="I522" s="1">
        <v>-1032</v>
      </c>
      <c r="J522" s="1">
        <f t="shared" si="73"/>
        <v>-1032</v>
      </c>
      <c r="K522" s="5">
        <v>0</v>
      </c>
      <c r="L522" s="5">
        <v>0</v>
      </c>
      <c r="M522" s="10">
        <f t="shared" si="74"/>
        <v>0</v>
      </c>
      <c r="N522" s="2">
        <f t="shared" si="75"/>
        <v>0</v>
      </c>
      <c r="O522" s="2">
        <f t="shared" si="76"/>
        <v>27.771658260369595</v>
      </c>
      <c r="P522" s="1">
        <f t="shared" si="77"/>
        <v>0</v>
      </c>
      <c r="Q522" s="1">
        <f t="shared" si="78"/>
        <v>-1032</v>
      </c>
      <c r="R522" s="11">
        <f t="shared" si="79"/>
        <v>0.91663466831948681</v>
      </c>
      <c r="S522" s="1">
        <f t="shared" si="80"/>
        <v>-1032</v>
      </c>
    </row>
    <row r="523" spans="1:19" ht="14.4" customHeight="1">
      <c r="A523" s="142" t="s">
        <v>464</v>
      </c>
      <c r="B523" s="148">
        <v>351242</v>
      </c>
      <c r="C523" s="90" t="s">
        <v>535</v>
      </c>
      <c r="D523" s="142" t="s">
        <v>1122</v>
      </c>
      <c r="E523" s="143" t="s">
        <v>1187</v>
      </c>
      <c r="F523" s="1">
        <v>64688</v>
      </c>
      <c r="G523" s="1">
        <v>228210</v>
      </c>
      <c r="H523" s="7">
        <f t="shared" si="72"/>
        <v>292898</v>
      </c>
      <c r="I523" s="1">
        <v>36</v>
      </c>
      <c r="J523" s="1">
        <f t="shared" si="73"/>
        <v>292934</v>
      </c>
      <c r="K523" s="5">
        <v>422</v>
      </c>
      <c r="L523" s="5">
        <v>130</v>
      </c>
      <c r="M523" s="10">
        <f t="shared" si="74"/>
        <v>552</v>
      </c>
      <c r="N523" s="2">
        <f t="shared" si="75"/>
        <v>530.67753623188401</v>
      </c>
      <c r="O523" s="2">
        <f t="shared" si="76"/>
        <v>27.771658260369595</v>
      </c>
      <c r="P523" s="1">
        <f t="shared" si="77"/>
        <v>15329.955359724016</v>
      </c>
      <c r="Q523" s="1">
        <f t="shared" si="78"/>
        <v>277604.044640276</v>
      </c>
      <c r="R523" s="11">
        <f t="shared" si="79"/>
        <v>0.91663466831948681</v>
      </c>
      <c r="S523" s="1">
        <f t="shared" si="80"/>
        <v>254461.49138298741</v>
      </c>
    </row>
    <row r="524" spans="1:19" ht="14.4" customHeight="1">
      <c r="A524" s="142" t="s">
        <v>464</v>
      </c>
      <c r="B524" s="148">
        <v>351245</v>
      </c>
      <c r="C524" s="90" t="s">
        <v>536</v>
      </c>
      <c r="D524" s="142" t="s">
        <v>1122</v>
      </c>
      <c r="E524" s="143" t="s">
        <v>1187</v>
      </c>
      <c r="F524" s="1">
        <v>157180</v>
      </c>
      <c r="G524" s="1">
        <v>0</v>
      </c>
      <c r="H524" s="7">
        <f t="shared" si="72"/>
        <v>157180</v>
      </c>
      <c r="I524" s="1">
        <v>3240</v>
      </c>
      <c r="J524" s="1">
        <f t="shared" si="73"/>
        <v>160420</v>
      </c>
      <c r="K524" s="5">
        <v>294</v>
      </c>
      <c r="L524" s="5">
        <v>0</v>
      </c>
      <c r="M524" s="10">
        <f t="shared" si="74"/>
        <v>294</v>
      </c>
      <c r="N524" s="2">
        <f t="shared" si="75"/>
        <v>545.64625850340133</v>
      </c>
      <c r="O524" s="2">
        <f t="shared" si="76"/>
        <v>27.771658260369595</v>
      </c>
      <c r="P524" s="1">
        <f t="shared" si="77"/>
        <v>8164.8675285486606</v>
      </c>
      <c r="Q524" s="1">
        <f t="shared" si="78"/>
        <v>152255.13247145133</v>
      </c>
      <c r="R524" s="11">
        <f t="shared" si="79"/>
        <v>0.91663466831948681</v>
      </c>
      <c r="S524" s="1">
        <f t="shared" si="80"/>
        <v>139562.33285290832</v>
      </c>
    </row>
    <row r="525" spans="1:19" ht="14.4" customHeight="1">
      <c r="A525" s="142" t="s">
        <v>464</v>
      </c>
      <c r="B525" s="148">
        <v>351246</v>
      </c>
      <c r="C525" s="90" t="s">
        <v>537</v>
      </c>
      <c r="D525" s="142" t="s">
        <v>1122</v>
      </c>
      <c r="E525" s="143" t="s">
        <v>1187</v>
      </c>
      <c r="F525" s="1">
        <v>183581</v>
      </c>
      <c r="G525" s="1">
        <v>0</v>
      </c>
      <c r="H525" s="7">
        <f t="shared" si="72"/>
        <v>183581</v>
      </c>
      <c r="I525" s="1">
        <v>-1470</v>
      </c>
      <c r="J525" s="1">
        <f t="shared" si="73"/>
        <v>182111</v>
      </c>
      <c r="K525" s="5">
        <v>576</v>
      </c>
      <c r="L525" s="5">
        <v>0</v>
      </c>
      <c r="M525" s="10">
        <f t="shared" si="74"/>
        <v>576</v>
      </c>
      <c r="N525" s="2">
        <f t="shared" si="75"/>
        <v>316.16493055555554</v>
      </c>
      <c r="O525" s="2">
        <f t="shared" si="76"/>
        <v>27.771658260369595</v>
      </c>
      <c r="P525" s="1">
        <f t="shared" si="77"/>
        <v>15996.475157972887</v>
      </c>
      <c r="Q525" s="1">
        <f t="shared" si="78"/>
        <v>166114.52484202711</v>
      </c>
      <c r="R525" s="11">
        <f t="shared" si="79"/>
        <v>0.91663466831948681</v>
      </c>
      <c r="S525" s="1">
        <f t="shared" si="80"/>
        <v>152266.33238162068</v>
      </c>
    </row>
    <row r="526" spans="1:19" ht="14.4" customHeight="1">
      <c r="A526" s="142" t="s">
        <v>464</v>
      </c>
      <c r="B526" s="149">
        <v>351247</v>
      </c>
      <c r="C526" s="90" t="s">
        <v>538</v>
      </c>
      <c r="D526" s="142" t="s">
        <v>1122</v>
      </c>
      <c r="E526" s="142" t="s">
        <v>1188</v>
      </c>
      <c r="F526" s="1">
        <v>0</v>
      </c>
      <c r="G526" s="1">
        <v>0</v>
      </c>
      <c r="H526" s="7">
        <f t="shared" si="72"/>
        <v>0</v>
      </c>
      <c r="I526" s="1">
        <v>-1080</v>
      </c>
      <c r="J526" s="1">
        <f t="shared" si="73"/>
        <v>-1080</v>
      </c>
      <c r="K526" s="5">
        <v>0</v>
      </c>
      <c r="L526" s="5">
        <v>0</v>
      </c>
      <c r="M526" s="10">
        <f t="shared" si="74"/>
        <v>0</v>
      </c>
      <c r="N526" s="2">
        <f t="shared" si="75"/>
        <v>0</v>
      </c>
      <c r="O526" s="2">
        <f t="shared" si="76"/>
        <v>27.771658260369595</v>
      </c>
      <c r="P526" s="1">
        <f t="shared" si="77"/>
        <v>0</v>
      </c>
      <c r="Q526" s="1">
        <f t="shared" si="78"/>
        <v>-1080</v>
      </c>
      <c r="R526" s="11">
        <f t="shared" si="79"/>
        <v>0.91663466831948681</v>
      </c>
      <c r="S526" s="1">
        <f t="shared" si="80"/>
        <v>-1080</v>
      </c>
    </row>
    <row r="527" spans="1:19" ht="14.4" customHeight="1">
      <c r="A527" s="142" t="s">
        <v>464</v>
      </c>
      <c r="B527" s="149">
        <v>351250</v>
      </c>
      <c r="C527" s="90" t="s">
        <v>539</v>
      </c>
      <c r="D527" s="142" t="s">
        <v>1122</v>
      </c>
      <c r="E527" s="142" t="s">
        <v>1188</v>
      </c>
      <c r="F527" s="1">
        <v>0</v>
      </c>
      <c r="G527" s="1">
        <v>0</v>
      </c>
      <c r="H527" s="7">
        <f t="shared" si="72"/>
        <v>0</v>
      </c>
      <c r="I527" s="1">
        <v>-1914</v>
      </c>
      <c r="J527" s="1">
        <f t="shared" si="73"/>
        <v>-1914</v>
      </c>
      <c r="K527" s="5">
        <v>0</v>
      </c>
      <c r="L527" s="5">
        <v>0</v>
      </c>
      <c r="M527" s="10">
        <f t="shared" si="74"/>
        <v>0</v>
      </c>
      <c r="N527" s="2">
        <f t="shared" si="75"/>
        <v>0</v>
      </c>
      <c r="O527" s="2">
        <f t="shared" si="76"/>
        <v>27.771658260369595</v>
      </c>
      <c r="P527" s="1">
        <f t="shared" si="77"/>
        <v>0</v>
      </c>
      <c r="Q527" s="1">
        <f t="shared" si="78"/>
        <v>-1914</v>
      </c>
      <c r="R527" s="11">
        <f t="shared" si="79"/>
        <v>0.91663466831948681</v>
      </c>
      <c r="S527" s="1">
        <f t="shared" si="80"/>
        <v>-1914</v>
      </c>
    </row>
    <row r="528" spans="1:19" ht="14.4" customHeight="1">
      <c r="A528" s="142" t="s">
        <v>464</v>
      </c>
      <c r="B528" s="148">
        <v>351251</v>
      </c>
      <c r="C528" s="90" t="s">
        <v>540</v>
      </c>
      <c r="D528" s="142" t="s">
        <v>1122</v>
      </c>
      <c r="E528" s="143" t="s">
        <v>1187</v>
      </c>
      <c r="F528" s="1">
        <v>660138</v>
      </c>
      <c r="G528" s="1">
        <v>5226</v>
      </c>
      <c r="H528" s="7">
        <f t="shared" si="72"/>
        <v>665364</v>
      </c>
      <c r="I528" s="1">
        <v>62676</v>
      </c>
      <c r="J528" s="1">
        <f t="shared" si="73"/>
        <v>728040</v>
      </c>
      <c r="K528" s="5">
        <v>1656</v>
      </c>
      <c r="L528" s="5">
        <v>8</v>
      </c>
      <c r="M528" s="10">
        <f t="shared" si="74"/>
        <v>1664</v>
      </c>
      <c r="N528" s="2">
        <f t="shared" si="75"/>
        <v>437.52403846153845</v>
      </c>
      <c r="O528" s="2">
        <f t="shared" si="76"/>
        <v>27.771658260369595</v>
      </c>
      <c r="P528" s="1">
        <f t="shared" si="77"/>
        <v>46212.039345255005</v>
      </c>
      <c r="Q528" s="1">
        <f t="shared" si="78"/>
        <v>681827.96065474499</v>
      </c>
      <c r="R528" s="11">
        <f t="shared" si="79"/>
        <v>0.91663466831948681</v>
      </c>
      <c r="S528" s="1">
        <f t="shared" si="80"/>
        <v>624987.14656571427</v>
      </c>
    </row>
    <row r="529" spans="1:19" ht="14.4" customHeight="1">
      <c r="A529" s="142" t="s">
        <v>464</v>
      </c>
      <c r="B529" s="148">
        <v>351252</v>
      </c>
      <c r="C529" s="90" t="s">
        <v>539</v>
      </c>
      <c r="D529" s="142" t="s">
        <v>1122</v>
      </c>
      <c r="E529" s="143" t="s">
        <v>1187</v>
      </c>
      <c r="F529" s="1">
        <v>733291</v>
      </c>
      <c r="G529" s="1">
        <v>394731</v>
      </c>
      <c r="H529" s="7">
        <f t="shared" si="72"/>
        <v>1128022</v>
      </c>
      <c r="I529" s="1">
        <v>-37206</v>
      </c>
      <c r="J529" s="1">
        <f t="shared" si="73"/>
        <v>1090816</v>
      </c>
      <c r="K529" s="5">
        <v>3596</v>
      </c>
      <c r="L529" s="5">
        <v>0</v>
      </c>
      <c r="M529" s="10">
        <f t="shared" si="74"/>
        <v>3596</v>
      </c>
      <c r="N529" s="2">
        <f t="shared" si="75"/>
        <v>303.34149054505008</v>
      </c>
      <c r="O529" s="2">
        <f t="shared" si="76"/>
        <v>27.771658260369595</v>
      </c>
      <c r="P529" s="1">
        <f t="shared" si="77"/>
        <v>99866.883104289067</v>
      </c>
      <c r="Q529" s="1">
        <f t="shared" si="78"/>
        <v>990949.11689571093</v>
      </c>
      <c r="R529" s="11">
        <f t="shared" si="79"/>
        <v>0.91663466831948681</v>
      </c>
      <c r="S529" s="1">
        <f t="shared" si="80"/>
        <v>908338.31508718838</v>
      </c>
    </row>
    <row r="530" spans="1:19" ht="14.4" customHeight="1">
      <c r="A530" s="142" t="s">
        <v>464</v>
      </c>
      <c r="B530" s="149">
        <v>351257</v>
      </c>
      <c r="C530" s="90" t="s">
        <v>541</v>
      </c>
      <c r="D530" s="142" t="s">
        <v>1122</v>
      </c>
      <c r="E530" s="142" t="s">
        <v>1188</v>
      </c>
      <c r="F530" s="1">
        <v>0</v>
      </c>
      <c r="G530" s="1">
        <v>0</v>
      </c>
      <c r="H530" s="7">
        <f t="shared" si="72"/>
        <v>0</v>
      </c>
      <c r="I530" s="1">
        <v>-2172</v>
      </c>
      <c r="J530" s="1">
        <f t="shared" si="73"/>
        <v>-2172</v>
      </c>
      <c r="K530" s="5">
        <v>0</v>
      </c>
      <c r="L530" s="5">
        <v>0</v>
      </c>
      <c r="M530" s="10">
        <f t="shared" si="74"/>
        <v>0</v>
      </c>
      <c r="N530" s="2">
        <f t="shared" si="75"/>
        <v>0</v>
      </c>
      <c r="O530" s="2">
        <f t="shared" si="76"/>
        <v>27.771658260369595</v>
      </c>
      <c r="P530" s="1">
        <f t="shared" si="77"/>
        <v>0</v>
      </c>
      <c r="Q530" s="1">
        <f t="shared" si="78"/>
        <v>-2172</v>
      </c>
      <c r="R530" s="11">
        <f t="shared" si="79"/>
        <v>0.91663466831948681</v>
      </c>
      <c r="S530" s="1">
        <f t="shared" si="80"/>
        <v>-2172</v>
      </c>
    </row>
    <row r="531" spans="1:19" ht="14.4" customHeight="1">
      <c r="A531" s="142" t="s">
        <v>464</v>
      </c>
      <c r="B531" s="148">
        <v>351259</v>
      </c>
      <c r="C531" s="90" t="s">
        <v>542</v>
      </c>
      <c r="D531" s="142" t="s">
        <v>1122</v>
      </c>
      <c r="E531" s="143" t="s">
        <v>1187</v>
      </c>
      <c r="F531" s="1">
        <v>818223</v>
      </c>
      <c r="G531" s="1">
        <v>483569</v>
      </c>
      <c r="H531" s="7">
        <f t="shared" si="72"/>
        <v>1301792</v>
      </c>
      <c r="I531" s="1">
        <v>-46836</v>
      </c>
      <c r="J531" s="1">
        <f t="shared" si="73"/>
        <v>1254956</v>
      </c>
      <c r="K531" s="5">
        <v>1701</v>
      </c>
      <c r="L531" s="5">
        <v>0</v>
      </c>
      <c r="M531" s="10">
        <f t="shared" si="74"/>
        <v>1701</v>
      </c>
      <c r="N531" s="2">
        <f t="shared" si="75"/>
        <v>737.77542621987061</v>
      </c>
      <c r="O531" s="2">
        <f t="shared" si="76"/>
        <v>27.771658260369595</v>
      </c>
      <c r="P531" s="1">
        <f t="shared" si="77"/>
        <v>47239.590700888679</v>
      </c>
      <c r="Q531" s="1">
        <f t="shared" si="78"/>
        <v>1207716.4092991112</v>
      </c>
      <c r="R531" s="11">
        <f t="shared" si="79"/>
        <v>0.91663466831948681</v>
      </c>
      <c r="S531" s="1">
        <f t="shared" si="80"/>
        <v>1107034.7302618923</v>
      </c>
    </row>
    <row r="532" spans="1:19" ht="14.4" customHeight="1">
      <c r="A532" s="142" t="s">
        <v>464</v>
      </c>
      <c r="B532" s="149">
        <v>351260</v>
      </c>
      <c r="C532" s="90" t="s">
        <v>543</v>
      </c>
      <c r="D532" s="142" t="s">
        <v>1122</v>
      </c>
      <c r="E532" s="142" t="s">
        <v>1188</v>
      </c>
      <c r="F532" s="1">
        <v>0</v>
      </c>
      <c r="G532" s="1">
        <v>0</v>
      </c>
      <c r="H532" s="7">
        <f t="shared" si="72"/>
        <v>0</v>
      </c>
      <c r="I532" s="1">
        <v>19140</v>
      </c>
      <c r="J532" s="1">
        <f t="shared" si="73"/>
        <v>19140</v>
      </c>
      <c r="K532" s="5">
        <v>0</v>
      </c>
      <c r="L532" s="5">
        <v>0</v>
      </c>
      <c r="M532" s="10">
        <f t="shared" si="74"/>
        <v>0</v>
      </c>
      <c r="N532" s="2">
        <f t="shared" si="75"/>
        <v>0</v>
      </c>
      <c r="O532" s="2">
        <f t="shared" si="76"/>
        <v>27.771658260369595</v>
      </c>
      <c r="P532" s="1">
        <f t="shared" si="77"/>
        <v>0</v>
      </c>
      <c r="Q532" s="1">
        <f t="shared" si="78"/>
        <v>19140</v>
      </c>
      <c r="R532" s="11">
        <f t="shared" si="79"/>
        <v>0.91663466831948681</v>
      </c>
      <c r="S532" s="1">
        <f t="shared" si="80"/>
        <v>17544.387551634976</v>
      </c>
    </row>
    <row r="533" spans="1:19" ht="14.4" customHeight="1">
      <c r="A533" s="142" t="s">
        <v>464</v>
      </c>
      <c r="B533" s="149">
        <v>351261</v>
      </c>
      <c r="C533" s="90" t="s">
        <v>544</v>
      </c>
      <c r="D533" s="142" t="s">
        <v>1122</v>
      </c>
      <c r="E533" s="142" t="s">
        <v>1188</v>
      </c>
      <c r="F533" s="1">
        <v>0</v>
      </c>
      <c r="G533" s="1">
        <v>0</v>
      </c>
      <c r="H533" s="7">
        <f t="shared" si="72"/>
        <v>0</v>
      </c>
      <c r="I533" s="1">
        <v>1290</v>
      </c>
      <c r="J533" s="1">
        <f t="shared" si="73"/>
        <v>1290</v>
      </c>
      <c r="K533" s="5">
        <v>0</v>
      </c>
      <c r="L533" s="5">
        <v>0</v>
      </c>
      <c r="M533" s="10">
        <f t="shared" si="74"/>
        <v>0</v>
      </c>
      <c r="N533" s="2">
        <f t="shared" si="75"/>
        <v>0</v>
      </c>
      <c r="O533" s="2">
        <f t="shared" si="76"/>
        <v>27.771658260369595</v>
      </c>
      <c r="P533" s="1">
        <f t="shared" si="77"/>
        <v>0</v>
      </c>
      <c r="Q533" s="1">
        <f t="shared" si="78"/>
        <v>1290</v>
      </c>
      <c r="R533" s="11">
        <f t="shared" si="79"/>
        <v>0.91663466831948681</v>
      </c>
      <c r="S533" s="1">
        <f t="shared" si="80"/>
        <v>1182.4587221321381</v>
      </c>
    </row>
    <row r="534" spans="1:19" ht="14.4" customHeight="1">
      <c r="A534" s="142" t="s">
        <v>464</v>
      </c>
      <c r="B534" s="148">
        <v>351262</v>
      </c>
      <c r="C534" s="90" t="s">
        <v>545</v>
      </c>
      <c r="D534" s="142" t="s">
        <v>1122</v>
      </c>
      <c r="E534" s="143" t="s">
        <v>1187</v>
      </c>
      <c r="F534" s="1">
        <v>339919</v>
      </c>
      <c r="G534" s="1">
        <v>25347</v>
      </c>
      <c r="H534" s="7">
        <f t="shared" si="72"/>
        <v>365266</v>
      </c>
      <c r="I534" s="1">
        <v>4596</v>
      </c>
      <c r="J534" s="1">
        <f t="shared" si="73"/>
        <v>369862</v>
      </c>
      <c r="K534" s="5">
        <v>1094</v>
      </c>
      <c r="L534" s="5">
        <v>45</v>
      </c>
      <c r="M534" s="10">
        <f t="shared" si="74"/>
        <v>1139</v>
      </c>
      <c r="N534" s="2">
        <f t="shared" si="75"/>
        <v>324.72519754170327</v>
      </c>
      <c r="O534" s="2">
        <f t="shared" si="76"/>
        <v>27.771658260369595</v>
      </c>
      <c r="P534" s="1">
        <f t="shared" si="77"/>
        <v>31631.918758560969</v>
      </c>
      <c r="Q534" s="1">
        <f t="shared" si="78"/>
        <v>338230.08124143904</v>
      </c>
      <c r="R534" s="11">
        <f t="shared" si="79"/>
        <v>0.91663466831948681</v>
      </c>
      <c r="S534" s="1">
        <f t="shared" si="80"/>
        <v>310033.41833441955</v>
      </c>
    </row>
    <row r="535" spans="1:19" ht="14.4" customHeight="1">
      <c r="A535" s="142" t="s">
        <v>464</v>
      </c>
      <c r="B535" s="148">
        <v>351263</v>
      </c>
      <c r="C535" s="90" t="s">
        <v>546</v>
      </c>
      <c r="D535" s="142" t="s">
        <v>1122</v>
      </c>
      <c r="E535" s="143" t="s">
        <v>1187</v>
      </c>
      <c r="F535" s="1">
        <v>522187</v>
      </c>
      <c r="G535" s="1">
        <v>17078</v>
      </c>
      <c r="H535" s="7">
        <f t="shared" si="72"/>
        <v>539265</v>
      </c>
      <c r="I535" s="1">
        <v>-47004</v>
      </c>
      <c r="J535" s="1">
        <f t="shared" si="73"/>
        <v>492261</v>
      </c>
      <c r="K535" s="5">
        <v>1307</v>
      </c>
      <c r="L535" s="5">
        <v>133</v>
      </c>
      <c r="M535" s="10">
        <f t="shared" si="74"/>
        <v>1440</v>
      </c>
      <c r="N535" s="2">
        <f t="shared" si="75"/>
        <v>341.84791666666666</v>
      </c>
      <c r="O535" s="2">
        <f t="shared" si="76"/>
        <v>27.771658260369595</v>
      </c>
      <c r="P535" s="1">
        <f t="shared" si="77"/>
        <v>39991.18789493222</v>
      </c>
      <c r="Q535" s="1">
        <f t="shared" si="78"/>
        <v>452269.81210506777</v>
      </c>
      <c r="R535" s="11">
        <f t="shared" si="79"/>
        <v>0.91663466831948681</v>
      </c>
      <c r="S535" s="1">
        <f t="shared" si="80"/>
        <v>414566.18920984544</v>
      </c>
    </row>
    <row r="536" spans="1:19" ht="14.4" customHeight="1">
      <c r="A536" s="142" t="s">
        <v>464</v>
      </c>
      <c r="B536" s="149">
        <v>351264</v>
      </c>
      <c r="C536" s="90" t="s">
        <v>547</v>
      </c>
      <c r="D536" s="142" t="s">
        <v>1122</v>
      </c>
      <c r="E536" s="142" t="s">
        <v>1188</v>
      </c>
      <c r="F536" s="1">
        <v>0</v>
      </c>
      <c r="G536" s="1">
        <v>0</v>
      </c>
      <c r="H536" s="7">
        <f t="shared" si="72"/>
        <v>0</v>
      </c>
      <c r="I536" s="1">
        <v>594</v>
      </c>
      <c r="J536" s="1">
        <f t="shared" si="73"/>
        <v>594</v>
      </c>
      <c r="K536" s="5">
        <v>0</v>
      </c>
      <c r="L536" s="5">
        <v>0</v>
      </c>
      <c r="M536" s="10">
        <f t="shared" si="74"/>
        <v>0</v>
      </c>
      <c r="N536" s="2">
        <f t="shared" si="75"/>
        <v>0</v>
      </c>
      <c r="O536" s="2">
        <f t="shared" si="76"/>
        <v>27.771658260369595</v>
      </c>
      <c r="P536" s="1">
        <f t="shared" si="77"/>
        <v>0</v>
      </c>
      <c r="Q536" s="1">
        <f t="shared" si="78"/>
        <v>594</v>
      </c>
      <c r="R536" s="11">
        <f t="shared" si="79"/>
        <v>0.91663466831948681</v>
      </c>
      <c r="S536" s="1">
        <f t="shared" si="80"/>
        <v>544.48099298177522</v>
      </c>
    </row>
    <row r="537" spans="1:19" ht="14.4" customHeight="1">
      <c r="A537" s="142" t="s">
        <v>464</v>
      </c>
      <c r="B537" s="149">
        <v>351265</v>
      </c>
      <c r="C537" s="90" t="s">
        <v>548</v>
      </c>
      <c r="D537" s="142" t="s">
        <v>1122</v>
      </c>
      <c r="E537" s="142" t="s">
        <v>1188</v>
      </c>
      <c r="F537" s="1">
        <v>0</v>
      </c>
      <c r="G537" s="1">
        <v>0</v>
      </c>
      <c r="H537" s="7">
        <f t="shared" si="72"/>
        <v>0</v>
      </c>
      <c r="I537" s="1">
        <v>990</v>
      </c>
      <c r="J537" s="1">
        <f t="shared" si="73"/>
        <v>990</v>
      </c>
      <c r="K537" s="5">
        <v>0</v>
      </c>
      <c r="L537" s="5">
        <v>0</v>
      </c>
      <c r="M537" s="10">
        <f t="shared" si="74"/>
        <v>0</v>
      </c>
      <c r="N537" s="2">
        <f t="shared" si="75"/>
        <v>0</v>
      </c>
      <c r="O537" s="2">
        <f t="shared" si="76"/>
        <v>27.771658260369595</v>
      </c>
      <c r="P537" s="1">
        <f t="shared" si="77"/>
        <v>0</v>
      </c>
      <c r="Q537" s="1">
        <f t="shared" si="78"/>
        <v>990</v>
      </c>
      <c r="R537" s="11">
        <f t="shared" si="79"/>
        <v>0.91663466831948681</v>
      </c>
      <c r="S537" s="1">
        <f t="shared" si="80"/>
        <v>907.46832163629199</v>
      </c>
    </row>
    <row r="538" spans="1:19" ht="14.4" customHeight="1">
      <c r="A538" s="142" t="s">
        <v>464</v>
      </c>
      <c r="B538" s="149">
        <v>351266</v>
      </c>
      <c r="C538" s="90" t="s">
        <v>549</v>
      </c>
      <c r="D538" s="142" t="s">
        <v>1122</v>
      </c>
      <c r="E538" s="142" t="s">
        <v>1188</v>
      </c>
      <c r="F538" s="1">
        <v>0</v>
      </c>
      <c r="G538" s="1">
        <v>0</v>
      </c>
      <c r="H538" s="7">
        <f t="shared" si="72"/>
        <v>0</v>
      </c>
      <c r="I538" s="1">
        <v>-294</v>
      </c>
      <c r="J538" s="1">
        <f t="shared" si="73"/>
        <v>-294</v>
      </c>
      <c r="K538" s="5">
        <v>0</v>
      </c>
      <c r="L538" s="5">
        <v>0</v>
      </c>
      <c r="M538" s="10">
        <f t="shared" si="74"/>
        <v>0</v>
      </c>
      <c r="N538" s="2">
        <f t="shared" si="75"/>
        <v>0</v>
      </c>
      <c r="O538" s="2">
        <f t="shared" si="76"/>
        <v>27.771658260369595</v>
      </c>
      <c r="P538" s="1">
        <f t="shared" si="77"/>
        <v>0</v>
      </c>
      <c r="Q538" s="1">
        <f t="shared" si="78"/>
        <v>-294</v>
      </c>
      <c r="R538" s="11">
        <f t="shared" si="79"/>
        <v>0.91663466831948681</v>
      </c>
      <c r="S538" s="1">
        <f t="shared" si="80"/>
        <v>-294</v>
      </c>
    </row>
    <row r="539" spans="1:19" ht="14.4" customHeight="1">
      <c r="A539" s="142" t="s">
        <v>464</v>
      </c>
      <c r="B539" s="148">
        <v>351269</v>
      </c>
      <c r="C539" s="90" t="s">
        <v>550</v>
      </c>
      <c r="D539" s="142" t="s">
        <v>1122</v>
      </c>
      <c r="E539" s="143" t="s">
        <v>1187</v>
      </c>
      <c r="F539" s="1">
        <v>151948</v>
      </c>
      <c r="G539" s="1">
        <v>6483</v>
      </c>
      <c r="H539" s="7">
        <f t="shared" si="72"/>
        <v>158431</v>
      </c>
      <c r="I539" s="1">
        <v>3204</v>
      </c>
      <c r="J539" s="1">
        <f t="shared" si="73"/>
        <v>161635</v>
      </c>
      <c r="K539" s="5">
        <v>521</v>
      </c>
      <c r="L539" s="5">
        <v>13</v>
      </c>
      <c r="M539" s="10">
        <f t="shared" si="74"/>
        <v>534</v>
      </c>
      <c r="N539" s="2">
        <f t="shared" si="75"/>
        <v>302.68726591760299</v>
      </c>
      <c r="O539" s="2">
        <f t="shared" si="76"/>
        <v>27.771658260369595</v>
      </c>
      <c r="P539" s="1">
        <f t="shared" si="77"/>
        <v>14830.065511037363</v>
      </c>
      <c r="Q539" s="1">
        <f t="shared" si="78"/>
        <v>146804.93448896264</v>
      </c>
      <c r="R539" s="11">
        <f t="shared" si="79"/>
        <v>0.91663466831948681</v>
      </c>
      <c r="S539" s="1">
        <f t="shared" si="80"/>
        <v>134566.49243295426</v>
      </c>
    </row>
    <row r="540" spans="1:19" ht="14.4" customHeight="1">
      <c r="A540" s="142" t="s">
        <v>464</v>
      </c>
      <c r="B540" s="148">
        <v>351270</v>
      </c>
      <c r="C540" s="90" t="s">
        <v>551</v>
      </c>
      <c r="D540" s="142" t="s">
        <v>1122</v>
      </c>
      <c r="E540" s="143" t="s">
        <v>1187</v>
      </c>
      <c r="F540" s="1">
        <v>78922</v>
      </c>
      <c r="G540" s="1">
        <v>0</v>
      </c>
      <c r="H540" s="7">
        <f t="shared" si="72"/>
        <v>78922</v>
      </c>
      <c r="I540" s="1">
        <v>-480</v>
      </c>
      <c r="J540" s="1">
        <f t="shared" si="73"/>
        <v>78442</v>
      </c>
      <c r="K540" s="5">
        <v>224</v>
      </c>
      <c r="L540" s="5">
        <v>0</v>
      </c>
      <c r="M540" s="10">
        <f t="shared" si="74"/>
        <v>224</v>
      </c>
      <c r="N540" s="2">
        <f t="shared" si="75"/>
        <v>350.1875</v>
      </c>
      <c r="O540" s="2">
        <f t="shared" si="76"/>
        <v>27.771658260369595</v>
      </c>
      <c r="P540" s="1">
        <f t="shared" si="77"/>
        <v>6220.8514503227889</v>
      </c>
      <c r="Q540" s="1">
        <f t="shared" si="78"/>
        <v>72221.148549677207</v>
      </c>
      <c r="R540" s="11">
        <f t="shared" si="79"/>
        <v>0.91663466831948681</v>
      </c>
      <c r="S540" s="1">
        <f t="shared" si="80"/>
        <v>66200.408546485749</v>
      </c>
    </row>
    <row r="541" spans="1:19" ht="14.4" customHeight="1">
      <c r="A541" s="142" t="s">
        <v>464</v>
      </c>
      <c r="B541" s="148">
        <v>351271</v>
      </c>
      <c r="C541" s="90" t="s">
        <v>552</v>
      </c>
      <c r="D541" s="142" t="s">
        <v>1122</v>
      </c>
      <c r="E541" s="143" t="s">
        <v>1187</v>
      </c>
      <c r="F541" s="1">
        <v>451371</v>
      </c>
      <c r="G541" s="1">
        <v>54641</v>
      </c>
      <c r="H541" s="7">
        <f t="shared" si="72"/>
        <v>506012</v>
      </c>
      <c r="I541" s="1">
        <v>51552</v>
      </c>
      <c r="J541" s="1">
        <f t="shared" si="73"/>
        <v>557564</v>
      </c>
      <c r="K541" s="5">
        <v>1662</v>
      </c>
      <c r="L541" s="5">
        <v>176</v>
      </c>
      <c r="M541" s="10">
        <f t="shared" si="74"/>
        <v>1838</v>
      </c>
      <c r="N541" s="2">
        <f t="shared" si="75"/>
        <v>303.35364526659413</v>
      </c>
      <c r="O541" s="2">
        <f t="shared" si="76"/>
        <v>27.771658260369595</v>
      </c>
      <c r="P541" s="1">
        <f t="shared" si="77"/>
        <v>51044.307882559318</v>
      </c>
      <c r="Q541" s="1">
        <f t="shared" si="78"/>
        <v>506519.69211744069</v>
      </c>
      <c r="R541" s="11">
        <f t="shared" si="79"/>
        <v>0.91663466831948681</v>
      </c>
      <c r="S541" s="1">
        <f t="shared" si="80"/>
        <v>464293.50998135883</v>
      </c>
    </row>
    <row r="542" spans="1:19" ht="14.4" customHeight="1">
      <c r="A542" s="142" t="s">
        <v>464</v>
      </c>
      <c r="B542" s="149">
        <v>351273</v>
      </c>
      <c r="C542" s="90" t="s">
        <v>553</v>
      </c>
      <c r="D542" s="142" t="s">
        <v>1122</v>
      </c>
      <c r="E542" s="142" t="s">
        <v>1188</v>
      </c>
      <c r="F542" s="1">
        <v>0</v>
      </c>
      <c r="G542" s="1">
        <v>0</v>
      </c>
      <c r="H542" s="7">
        <f t="shared" si="72"/>
        <v>0</v>
      </c>
      <c r="I542" s="1">
        <v>-810</v>
      </c>
      <c r="J542" s="1">
        <f t="shared" si="73"/>
        <v>-810</v>
      </c>
      <c r="K542" s="5">
        <v>0</v>
      </c>
      <c r="L542" s="5">
        <v>0</v>
      </c>
      <c r="M542" s="10">
        <f t="shared" si="74"/>
        <v>0</v>
      </c>
      <c r="N542" s="2">
        <f t="shared" si="75"/>
        <v>0</v>
      </c>
      <c r="O542" s="2">
        <f t="shared" si="76"/>
        <v>27.771658260369595</v>
      </c>
      <c r="P542" s="1">
        <f t="shared" si="77"/>
        <v>0</v>
      </c>
      <c r="Q542" s="1">
        <f t="shared" si="78"/>
        <v>-810</v>
      </c>
      <c r="R542" s="11">
        <f t="shared" si="79"/>
        <v>0.91663466831948681</v>
      </c>
      <c r="S542" s="1">
        <f t="shared" si="80"/>
        <v>-810</v>
      </c>
    </row>
    <row r="543" spans="1:19" ht="14.4" customHeight="1">
      <c r="A543" s="142" t="s">
        <v>464</v>
      </c>
      <c r="B543" s="148">
        <v>351275</v>
      </c>
      <c r="C543" s="90" t="s">
        <v>554</v>
      </c>
      <c r="D543" s="142" t="s">
        <v>1122</v>
      </c>
      <c r="E543" s="143" t="s">
        <v>1187</v>
      </c>
      <c r="F543" s="1">
        <v>56255</v>
      </c>
      <c r="G543" s="1">
        <v>0</v>
      </c>
      <c r="H543" s="7">
        <f t="shared" si="72"/>
        <v>56255</v>
      </c>
      <c r="I543" s="1">
        <v>-18</v>
      </c>
      <c r="J543" s="1">
        <f t="shared" si="73"/>
        <v>56237</v>
      </c>
      <c r="K543" s="5">
        <v>136</v>
      </c>
      <c r="L543" s="5">
        <v>0</v>
      </c>
      <c r="M543" s="10">
        <f t="shared" si="74"/>
        <v>136</v>
      </c>
      <c r="N543" s="2">
        <f t="shared" si="75"/>
        <v>413.50735294117646</v>
      </c>
      <c r="O543" s="2">
        <f t="shared" si="76"/>
        <v>27.771658260369595</v>
      </c>
      <c r="P543" s="1">
        <f t="shared" si="77"/>
        <v>3776.9455234102647</v>
      </c>
      <c r="Q543" s="1">
        <f t="shared" si="78"/>
        <v>52460.054476589736</v>
      </c>
      <c r="R543" s="11">
        <f t="shared" si="79"/>
        <v>0.91663466831948681</v>
      </c>
      <c r="S543" s="1">
        <f t="shared" si="80"/>
        <v>48086.704635171045</v>
      </c>
    </row>
    <row r="544" spans="1:19" ht="14.4" customHeight="1">
      <c r="A544" s="142" t="s">
        <v>464</v>
      </c>
      <c r="B544" s="148">
        <v>351276</v>
      </c>
      <c r="C544" s="90" t="s">
        <v>555</v>
      </c>
      <c r="D544" s="142" t="s">
        <v>1122</v>
      </c>
      <c r="E544" s="143" t="s">
        <v>1187</v>
      </c>
      <c r="F544" s="1">
        <v>637817</v>
      </c>
      <c r="G544" s="1">
        <v>0</v>
      </c>
      <c r="H544" s="7">
        <f t="shared" si="72"/>
        <v>637817</v>
      </c>
      <c r="I544" s="1">
        <v>11358</v>
      </c>
      <c r="J544" s="1">
        <f t="shared" si="73"/>
        <v>649175</v>
      </c>
      <c r="K544" s="5">
        <v>966</v>
      </c>
      <c r="L544" s="5">
        <v>0</v>
      </c>
      <c r="M544" s="10">
        <f t="shared" si="74"/>
        <v>966</v>
      </c>
      <c r="N544" s="2">
        <f t="shared" si="75"/>
        <v>672.02380952380952</v>
      </c>
      <c r="O544" s="2">
        <f t="shared" si="76"/>
        <v>27.771658260369595</v>
      </c>
      <c r="P544" s="1">
        <f t="shared" si="77"/>
        <v>26827.421879517027</v>
      </c>
      <c r="Q544" s="1">
        <f t="shared" si="78"/>
        <v>622347.57812048297</v>
      </c>
      <c r="R544" s="11">
        <f t="shared" si="79"/>
        <v>0.91663466831948681</v>
      </c>
      <c r="S544" s="1">
        <f t="shared" si="80"/>
        <v>570465.36584990483</v>
      </c>
    </row>
    <row r="545" spans="1:19" ht="14.4" customHeight="1">
      <c r="A545" s="142" t="s">
        <v>464</v>
      </c>
      <c r="B545" s="148">
        <v>351277</v>
      </c>
      <c r="C545" s="90" t="s">
        <v>556</v>
      </c>
      <c r="D545" s="142" t="s">
        <v>1122</v>
      </c>
      <c r="E545" s="143" t="s">
        <v>1187</v>
      </c>
      <c r="F545" s="1">
        <v>179642</v>
      </c>
      <c r="G545" s="1">
        <v>0</v>
      </c>
      <c r="H545" s="7">
        <f t="shared" si="72"/>
        <v>179642</v>
      </c>
      <c r="I545" s="1">
        <v>13314</v>
      </c>
      <c r="J545" s="1">
        <f t="shared" si="73"/>
        <v>192956</v>
      </c>
      <c r="K545" s="5">
        <v>395</v>
      </c>
      <c r="L545" s="5">
        <v>0</v>
      </c>
      <c r="M545" s="10">
        <f t="shared" si="74"/>
        <v>395</v>
      </c>
      <c r="N545" s="2">
        <f t="shared" si="75"/>
        <v>488.49620253164557</v>
      </c>
      <c r="O545" s="2">
        <f t="shared" si="76"/>
        <v>27.771658260369595</v>
      </c>
      <c r="P545" s="1">
        <f t="shared" si="77"/>
        <v>10969.805012845989</v>
      </c>
      <c r="Q545" s="1">
        <f t="shared" si="78"/>
        <v>181986.19498715401</v>
      </c>
      <c r="R545" s="11">
        <f t="shared" si="79"/>
        <v>0.91663466831948681</v>
      </c>
      <c r="S545" s="1">
        <f t="shared" si="80"/>
        <v>166814.85548077538</v>
      </c>
    </row>
    <row r="546" spans="1:19" ht="14.4" customHeight="1">
      <c r="A546" s="142" t="s">
        <v>464</v>
      </c>
      <c r="B546" s="148">
        <v>351278</v>
      </c>
      <c r="C546" s="90" t="s">
        <v>557</v>
      </c>
      <c r="D546" s="142" t="s">
        <v>1122</v>
      </c>
      <c r="E546" s="143" t="s">
        <v>1187</v>
      </c>
      <c r="F546" s="1">
        <v>179604</v>
      </c>
      <c r="G546" s="1">
        <v>0</v>
      </c>
      <c r="H546" s="7">
        <f t="shared" si="72"/>
        <v>179604</v>
      </c>
      <c r="I546" s="1">
        <v>-2748</v>
      </c>
      <c r="J546" s="1">
        <f t="shared" si="73"/>
        <v>176856</v>
      </c>
      <c r="K546" s="5">
        <v>629</v>
      </c>
      <c r="L546" s="5">
        <v>0</v>
      </c>
      <c r="M546" s="10">
        <f t="shared" si="74"/>
        <v>629</v>
      </c>
      <c r="N546" s="2">
        <f t="shared" si="75"/>
        <v>281.17011128775835</v>
      </c>
      <c r="O546" s="2">
        <f t="shared" si="76"/>
        <v>27.771658260369595</v>
      </c>
      <c r="P546" s="1">
        <f t="shared" si="77"/>
        <v>17468.373045772474</v>
      </c>
      <c r="Q546" s="1">
        <f t="shared" si="78"/>
        <v>159387.62695422751</v>
      </c>
      <c r="R546" s="11">
        <f t="shared" si="79"/>
        <v>0.91663466831948681</v>
      </c>
      <c r="S546" s="1">
        <f t="shared" si="80"/>
        <v>146100.22456741842</v>
      </c>
    </row>
    <row r="547" spans="1:19" ht="14.4" customHeight="1">
      <c r="A547" s="142" t="s">
        <v>464</v>
      </c>
      <c r="B547" s="148">
        <v>351280</v>
      </c>
      <c r="C547" s="90" t="s">
        <v>558</v>
      </c>
      <c r="D547" s="142" t="s">
        <v>1122</v>
      </c>
      <c r="E547" s="143" t="s">
        <v>1187</v>
      </c>
      <c r="F547" s="1">
        <v>183575</v>
      </c>
      <c r="G547" s="1">
        <v>25062</v>
      </c>
      <c r="H547" s="7">
        <f t="shared" si="72"/>
        <v>208637</v>
      </c>
      <c r="I547" s="1">
        <v>10488</v>
      </c>
      <c r="J547" s="1">
        <f t="shared" si="73"/>
        <v>219125</v>
      </c>
      <c r="K547" s="5">
        <v>309</v>
      </c>
      <c r="L547" s="5">
        <v>0</v>
      </c>
      <c r="M547" s="10">
        <f t="shared" si="74"/>
        <v>309</v>
      </c>
      <c r="N547" s="2">
        <f t="shared" si="75"/>
        <v>709.14239482200651</v>
      </c>
      <c r="O547" s="2">
        <f t="shared" si="76"/>
        <v>27.771658260369595</v>
      </c>
      <c r="P547" s="1">
        <f t="shared" si="77"/>
        <v>8581.4424024542041</v>
      </c>
      <c r="Q547" s="1">
        <f t="shared" si="78"/>
        <v>210543.55759754579</v>
      </c>
      <c r="R547" s="11">
        <f t="shared" si="79"/>
        <v>0.91663466831948681</v>
      </c>
      <c r="S547" s="1">
        <f t="shared" si="80"/>
        <v>192991.52408523115</v>
      </c>
    </row>
    <row r="548" spans="1:19" ht="14.4" customHeight="1">
      <c r="A548" s="142" t="s">
        <v>464</v>
      </c>
      <c r="B548" s="149">
        <v>351282</v>
      </c>
      <c r="C548" s="90" t="s">
        <v>559</v>
      </c>
      <c r="D548" s="142" t="s">
        <v>1122</v>
      </c>
      <c r="E548" s="142" t="s">
        <v>1188</v>
      </c>
      <c r="F548" s="1">
        <v>0</v>
      </c>
      <c r="G548" s="1">
        <v>0</v>
      </c>
      <c r="H548" s="7">
        <f t="shared" si="72"/>
        <v>0</v>
      </c>
      <c r="I548" s="1">
        <v>-1680</v>
      </c>
      <c r="J548" s="1">
        <f t="shared" si="73"/>
        <v>-1680</v>
      </c>
      <c r="K548" s="5">
        <v>0</v>
      </c>
      <c r="L548" s="5">
        <v>0</v>
      </c>
      <c r="M548" s="10">
        <f t="shared" si="74"/>
        <v>0</v>
      </c>
      <c r="N548" s="2">
        <f t="shared" si="75"/>
        <v>0</v>
      </c>
      <c r="O548" s="2">
        <f t="shared" si="76"/>
        <v>27.771658260369595</v>
      </c>
      <c r="P548" s="1">
        <f t="shared" si="77"/>
        <v>0</v>
      </c>
      <c r="Q548" s="1">
        <f t="shared" si="78"/>
        <v>-1680</v>
      </c>
      <c r="R548" s="11">
        <f t="shared" si="79"/>
        <v>0.91663466831948681</v>
      </c>
      <c r="S548" s="1">
        <f t="shared" si="80"/>
        <v>-1680</v>
      </c>
    </row>
    <row r="549" spans="1:19" ht="14.4" customHeight="1">
      <c r="A549" s="142" t="s">
        <v>464</v>
      </c>
      <c r="B549" s="148">
        <v>351283</v>
      </c>
      <c r="C549" s="90" t="s">
        <v>560</v>
      </c>
      <c r="D549" s="142" t="s">
        <v>1122</v>
      </c>
      <c r="E549" s="143" t="s">
        <v>1187</v>
      </c>
      <c r="F549" s="1">
        <v>116389</v>
      </c>
      <c r="G549" s="1">
        <v>9551</v>
      </c>
      <c r="H549" s="7">
        <f t="shared" si="72"/>
        <v>125940</v>
      </c>
      <c r="I549" s="1">
        <v>336</v>
      </c>
      <c r="J549" s="1">
        <f t="shared" si="73"/>
        <v>126276</v>
      </c>
      <c r="K549" s="5">
        <v>297</v>
      </c>
      <c r="L549" s="5">
        <v>14</v>
      </c>
      <c r="M549" s="10">
        <f t="shared" si="74"/>
        <v>311</v>
      </c>
      <c r="N549" s="2">
        <f t="shared" si="75"/>
        <v>406.03215434083603</v>
      </c>
      <c r="O549" s="2">
        <f t="shared" si="76"/>
        <v>27.771658260369595</v>
      </c>
      <c r="P549" s="1">
        <f t="shared" si="77"/>
        <v>8636.9857189749437</v>
      </c>
      <c r="Q549" s="1">
        <f t="shared" si="78"/>
        <v>117639.01428102505</v>
      </c>
      <c r="R549" s="11">
        <f t="shared" si="79"/>
        <v>0.91663466831948681</v>
      </c>
      <c r="S549" s="1">
        <f t="shared" si="80"/>
        <v>107831.99883691878</v>
      </c>
    </row>
    <row r="550" spans="1:19" ht="14.4" customHeight="1">
      <c r="A550" s="142" t="s">
        <v>464</v>
      </c>
      <c r="B550" s="148">
        <v>351284</v>
      </c>
      <c r="C550" s="90" t="s">
        <v>561</v>
      </c>
      <c r="D550" s="142" t="s">
        <v>1122</v>
      </c>
      <c r="E550" s="143" t="s">
        <v>1187</v>
      </c>
      <c r="F550" s="1">
        <v>160448</v>
      </c>
      <c r="G550" s="1">
        <v>71087</v>
      </c>
      <c r="H550" s="7">
        <f t="shared" si="72"/>
        <v>231535</v>
      </c>
      <c r="I550" s="1">
        <v>30996</v>
      </c>
      <c r="J550" s="1">
        <f t="shared" si="73"/>
        <v>262531</v>
      </c>
      <c r="K550" s="5">
        <v>557</v>
      </c>
      <c r="L550" s="5">
        <v>95</v>
      </c>
      <c r="M550" s="10">
        <f t="shared" si="74"/>
        <v>652</v>
      </c>
      <c r="N550" s="2">
        <f t="shared" si="75"/>
        <v>402.65490797546011</v>
      </c>
      <c r="O550" s="2">
        <f t="shared" si="76"/>
        <v>27.771658260369595</v>
      </c>
      <c r="P550" s="1">
        <f t="shared" si="77"/>
        <v>18107.121185760974</v>
      </c>
      <c r="Q550" s="1">
        <f t="shared" si="78"/>
        <v>244423.87881423903</v>
      </c>
      <c r="R550" s="11">
        <f t="shared" si="79"/>
        <v>0.91663466831948681</v>
      </c>
      <c r="S550" s="1">
        <f t="shared" si="80"/>
        <v>224047.40108625242</v>
      </c>
    </row>
    <row r="551" spans="1:19" ht="14.4" customHeight="1">
      <c r="A551" s="142" t="s">
        <v>464</v>
      </c>
      <c r="B551" s="149">
        <v>351285</v>
      </c>
      <c r="C551" s="90" t="s">
        <v>562</v>
      </c>
      <c r="D551" s="142" t="s">
        <v>1122</v>
      </c>
      <c r="E551" s="142" t="s">
        <v>1188</v>
      </c>
      <c r="F551" s="1">
        <v>0</v>
      </c>
      <c r="G551" s="1">
        <v>0</v>
      </c>
      <c r="H551" s="7">
        <f t="shared" si="72"/>
        <v>0</v>
      </c>
      <c r="I551" s="1">
        <v>-1218</v>
      </c>
      <c r="J551" s="1">
        <f t="shared" si="73"/>
        <v>-1218</v>
      </c>
      <c r="K551" s="5">
        <v>0</v>
      </c>
      <c r="L551" s="5">
        <v>0</v>
      </c>
      <c r="M551" s="10">
        <f t="shared" si="74"/>
        <v>0</v>
      </c>
      <c r="N551" s="2">
        <f t="shared" si="75"/>
        <v>0</v>
      </c>
      <c r="O551" s="2">
        <f t="shared" si="76"/>
        <v>27.771658260369595</v>
      </c>
      <c r="P551" s="1">
        <f t="shared" si="77"/>
        <v>0</v>
      </c>
      <c r="Q551" s="1">
        <f t="shared" si="78"/>
        <v>-1218</v>
      </c>
      <c r="R551" s="11">
        <f t="shared" si="79"/>
        <v>0.91663466831948681</v>
      </c>
      <c r="S551" s="1">
        <f t="shared" si="80"/>
        <v>-1218</v>
      </c>
    </row>
    <row r="552" spans="1:19" ht="14.4" customHeight="1">
      <c r="A552" s="142" t="s">
        <v>464</v>
      </c>
      <c r="B552" s="149">
        <v>351291</v>
      </c>
      <c r="C552" s="90" t="s">
        <v>563</v>
      </c>
      <c r="D552" s="142" t="s">
        <v>1122</v>
      </c>
      <c r="E552" s="142" t="s">
        <v>1188</v>
      </c>
      <c r="F552" s="1">
        <v>0</v>
      </c>
      <c r="G552" s="1">
        <v>0</v>
      </c>
      <c r="H552" s="7">
        <f t="shared" si="72"/>
        <v>0</v>
      </c>
      <c r="I552" s="1">
        <v>-11442</v>
      </c>
      <c r="J552" s="1">
        <f t="shared" si="73"/>
        <v>-11442</v>
      </c>
      <c r="K552" s="5">
        <v>0</v>
      </c>
      <c r="L552" s="5">
        <v>0</v>
      </c>
      <c r="M552" s="10">
        <f t="shared" si="74"/>
        <v>0</v>
      </c>
      <c r="N552" s="2">
        <f t="shared" si="75"/>
        <v>0</v>
      </c>
      <c r="O552" s="2">
        <f t="shared" si="76"/>
        <v>27.771658260369595</v>
      </c>
      <c r="P552" s="1">
        <f t="shared" si="77"/>
        <v>0</v>
      </c>
      <c r="Q552" s="1">
        <f t="shared" si="78"/>
        <v>-11442</v>
      </c>
      <c r="R552" s="11">
        <f t="shared" si="79"/>
        <v>0.91663466831948681</v>
      </c>
      <c r="S552" s="1">
        <f t="shared" si="80"/>
        <v>-11442</v>
      </c>
    </row>
    <row r="553" spans="1:19" ht="14.4" customHeight="1">
      <c r="A553" s="142" t="s">
        <v>464</v>
      </c>
      <c r="B553" s="148">
        <v>351292</v>
      </c>
      <c r="C553" s="90" t="s">
        <v>564</v>
      </c>
      <c r="D553" s="142" t="s">
        <v>1122</v>
      </c>
      <c r="E553" s="143" t="s">
        <v>1187</v>
      </c>
      <c r="F553" s="1">
        <v>71205</v>
      </c>
      <c r="G553" s="1">
        <v>0</v>
      </c>
      <c r="H553" s="7">
        <f t="shared" si="72"/>
        <v>71205</v>
      </c>
      <c r="I553" s="1">
        <v>6072</v>
      </c>
      <c r="J553" s="1">
        <f t="shared" si="73"/>
        <v>77277</v>
      </c>
      <c r="K553" s="5">
        <v>184</v>
      </c>
      <c r="L553" s="5">
        <v>0</v>
      </c>
      <c r="M553" s="10">
        <f t="shared" si="74"/>
        <v>184</v>
      </c>
      <c r="N553" s="2">
        <f t="shared" si="75"/>
        <v>419.98369565217394</v>
      </c>
      <c r="O553" s="2">
        <f t="shared" si="76"/>
        <v>27.771658260369595</v>
      </c>
      <c r="P553" s="1">
        <f t="shared" si="77"/>
        <v>5109.9851199080058</v>
      </c>
      <c r="Q553" s="1">
        <f t="shared" si="78"/>
        <v>72167.014880092</v>
      </c>
      <c r="R553" s="11">
        <f t="shared" si="79"/>
        <v>0.91663466831948681</v>
      </c>
      <c r="S553" s="1">
        <f t="shared" si="80"/>
        <v>66150.787748220595</v>
      </c>
    </row>
    <row r="554" spans="1:19" ht="14.4" customHeight="1">
      <c r="A554" s="142" t="s">
        <v>464</v>
      </c>
      <c r="B554" s="148">
        <v>351293</v>
      </c>
      <c r="C554" s="90" t="s">
        <v>411</v>
      </c>
      <c r="D554" s="142" t="s">
        <v>1122</v>
      </c>
      <c r="E554" s="143" t="s">
        <v>1187</v>
      </c>
      <c r="F554" s="1">
        <v>234433</v>
      </c>
      <c r="G554" s="1">
        <v>0</v>
      </c>
      <c r="H554" s="7">
        <f t="shared" si="72"/>
        <v>234433</v>
      </c>
      <c r="I554" s="1">
        <v>-600</v>
      </c>
      <c r="J554" s="1">
        <f t="shared" si="73"/>
        <v>233833</v>
      </c>
      <c r="K554" s="5">
        <v>847</v>
      </c>
      <c r="L554" s="5">
        <v>67</v>
      </c>
      <c r="M554" s="10">
        <f t="shared" si="74"/>
        <v>914</v>
      </c>
      <c r="N554" s="2">
        <f t="shared" si="75"/>
        <v>255.83479212253829</v>
      </c>
      <c r="O554" s="2">
        <f t="shared" si="76"/>
        <v>27.771658260369595</v>
      </c>
      <c r="P554" s="1">
        <f t="shared" si="77"/>
        <v>25383.295649977808</v>
      </c>
      <c r="Q554" s="1">
        <f t="shared" si="78"/>
        <v>208449.70435002219</v>
      </c>
      <c r="R554" s="11">
        <f t="shared" si="79"/>
        <v>0.91663466831948681</v>
      </c>
      <c r="S554" s="1">
        <f t="shared" si="80"/>
        <v>191072.22560817769</v>
      </c>
    </row>
    <row r="555" spans="1:19" ht="14.4" customHeight="1">
      <c r="A555" s="142" t="s">
        <v>464</v>
      </c>
      <c r="B555" s="149">
        <v>351294</v>
      </c>
      <c r="C555" s="90" t="s">
        <v>565</v>
      </c>
      <c r="D555" s="142" t="s">
        <v>1122</v>
      </c>
      <c r="E555" s="142" t="s">
        <v>1188</v>
      </c>
      <c r="F555" s="1">
        <v>0</v>
      </c>
      <c r="G555" s="1">
        <v>0</v>
      </c>
      <c r="H555" s="7">
        <f t="shared" si="72"/>
        <v>0</v>
      </c>
      <c r="I555" s="1">
        <v>-31914</v>
      </c>
      <c r="J555" s="1">
        <f t="shared" si="73"/>
        <v>-31914</v>
      </c>
      <c r="K555" s="5">
        <v>0</v>
      </c>
      <c r="L555" s="5">
        <v>0</v>
      </c>
      <c r="M555" s="10">
        <f t="shared" si="74"/>
        <v>0</v>
      </c>
      <c r="N555" s="2">
        <f t="shared" si="75"/>
        <v>0</v>
      </c>
      <c r="O555" s="2">
        <f t="shared" si="76"/>
        <v>27.771658260369595</v>
      </c>
      <c r="P555" s="1">
        <f t="shared" si="77"/>
        <v>0</v>
      </c>
      <c r="Q555" s="1">
        <f t="shared" si="78"/>
        <v>-31914</v>
      </c>
      <c r="R555" s="11">
        <f t="shared" si="79"/>
        <v>0.91663466831948681</v>
      </c>
      <c r="S555" s="1">
        <f t="shared" si="80"/>
        <v>-31914</v>
      </c>
    </row>
    <row r="556" spans="1:19" ht="14.4" customHeight="1">
      <c r="A556" s="142" t="s">
        <v>464</v>
      </c>
      <c r="B556" s="149">
        <v>351295</v>
      </c>
      <c r="C556" s="90" t="s">
        <v>566</v>
      </c>
      <c r="D556" s="142" t="s">
        <v>1122</v>
      </c>
      <c r="E556" s="142" t="s">
        <v>1188</v>
      </c>
      <c r="F556" s="1">
        <v>0</v>
      </c>
      <c r="G556" s="1">
        <v>0</v>
      </c>
      <c r="H556" s="7">
        <f t="shared" si="72"/>
        <v>0</v>
      </c>
      <c r="I556" s="1">
        <v>-12768</v>
      </c>
      <c r="J556" s="1">
        <f t="shared" si="73"/>
        <v>-12768</v>
      </c>
      <c r="K556" s="5">
        <v>0</v>
      </c>
      <c r="L556" s="5">
        <v>0</v>
      </c>
      <c r="M556" s="10">
        <f t="shared" si="74"/>
        <v>0</v>
      </c>
      <c r="N556" s="2">
        <f t="shared" si="75"/>
        <v>0</v>
      </c>
      <c r="O556" s="2">
        <f t="shared" si="76"/>
        <v>27.771658260369595</v>
      </c>
      <c r="P556" s="1">
        <f t="shared" si="77"/>
        <v>0</v>
      </c>
      <c r="Q556" s="1">
        <f t="shared" si="78"/>
        <v>-12768</v>
      </c>
      <c r="R556" s="11">
        <f t="shared" si="79"/>
        <v>0.91663466831948681</v>
      </c>
      <c r="S556" s="1">
        <f t="shared" si="80"/>
        <v>-12768</v>
      </c>
    </row>
    <row r="557" spans="1:19" ht="14.4" customHeight="1">
      <c r="A557" s="142" t="s">
        <v>464</v>
      </c>
      <c r="B557" s="148">
        <v>351297</v>
      </c>
      <c r="C557" s="90" t="s">
        <v>567</v>
      </c>
      <c r="D557" s="142" t="s">
        <v>1122</v>
      </c>
      <c r="E557" s="143" t="s">
        <v>1187</v>
      </c>
      <c r="F557" s="1">
        <v>1361751</v>
      </c>
      <c r="G557" s="1">
        <v>47636</v>
      </c>
      <c r="H557" s="7">
        <f t="shared" si="72"/>
        <v>1409387</v>
      </c>
      <c r="I557" s="1">
        <v>50340</v>
      </c>
      <c r="J557" s="1">
        <f t="shared" si="73"/>
        <v>1459727</v>
      </c>
      <c r="K557" s="5">
        <v>3911</v>
      </c>
      <c r="L557" s="5">
        <v>0</v>
      </c>
      <c r="M557" s="10">
        <f t="shared" si="74"/>
        <v>3911</v>
      </c>
      <c r="N557" s="2">
        <f t="shared" si="75"/>
        <v>373.23625671183839</v>
      </c>
      <c r="O557" s="2">
        <f t="shared" si="76"/>
        <v>27.771658260369595</v>
      </c>
      <c r="P557" s="1">
        <f t="shared" si="77"/>
        <v>108614.95545630548</v>
      </c>
      <c r="Q557" s="1">
        <f t="shared" si="78"/>
        <v>1351112.0445436945</v>
      </c>
      <c r="R557" s="11">
        <f t="shared" si="79"/>
        <v>0.91663466831948681</v>
      </c>
      <c r="S557" s="1">
        <f t="shared" si="80"/>
        <v>1238476.140812773</v>
      </c>
    </row>
    <row r="558" spans="1:19" ht="14.4" customHeight="1">
      <c r="A558" s="142" t="s">
        <v>464</v>
      </c>
      <c r="B558" s="148">
        <v>351298</v>
      </c>
      <c r="C558" s="90" t="s">
        <v>568</v>
      </c>
      <c r="D558" s="142" t="s">
        <v>1122</v>
      </c>
      <c r="E558" s="143" t="s">
        <v>1187</v>
      </c>
      <c r="F558" s="1">
        <v>1458191</v>
      </c>
      <c r="G558" s="1">
        <v>4646017</v>
      </c>
      <c r="H558" s="7">
        <f t="shared" si="72"/>
        <v>6104208</v>
      </c>
      <c r="I558" s="1">
        <v>46710</v>
      </c>
      <c r="J558" s="1">
        <f t="shared" si="73"/>
        <v>6150918</v>
      </c>
      <c r="K558" s="5">
        <v>7171</v>
      </c>
      <c r="L558" s="5">
        <v>0</v>
      </c>
      <c r="M558" s="10">
        <f t="shared" si="74"/>
        <v>7171</v>
      </c>
      <c r="N558" s="2">
        <f t="shared" si="75"/>
        <v>857.74898898340541</v>
      </c>
      <c r="O558" s="2">
        <f t="shared" si="76"/>
        <v>27.771658260369595</v>
      </c>
      <c r="P558" s="1">
        <f t="shared" si="77"/>
        <v>199150.56138511037</v>
      </c>
      <c r="Q558" s="1">
        <f t="shared" si="78"/>
        <v>5951767.43861489</v>
      </c>
      <c r="R558" s="11">
        <f t="shared" si="79"/>
        <v>0.91663466831948681</v>
      </c>
      <c r="S558" s="1">
        <f t="shared" si="80"/>
        <v>5455596.3720094813</v>
      </c>
    </row>
    <row r="559" spans="1:19" ht="14.4" customHeight="1">
      <c r="A559" s="142" t="s">
        <v>464</v>
      </c>
      <c r="B559" s="148">
        <v>351301</v>
      </c>
      <c r="C559" s="90" t="s">
        <v>1217</v>
      </c>
      <c r="D559" s="142" t="s">
        <v>1122</v>
      </c>
      <c r="E559" s="143" t="s">
        <v>1187</v>
      </c>
      <c r="F559" s="1">
        <v>200907</v>
      </c>
      <c r="G559" s="1">
        <v>4613</v>
      </c>
      <c r="H559" s="7">
        <f t="shared" si="72"/>
        <v>205520</v>
      </c>
      <c r="I559" s="1">
        <v>5454</v>
      </c>
      <c r="J559" s="1">
        <f t="shared" si="73"/>
        <v>210974</v>
      </c>
      <c r="K559" s="5">
        <v>479</v>
      </c>
      <c r="L559" s="5">
        <v>5</v>
      </c>
      <c r="M559" s="10">
        <f t="shared" si="74"/>
        <v>484</v>
      </c>
      <c r="N559" s="2">
        <f t="shared" si="75"/>
        <v>435.89669421487605</v>
      </c>
      <c r="O559" s="2">
        <f t="shared" si="76"/>
        <v>27.771658260369595</v>
      </c>
      <c r="P559" s="1">
        <f t="shared" si="77"/>
        <v>13441.482598018883</v>
      </c>
      <c r="Q559" s="1">
        <f t="shared" si="78"/>
        <v>197532.51740198111</v>
      </c>
      <c r="R559" s="11">
        <f t="shared" si="79"/>
        <v>0.91663466831948681</v>
      </c>
      <c r="S559" s="1">
        <f t="shared" si="80"/>
        <v>181065.1535710782</v>
      </c>
    </row>
    <row r="560" spans="1:19" ht="14.4" customHeight="1">
      <c r="A560" s="142" t="s">
        <v>464</v>
      </c>
      <c r="B560" s="148">
        <v>351302</v>
      </c>
      <c r="C560" s="90" t="s">
        <v>570</v>
      </c>
      <c r="D560" s="142" t="s">
        <v>1122</v>
      </c>
      <c r="E560" s="143" t="s">
        <v>1187</v>
      </c>
      <c r="F560" s="1">
        <v>233135</v>
      </c>
      <c r="G560" s="1">
        <v>0</v>
      </c>
      <c r="H560" s="7">
        <f t="shared" si="72"/>
        <v>233135</v>
      </c>
      <c r="I560" s="1">
        <v>2370</v>
      </c>
      <c r="J560" s="1">
        <f t="shared" si="73"/>
        <v>235505</v>
      </c>
      <c r="K560" s="5">
        <v>1050</v>
      </c>
      <c r="L560" s="5">
        <v>0</v>
      </c>
      <c r="M560" s="10">
        <f t="shared" si="74"/>
        <v>1050</v>
      </c>
      <c r="N560" s="2">
        <f t="shared" si="75"/>
        <v>224.2904761904762</v>
      </c>
      <c r="O560" s="2">
        <f t="shared" si="76"/>
        <v>27.771658260369595</v>
      </c>
      <c r="P560" s="1">
        <f t="shared" si="77"/>
        <v>29160.241173388076</v>
      </c>
      <c r="Q560" s="1">
        <f t="shared" si="78"/>
        <v>206344.75882661191</v>
      </c>
      <c r="R560" s="11">
        <f t="shared" si="79"/>
        <v>0.91663466831948681</v>
      </c>
      <c r="S560" s="1">
        <f t="shared" si="80"/>
        <v>189142.75956649592</v>
      </c>
    </row>
    <row r="561" spans="1:19" ht="14.4" customHeight="1">
      <c r="A561" s="142" t="s">
        <v>464</v>
      </c>
      <c r="B561" s="148">
        <v>351303</v>
      </c>
      <c r="C561" s="90" t="s">
        <v>571</v>
      </c>
      <c r="D561" s="142" t="s">
        <v>1122</v>
      </c>
      <c r="E561" s="143" t="s">
        <v>1187</v>
      </c>
      <c r="F561" s="1">
        <v>180152</v>
      </c>
      <c r="G561" s="1">
        <v>0</v>
      </c>
      <c r="H561" s="7">
        <f t="shared" si="72"/>
        <v>180152</v>
      </c>
      <c r="I561" s="1">
        <v>5472</v>
      </c>
      <c r="J561" s="1">
        <f t="shared" si="73"/>
        <v>185624</v>
      </c>
      <c r="K561" s="5">
        <v>567</v>
      </c>
      <c r="L561" s="5">
        <v>0</v>
      </c>
      <c r="M561" s="10">
        <f t="shared" si="74"/>
        <v>567</v>
      </c>
      <c r="N561" s="2">
        <f t="shared" si="75"/>
        <v>327.37918871252202</v>
      </c>
      <c r="O561" s="2">
        <f t="shared" si="76"/>
        <v>27.771658260369595</v>
      </c>
      <c r="P561" s="1">
        <f t="shared" si="77"/>
        <v>15746.530233629561</v>
      </c>
      <c r="Q561" s="1">
        <f t="shared" si="78"/>
        <v>169877.46976637043</v>
      </c>
      <c r="R561" s="11">
        <f t="shared" si="79"/>
        <v>0.91663466831948681</v>
      </c>
      <c r="S561" s="1">
        <f t="shared" si="80"/>
        <v>155715.5781542506</v>
      </c>
    </row>
    <row r="562" spans="1:19" ht="14.4" customHeight="1">
      <c r="A562" s="142" t="s">
        <v>464</v>
      </c>
      <c r="B562" s="148">
        <v>351304</v>
      </c>
      <c r="C562" s="90" t="s">
        <v>572</v>
      </c>
      <c r="D562" s="142" t="s">
        <v>1122</v>
      </c>
      <c r="E562" s="143" t="s">
        <v>1187</v>
      </c>
      <c r="F562" s="1">
        <v>61982</v>
      </c>
      <c r="G562" s="1">
        <v>84044</v>
      </c>
      <c r="H562" s="7">
        <f t="shared" si="72"/>
        <v>146026</v>
      </c>
      <c r="I562" s="1">
        <v>-13830</v>
      </c>
      <c r="J562" s="1">
        <f t="shared" si="73"/>
        <v>132196</v>
      </c>
      <c r="K562" s="5">
        <v>438</v>
      </c>
      <c r="L562" s="5">
        <v>0</v>
      </c>
      <c r="M562" s="10">
        <f t="shared" si="74"/>
        <v>438</v>
      </c>
      <c r="N562" s="2">
        <f t="shared" si="75"/>
        <v>301.8173515981735</v>
      </c>
      <c r="O562" s="2">
        <f t="shared" si="76"/>
        <v>27.771658260369595</v>
      </c>
      <c r="P562" s="1">
        <f t="shared" si="77"/>
        <v>12163.986318041883</v>
      </c>
      <c r="Q562" s="1">
        <f t="shared" si="78"/>
        <v>120032.01368195811</v>
      </c>
      <c r="R562" s="11">
        <f t="shared" si="79"/>
        <v>0.91663466831948681</v>
      </c>
      <c r="S562" s="1">
        <f t="shared" si="80"/>
        <v>110025.50504908178</v>
      </c>
    </row>
    <row r="563" spans="1:19" ht="14.4" customHeight="1">
      <c r="A563" s="142" t="s">
        <v>464</v>
      </c>
      <c r="B563" s="148">
        <v>351305</v>
      </c>
      <c r="C563" s="90" t="s">
        <v>573</v>
      </c>
      <c r="D563" s="142" t="s">
        <v>1122</v>
      </c>
      <c r="E563" s="143" t="s">
        <v>1187</v>
      </c>
      <c r="F563" s="1">
        <v>321212</v>
      </c>
      <c r="G563" s="1">
        <v>0</v>
      </c>
      <c r="H563" s="7">
        <f t="shared" si="72"/>
        <v>321212</v>
      </c>
      <c r="I563" s="1">
        <v>26262</v>
      </c>
      <c r="J563" s="1">
        <f t="shared" si="73"/>
        <v>347474</v>
      </c>
      <c r="K563" s="5">
        <v>556</v>
      </c>
      <c r="L563" s="5">
        <v>0</v>
      </c>
      <c r="M563" s="10">
        <f t="shared" si="74"/>
        <v>556</v>
      </c>
      <c r="N563" s="2">
        <f t="shared" si="75"/>
        <v>624.95323741007189</v>
      </c>
      <c r="O563" s="2">
        <f t="shared" si="76"/>
        <v>27.771658260369595</v>
      </c>
      <c r="P563" s="1">
        <f t="shared" si="77"/>
        <v>15441.041992765495</v>
      </c>
      <c r="Q563" s="1">
        <f t="shared" si="78"/>
        <v>332032.9580072345</v>
      </c>
      <c r="R563" s="11">
        <f t="shared" si="79"/>
        <v>0.91663466831948681</v>
      </c>
      <c r="S563" s="1">
        <f t="shared" si="80"/>
        <v>304352.9203340995</v>
      </c>
    </row>
    <row r="564" spans="1:19" ht="14.4" customHeight="1">
      <c r="A564" s="142" t="s">
        <v>464</v>
      </c>
      <c r="B564" s="148">
        <v>351306</v>
      </c>
      <c r="C564" s="90" t="s">
        <v>574</v>
      </c>
      <c r="D564" s="142" t="s">
        <v>1122</v>
      </c>
      <c r="E564" s="143" t="s">
        <v>1187</v>
      </c>
      <c r="F564" s="1">
        <v>187033</v>
      </c>
      <c r="G564" s="1">
        <v>0</v>
      </c>
      <c r="H564" s="7">
        <f t="shared" si="72"/>
        <v>187033</v>
      </c>
      <c r="I564" s="1">
        <v>-4410</v>
      </c>
      <c r="J564" s="1">
        <f t="shared" si="73"/>
        <v>182623</v>
      </c>
      <c r="K564" s="5">
        <v>636</v>
      </c>
      <c r="L564" s="5">
        <v>0</v>
      </c>
      <c r="M564" s="10">
        <f t="shared" si="74"/>
        <v>636</v>
      </c>
      <c r="N564" s="2">
        <f t="shared" si="75"/>
        <v>287.14308176100627</v>
      </c>
      <c r="O564" s="2">
        <f t="shared" si="76"/>
        <v>27.771658260369595</v>
      </c>
      <c r="P564" s="1">
        <f t="shared" si="77"/>
        <v>17662.774653595061</v>
      </c>
      <c r="Q564" s="1">
        <f t="shared" si="78"/>
        <v>164960.22534640494</v>
      </c>
      <c r="R564" s="11">
        <f t="shared" si="79"/>
        <v>0.91663466831948681</v>
      </c>
      <c r="S564" s="1">
        <f t="shared" si="80"/>
        <v>151208.26144630968</v>
      </c>
    </row>
    <row r="565" spans="1:19" ht="14.4" customHeight="1">
      <c r="A565" s="142" t="s">
        <v>464</v>
      </c>
      <c r="B565" s="149">
        <v>351307</v>
      </c>
      <c r="C565" s="90" t="s">
        <v>575</v>
      </c>
      <c r="D565" s="142" t="s">
        <v>1122</v>
      </c>
      <c r="E565" s="142" t="s">
        <v>1188</v>
      </c>
      <c r="F565" s="1">
        <v>0</v>
      </c>
      <c r="G565" s="1">
        <v>0</v>
      </c>
      <c r="H565" s="7">
        <f t="shared" si="72"/>
        <v>0</v>
      </c>
      <c r="I565" s="1">
        <v>-13362</v>
      </c>
      <c r="J565" s="1">
        <f t="shared" si="73"/>
        <v>-13362</v>
      </c>
      <c r="K565" s="5">
        <v>0</v>
      </c>
      <c r="L565" s="5">
        <v>0</v>
      </c>
      <c r="M565" s="10">
        <f t="shared" si="74"/>
        <v>0</v>
      </c>
      <c r="N565" s="2">
        <f t="shared" si="75"/>
        <v>0</v>
      </c>
      <c r="O565" s="2">
        <f t="shared" si="76"/>
        <v>27.771658260369595</v>
      </c>
      <c r="P565" s="1">
        <f t="shared" si="77"/>
        <v>0</v>
      </c>
      <c r="Q565" s="1">
        <f t="shared" si="78"/>
        <v>-13362</v>
      </c>
      <c r="R565" s="11">
        <f t="shared" si="79"/>
        <v>0.91663466831948681</v>
      </c>
      <c r="S565" s="1">
        <f t="shared" si="80"/>
        <v>-13362</v>
      </c>
    </row>
    <row r="566" spans="1:19" ht="14.4" customHeight="1">
      <c r="A566" s="142" t="s">
        <v>464</v>
      </c>
      <c r="B566" s="149">
        <v>351308</v>
      </c>
      <c r="C566" s="90" t="s">
        <v>576</v>
      </c>
      <c r="D566" s="142" t="s">
        <v>1122</v>
      </c>
      <c r="E566" s="142" t="s">
        <v>1188</v>
      </c>
      <c r="F566" s="1">
        <v>0</v>
      </c>
      <c r="G566" s="1">
        <v>0</v>
      </c>
      <c r="H566" s="7">
        <f t="shared" si="72"/>
        <v>0</v>
      </c>
      <c r="I566" s="1">
        <v>-1284</v>
      </c>
      <c r="J566" s="1">
        <f t="shared" si="73"/>
        <v>-1284</v>
      </c>
      <c r="K566" s="5">
        <v>0</v>
      </c>
      <c r="L566" s="5">
        <v>0</v>
      </c>
      <c r="M566" s="10">
        <f t="shared" si="74"/>
        <v>0</v>
      </c>
      <c r="N566" s="2">
        <f t="shared" si="75"/>
        <v>0</v>
      </c>
      <c r="O566" s="2">
        <f t="shared" si="76"/>
        <v>27.771658260369595</v>
      </c>
      <c r="P566" s="1">
        <f t="shared" si="77"/>
        <v>0</v>
      </c>
      <c r="Q566" s="1">
        <f t="shared" si="78"/>
        <v>-1284</v>
      </c>
      <c r="R566" s="11">
        <f t="shared" si="79"/>
        <v>0.91663466831948681</v>
      </c>
      <c r="S566" s="1">
        <f t="shared" si="80"/>
        <v>-1284</v>
      </c>
    </row>
    <row r="567" spans="1:19" ht="14.4" customHeight="1">
      <c r="A567" s="142" t="s">
        <v>464</v>
      </c>
      <c r="B567" s="149">
        <v>351309</v>
      </c>
      <c r="C567" s="90" t="s">
        <v>577</v>
      </c>
      <c r="D567" s="142" t="s">
        <v>1122</v>
      </c>
      <c r="E567" s="142" t="s">
        <v>1188</v>
      </c>
      <c r="F567" s="1">
        <v>0</v>
      </c>
      <c r="G567" s="1">
        <v>0</v>
      </c>
      <c r="H567" s="7">
        <f t="shared" si="72"/>
        <v>0</v>
      </c>
      <c r="I567" s="1">
        <v>2412</v>
      </c>
      <c r="J567" s="1">
        <f t="shared" si="73"/>
        <v>2412</v>
      </c>
      <c r="K567" s="5">
        <v>0</v>
      </c>
      <c r="L567" s="5">
        <v>0</v>
      </c>
      <c r="M567" s="10">
        <f t="shared" si="74"/>
        <v>0</v>
      </c>
      <c r="N567" s="2">
        <f t="shared" si="75"/>
        <v>0</v>
      </c>
      <c r="O567" s="2">
        <f t="shared" si="76"/>
        <v>27.771658260369595</v>
      </c>
      <c r="P567" s="1">
        <f t="shared" si="77"/>
        <v>0</v>
      </c>
      <c r="Q567" s="1">
        <f t="shared" si="78"/>
        <v>2412</v>
      </c>
      <c r="R567" s="11">
        <f t="shared" si="79"/>
        <v>0.91663466831948681</v>
      </c>
      <c r="S567" s="1">
        <f t="shared" si="80"/>
        <v>2210.922819986602</v>
      </c>
    </row>
    <row r="568" spans="1:19" ht="14.4" customHeight="1">
      <c r="A568" s="142" t="s">
        <v>464</v>
      </c>
      <c r="B568" s="149">
        <v>351310</v>
      </c>
      <c r="C568" s="90" t="s">
        <v>578</v>
      </c>
      <c r="D568" s="142" t="s">
        <v>1122</v>
      </c>
      <c r="E568" s="142" t="s">
        <v>1188</v>
      </c>
      <c r="F568" s="1">
        <v>0</v>
      </c>
      <c r="G568" s="1">
        <v>0</v>
      </c>
      <c r="H568" s="7">
        <f t="shared" si="72"/>
        <v>0</v>
      </c>
      <c r="I568" s="1">
        <v>2292</v>
      </c>
      <c r="J568" s="1">
        <f t="shared" si="73"/>
        <v>2292</v>
      </c>
      <c r="K568" s="5">
        <v>0</v>
      </c>
      <c r="L568" s="5">
        <v>0</v>
      </c>
      <c r="M568" s="10">
        <f t="shared" si="74"/>
        <v>0</v>
      </c>
      <c r="N568" s="2">
        <f t="shared" si="75"/>
        <v>0</v>
      </c>
      <c r="O568" s="2">
        <f t="shared" si="76"/>
        <v>27.771658260369595</v>
      </c>
      <c r="P568" s="1">
        <f t="shared" si="77"/>
        <v>0</v>
      </c>
      <c r="Q568" s="1">
        <f t="shared" si="78"/>
        <v>2292</v>
      </c>
      <c r="R568" s="11">
        <f t="shared" si="79"/>
        <v>0.91663466831948681</v>
      </c>
      <c r="S568" s="1">
        <f t="shared" si="80"/>
        <v>2100.9266597882638</v>
      </c>
    </row>
    <row r="569" spans="1:19" ht="14.4" customHeight="1">
      <c r="A569" s="142" t="s">
        <v>464</v>
      </c>
      <c r="B569" s="148">
        <v>351316</v>
      </c>
      <c r="C569" s="90" t="s">
        <v>579</v>
      </c>
      <c r="D569" s="142" t="s">
        <v>1122</v>
      </c>
      <c r="E569" s="143" t="s">
        <v>1187</v>
      </c>
      <c r="F569" s="1">
        <v>239743</v>
      </c>
      <c r="G569" s="1">
        <v>152774</v>
      </c>
      <c r="H569" s="7">
        <f t="shared" si="72"/>
        <v>392517</v>
      </c>
      <c r="I569" s="1">
        <v>23934</v>
      </c>
      <c r="J569" s="1">
        <f t="shared" si="73"/>
        <v>416451</v>
      </c>
      <c r="K569" s="5">
        <v>481</v>
      </c>
      <c r="L569" s="5">
        <v>0</v>
      </c>
      <c r="M569" s="10">
        <f t="shared" si="74"/>
        <v>481</v>
      </c>
      <c r="N569" s="2">
        <f t="shared" si="75"/>
        <v>865.80249480249483</v>
      </c>
      <c r="O569" s="2">
        <f t="shared" si="76"/>
        <v>27.771658260369595</v>
      </c>
      <c r="P569" s="1">
        <f t="shared" si="77"/>
        <v>13358.167623237776</v>
      </c>
      <c r="Q569" s="1">
        <f t="shared" si="78"/>
        <v>403092.83237676224</v>
      </c>
      <c r="R569" s="11">
        <f t="shared" si="79"/>
        <v>0.91663466831948681</v>
      </c>
      <c r="S569" s="1">
        <f t="shared" si="80"/>
        <v>369488.86470763595</v>
      </c>
    </row>
    <row r="570" spans="1:19" ht="14.4" customHeight="1">
      <c r="A570" s="142" t="s">
        <v>464</v>
      </c>
      <c r="B570" s="149">
        <v>351319</v>
      </c>
      <c r="C570" s="90" t="s">
        <v>580</v>
      </c>
      <c r="D570" s="142" t="s">
        <v>1122</v>
      </c>
      <c r="E570" s="142" t="s">
        <v>1188</v>
      </c>
      <c r="F570" s="1">
        <v>0</v>
      </c>
      <c r="G570" s="1">
        <v>0</v>
      </c>
      <c r="H570" s="7">
        <f t="shared" si="72"/>
        <v>0</v>
      </c>
      <c r="I570" s="1">
        <v>7998</v>
      </c>
      <c r="J570" s="1">
        <f t="shared" si="73"/>
        <v>7998</v>
      </c>
      <c r="K570" s="5">
        <v>0</v>
      </c>
      <c r="L570" s="5">
        <v>0</v>
      </c>
      <c r="M570" s="10">
        <f t="shared" si="74"/>
        <v>0</v>
      </c>
      <c r="N570" s="2">
        <f t="shared" si="75"/>
        <v>0</v>
      </c>
      <c r="O570" s="2">
        <f t="shared" si="76"/>
        <v>27.771658260369595</v>
      </c>
      <c r="P570" s="1">
        <f t="shared" si="77"/>
        <v>0</v>
      </c>
      <c r="Q570" s="1">
        <f t="shared" si="78"/>
        <v>7998</v>
      </c>
      <c r="R570" s="11">
        <f t="shared" si="79"/>
        <v>0.91663466831948681</v>
      </c>
      <c r="S570" s="1">
        <f t="shared" si="80"/>
        <v>7331.2440772192558</v>
      </c>
    </row>
    <row r="571" spans="1:19" ht="14.4" customHeight="1">
      <c r="A571" s="142" t="s">
        <v>464</v>
      </c>
      <c r="B571" s="148">
        <v>351320</v>
      </c>
      <c r="C571" s="90" t="s">
        <v>581</v>
      </c>
      <c r="D571" s="142" t="s">
        <v>1122</v>
      </c>
      <c r="E571" s="143" t="s">
        <v>1187</v>
      </c>
      <c r="F571" s="1">
        <v>164241</v>
      </c>
      <c r="G571" s="1">
        <v>2281</v>
      </c>
      <c r="H571" s="7">
        <f t="shared" si="72"/>
        <v>166522</v>
      </c>
      <c r="I571" s="1">
        <v>4284</v>
      </c>
      <c r="J571" s="1">
        <f t="shared" si="73"/>
        <v>170806</v>
      </c>
      <c r="K571" s="5">
        <v>475</v>
      </c>
      <c r="L571" s="5">
        <v>4</v>
      </c>
      <c r="M571" s="10">
        <f t="shared" si="74"/>
        <v>479</v>
      </c>
      <c r="N571" s="2">
        <f t="shared" si="75"/>
        <v>356.58872651356995</v>
      </c>
      <c r="O571" s="2">
        <f t="shared" si="76"/>
        <v>27.771658260369595</v>
      </c>
      <c r="P571" s="1">
        <f t="shared" si="77"/>
        <v>13302.624306717036</v>
      </c>
      <c r="Q571" s="1">
        <f t="shared" si="78"/>
        <v>157503.37569328296</v>
      </c>
      <c r="R571" s="11">
        <f t="shared" si="79"/>
        <v>0.91663466831948681</v>
      </c>
      <c r="S571" s="1">
        <f t="shared" si="80"/>
        <v>144373.05453781196</v>
      </c>
    </row>
    <row r="572" spans="1:19" ht="14.4" customHeight="1">
      <c r="A572" s="142" t="s">
        <v>464</v>
      </c>
      <c r="B572" s="148">
        <v>351322</v>
      </c>
      <c r="C572" s="90" t="s">
        <v>582</v>
      </c>
      <c r="D572" s="142" t="s">
        <v>1122</v>
      </c>
      <c r="E572" s="143" t="s">
        <v>1187</v>
      </c>
      <c r="F572" s="1">
        <v>81923</v>
      </c>
      <c r="G572" s="1">
        <v>32044</v>
      </c>
      <c r="H572" s="7">
        <f t="shared" si="72"/>
        <v>113967</v>
      </c>
      <c r="I572" s="1">
        <v>2448</v>
      </c>
      <c r="J572" s="1">
        <f t="shared" si="73"/>
        <v>116415</v>
      </c>
      <c r="K572" s="5">
        <v>382</v>
      </c>
      <c r="L572" s="5">
        <v>0</v>
      </c>
      <c r="M572" s="10">
        <f t="shared" si="74"/>
        <v>382</v>
      </c>
      <c r="N572" s="2">
        <f t="shared" si="75"/>
        <v>304.75130890052355</v>
      </c>
      <c r="O572" s="2">
        <f t="shared" si="76"/>
        <v>27.771658260369595</v>
      </c>
      <c r="P572" s="1">
        <f t="shared" si="77"/>
        <v>10608.773455461185</v>
      </c>
      <c r="Q572" s="1">
        <f t="shared" si="78"/>
        <v>105806.22654453882</v>
      </c>
      <c r="R572" s="11">
        <f t="shared" si="79"/>
        <v>0.91663466831948681</v>
      </c>
      <c r="S572" s="1">
        <f t="shared" si="80"/>
        <v>96985.655374789814</v>
      </c>
    </row>
    <row r="573" spans="1:19" ht="14.4" customHeight="1">
      <c r="A573" s="142" t="s">
        <v>464</v>
      </c>
      <c r="B573" s="148">
        <v>351324</v>
      </c>
      <c r="C573" s="90" t="s">
        <v>583</v>
      </c>
      <c r="D573" s="142" t="s">
        <v>1122</v>
      </c>
      <c r="E573" s="143" t="s">
        <v>1187</v>
      </c>
      <c r="F573" s="1">
        <v>319746</v>
      </c>
      <c r="G573" s="1">
        <v>452065</v>
      </c>
      <c r="H573" s="7">
        <f t="shared" si="72"/>
        <v>771811</v>
      </c>
      <c r="I573" s="1">
        <v>-16698</v>
      </c>
      <c r="J573" s="1">
        <f t="shared" si="73"/>
        <v>755113</v>
      </c>
      <c r="K573" s="5">
        <v>712</v>
      </c>
      <c r="L573" s="5">
        <v>4</v>
      </c>
      <c r="M573" s="10">
        <f t="shared" si="74"/>
        <v>716</v>
      </c>
      <c r="N573" s="2">
        <f t="shared" si="75"/>
        <v>1054.627094972067</v>
      </c>
      <c r="O573" s="2">
        <f t="shared" si="76"/>
        <v>27.771658260369595</v>
      </c>
      <c r="P573" s="1">
        <f t="shared" si="77"/>
        <v>19884.507314424631</v>
      </c>
      <c r="Q573" s="1">
        <f t="shared" si="78"/>
        <v>735228.49268557539</v>
      </c>
      <c r="R573" s="11">
        <f t="shared" si="79"/>
        <v>0.91663466831948681</v>
      </c>
      <c r="S573" s="1">
        <f t="shared" si="80"/>
        <v>673935.9255318786</v>
      </c>
    </row>
    <row r="574" spans="1:19" ht="14.4" customHeight="1">
      <c r="A574" s="142" t="s">
        <v>464</v>
      </c>
      <c r="B574" s="148">
        <v>351326</v>
      </c>
      <c r="C574" s="90" t="s">
        <v>584</v>
      </c>
      <c r="D574" s="142" t="s">
        <v>1122</v>
      </c>
      <c r="E574" s="143" t="s">
        <v>1187</v>
      </c>
      <c r="F574" s="1">
        <v>234094</v>
      </c>
      <c r="G574" s="1">
        <v>179070</v>
      </c>
      <c r="H574" s="7">
        <f t="shared" si="72"/>
        <v>413164</v>
      </c>
      <c r="I574" s="1">
        <v>-44862</v>
      </c>
      <c r="J574" s="1">
        <f t="shared" si="73"/>
        <v>368302</v>
      </c>
      <c r="K574" s="5">
        <v>562</v>
      </c>
      <c r="L574" s="5">
        <v>0</v>
      </c>
      <c r="M574" s="10">
        <f t="shared" si="74"/>
        <v>562</v>
      </c>
      <c r="N574" s="2">
        <f t="shared" si="75"/>
        <v>655.34163701067621</v>
      </c>
      <c r="O574" s="2">
        <f t="shared" si="76"/>
        <v>27.771658260369595</v>
      </c>
      <c r="P574" s="1">
        <f t="shared" si="77"/>
        <v>15607.671942327712</v>
      </c>
      <c r="Q574" s="1">
        <f t="shared" si="78"/>
        <v>352694.3280576723</v>
      </c>
      <c r="R574" s="11">
        <f t="shared" si="79"/>
        <v>0.91663466831948681</v>
      </c>
      <c r="S574" s="1">
        <f t="shared" si="80"/>
        <v>323291.84841730871</v>
      </c>
    </row>
    <row r="575" spans="1:19" ht="14.4" customHeight="1">
      <c r="A575" s="142" t="s">
        <v>464</v>
      </c>
      <c r="B575" s="148">
        <v>351327</v>
      </c>
      <c r="C575" s="90" t="s">
        <v>585</v>
      </c>
      <c r="D575" s="142" t="s">
        <v>1122</v>
      </c>
      <c r="E575" s="143" t="s">
        <v>1187</v>
      </c>
      <c r="F575" s="1">
        <v>143250</v>
      </c>
      <c r="G575" s="1">
        <v>54859</v>
      </c>
      <c r="H575" s="7">
        <f t="shared" si="72"/>
        <v>198109</v>
      </c>
      <c r="I575" s="1">
        <v>13578</v>
      </c>
      <c r="J575" s="1">
        <f t="shared" si="73"/>
        <v>211687</v>
      </c>
      <c r="K575" s="5">
        <v>250</v>
      </c>
      <c r="L575" s="5">
        <v>24</v>
      </c>
      <c r="M575" s="10">
        <f t="shared" si="74"/>
        <v>274</v>
      </c>
      <c r="N575" s="2">
        <f t="shared" si="75"/>
        <v>772.58029197080293</v>
      </c>
      <c r="O575" s="2">
        <f t="shared" si="76"/>
        <v>27.771658260369595</v>
      </c>
      <c r="P575" s="1">
        <f t="shared" si="77"/>
        <v>7609.4343633412691</v>
      </c>
      <c r="Q575" s="1">
        <f t="shared" si="78"/>
        <v>204077.56563665872</v>
      </c>
      <c r="R575" s="11">
        <f t="shared" si="79"/>
        <v>0.91663466831948681</v>
      </c>
      <c r="S575" s="1">
        <f t="shared" si="80"/>
        <v>187064.57168880696</v>
      </c>
    </row>
    <row r="576" spans="1:19" ht="14.4" customHeight="1">
      <c r="A576" s="142" t="s">
        <v>464</v>
      </c>
      <c r="B576" s="148">
        <v>351328</v>
      </c>
      <c r="C576" s="90" t="s">
        <v>586</v>
      </c>
      <c r="D576" s="142" t="s">
        <v>1122</v>
      </c>
      <c r="E576" s="143" t="s">
        <v>1187</v>
      </c>
      <c r="F576" s="1">
        <v>962104</v>
      </c>
      <c r="G576" s="1">
        <v>136697</v>
      </c>
      <c r="H576" s="7">
        <f t="shared" si="72"/>
        <v>1098801</v>
      </c>
      <c r="I576" s="1">
        <v>92460</v>
      </c>
      <c r="J576" s="1">
        <f t="shared" si="73"/>
        <v>1191261</v>
      </c>
      <c r="K576" s="5">
        <v>3799</v>
      </c>
      <c r="L576" s="5">
        <v>0</v>
      </c>
      <c r="M576" s="10">
        <f t="shared" si="74"/>
        <v>3799</v>
      </c>
      <c r="N576" s="2">
        <f t="shared" si="75"/>
        <v>313.57225585680442</v>
      </c>
      <c r="O576" s="2">
        <f t="shared" si="76"/>
        <v>27.771658260369595</v>
      </c>
      <c r="P576" s="1">
        <f t="shared" si="77"/>
        <v>105504.5297311441</v>
      </c>
      <c r="Q576" s="1">
        <f t="shared" si="78"/>
        <v>1085756.4702688558</v>
      </c>
      <c r="R576" s="11">
        <f t="shared" si="79"/>
        <v>0.91663466831948681</v>
      </c>
      <c r="S576" s="1">
        <f t="shared" si="80"/>
        <v>995242.02200062934</v>
      </c>
    </row>
    <row r="577" spans="1:19" ht="14.4" customHeight="1">
      <c r="A577" s="142" t="s">
        <v>464</v>
      </c>
      <c r="B577" s="148">
        <v>351329</v>
      </c>
      <c r="C577" s="90" t="s">
        <v>587</v>
      </c>
      <c r="D577" s="142" t="s">
        <v>1122</v>
      </c>
      <c r="E577" s="143" t="s">
        <v>1187</v>
      </c>
      <c r="F577" s="1">
        <v>335460</v>
      </c>
      <c r="G577" s="1">
        <v>0</v>
      </c>
      <c r="H577" s="7">
        <f t="shared" si="72"/>
        <v>335460</v>
      </c>
      <c r="I577" s="1">
        <v>11958</v>
      </c>
      <c r="J577" s="1">
        <f t="shared" si="73"/>
        <v>347418</v>
      </c>
      <c r="K577" s="5">
        <v>1184</v>
      </c>
      <c r="L577" s="5">
        <v>0</v>
      </c>
      <c r="M577" s="10">
        <f t="shared" si="74"/>
        <v>1184</v>
      </c>
      <c r="N577" s="2">
        <f t="shared" si="75"/>
        <v>293.42736486486484</v>
      </c>
      <c r="O577" s="2">
        <f t="shared" si="76"/>
        <v>27.771658260369595</v>
      </c>
      <c r="P577" s="1">
        <f t="shared" si="77"/>
        <v>32881.643380277601</v>
      </c>
      <c r="Q577" s="1">
        <f t="shared" si="78"/>
        <v>314536.35661972238</v>
      </c>
      <c r="R577" s="11">
        <f t="shared" si="79"/>
        <v>0.91663466831948681</v>
      </c>
      <c r="S577" s="1">
        <f t="shared" si="80"/>
        <v>288314.92892453907</v>
      </c>
    </row>
    <row r="578" spans="1:19" ht="14.4" customHeight="1">
      <c r="A578" s="142" t="s">
        <v>464</v>
      </c>
      <c r="B578" s="148">
        <v>351331</v>
      </c>
      <c r="C578" s="90" t="s">
        <v>588</v>
      </c>
      <c r="D578" s="142" t="s">
        <v>1122</v>
      </c>
      <c r="E578" s="143" t="s">
        <v>1187</v>
      </c>
      <c r="F578" s="1">
        <v>693932</v>
      </c>
      <c r="G578" s="1">
        <v>509256</v>
      </c>
      <c r="H578" s="7">
        <f t="shared" si="72"/>
        <v>1203188</v>
      </c>
      <c r="I578" s="1">
        <v>30</v>
      </c>
      <c r="J578" s="1">
        <f t="shared" si="73"/>
        <v>1203218</v>
      </c>
      <c r="K578" s="5">
        <v>3150</v>
      </c>
      <c r="L578" s="5">
        <v>882</v>
      </c>
      <c r="M578" s="10">
        <f t="shared" si="74"/>
        <v>4032</v>
      </c>
      <c r="N578" s="2">
        <f t="shared" si="75"/>
        <v>298.41716269841271</v>
      </c>
      <c r="O578" s="2">
        <f t="shared" si="76"/>
        <v>27.771658260369595</v>
      </c>
      <c r="P578" s="1">
        <f t="shared" si="77"/>
        <v>111975.32610581021</v>
      </c>
      <c r="Q578" s="1">
        <f t="shared" si="78"/>
        <v>1091242.6738941898</v>
      </c>
      <c r="R578" s="11">
        <f t="shared" si="79"/>
        <v>0.91663466831948681</v>
      </c>
      <c r="S578" s="1">
        <f t="shared" si="80"/>
        <v>1000270.8664410706</v>
      </c>
    </row>
    <row r="579" spans="1:19" ht="14.4" customHeight="1">
      <c r="A579" s="142" t="s">
        <v>464</v>
      </c>
      <c r="B579" s="148">
        <v>351332</v>
      </c>
      <c r="C579" s="90" t="s">
        <v>589</v>
      </c>
      <c r="D579" s="142" t="s">
        <v>1122</v>
      </c>
      <c r="E579" s="143" t="s">
        <v>1187</v>
      </c>
      <c r="F579" s="1">
        <v>607545</v>
      </c>
      <c r="G579" s="1">
        <v>336671</v>
      </c>
      <c r="H579" s="7">
        <f t="shared" ref="H579:H642" si="81">SUM(F579:G579)</f>
        <v>944216</v>
      </c>
      <c r="I579" s="1">
        <v>66318</v>
      </c>
      <c r="J579" s="1">
        <f t="shared" ref="J579:J642" si="82">H579+I579</f>
        <v>1010534</v>
      </c>
      <c r="K579" s="5">
        <v>2931</v>
      </c>
      <c r="L579" s="5">
        <v>0</v>
      </c>
      <c r="M579" s="10">
        <f t="shared" ref="M579:M642" si="83">SUM(K579:L579)</f>
        <v>2931</v>
      </c>
      <c r="N579" s="2">
        <f t="shared" ref="N579:N642" si="84">IFERROR(J579/M579,0)</f>
        <v>344.77447969976117</v>
      </c>
      <c r="O579" s="2">
        <f t="shared" ref="O579:O642" si="85">$D$1108</f>
        <v>27.771658260369595</v>
      </c>
      <c r="P579" s="1">
        <f t="shared" ref="P579:P642" si="86">IF(J579&lt;0,0,MIN(J579,O579*M579))</f>
        <v>81398.730361143287</v>
      </c>
      <c r="Q579" s="1">
        <f t="shared" ref="Q579:Q642" si="87">J579-P579</f>
        <v>929135.26963885676</v>
      </c>
      <c r="R579" s="11">
        <f t="shared" ref="R579:R642" si="88">$Q$1106</f>
        <v>0.91663466831948681</v>
      </c>
      <c r="S579" s="1">
        <f t="shared" ref="S579:S642" si="89">IF(Q579&gt;0,R579*Q579,Q579)</f>
        <v>851677.59970935038</v>
      </c>
    </row>
    <row r="580" spans="1:19" ht="14.4" customHeight="1">
      <c r="A580" s="142" t="s">
        <v>464</v>
      </c>
      <c r="B580" s="149">
        <v>351334</v>
      </c>
      <c r="C580" s="90" t="s">
        <v>590</v>
      </c>
      <c r="D580" s="142" t="s">
        <v>1122</v>
      </c>
      <c r="E580" s="142" t="s">
        <v>1188</v>
      </c>
      <c r="F580" s="1">
        <v>0</v>
      </c>
      <c r="G580" s="1">
        <v>0</v>
      </c>
      <c r="H580" s="7">
        <f t="shared" si="81"/>
        <v>0</v>
      </c>
      <c r="I580" s="1">
        <v>4704</v>
      </c>
      <c r="J580" s="1">
        <f t="shared" si="82"/>
        <v>4704</v>
      </c>
      <c r="K580" s="5">
        <v>0</v>
      </c>
      <c r="L580" s="5">
        <v>0</v>
      </c>
      <c r="M580" s="10">
        <f t="shared" si="83"/>
        <v>0</v>
      </c>
      <c r="N580" s="2">
        <f t="shared" si="84"/>
        <v>0</v>
      </c>
      <c r="O580" s="2">
        <f t="shared" si="85"/>
        <v>27.771658260369595</v>
      </c>
      <c r="P580" s="1">
        <f t="shared" si="86"/>
        <v>0</v>
      </c>
      <c r="Q580" s="1">
        <f t="shared" si="87"/>
        <v>4704</v>
      </c>
      <c r="R580" s="11">
        <f t="shared" si="88"/>
        <v>0.91663466831948681</v>
      </c>
      <c r="S580" s="1">
        <f t="shared" si="89"/>
        <v>4311.8494797748663</v>
      </c>
    </row>
    <row r="581" spans="1:19" ht="14.4" customHeight="1">
      <c r="A581" s="142" t="s">
        <v>464</v>
      </c>
      <c r="B581" s="149">
        <v>351335</v>
      </c>
      <c r="C581" s="90" t="s">
        <v>591</v>
      </c>
      <c r="D581" s="142" t="s">
        <v>1122</v>
      </c>
      <c r="E581" s="142" t="s">
        <v>1188</v>
      </c>
      <c r="F581" s="1">
        <v>0</v>
      </c>
      <c r="G581" s="1">
        <v>0</v>
      </c>
      <c r="H581" s="7">
        <f t="shared" si="81"/>
        <v>0</v>
      </c>
      <c r="I581" s="1">
        <v>744</v>
      </c>
      <c r="J581" s="1">
        <f t="shared" si="82"/>
        <v>744</v>
      </c>
      <c r="K581" s="5">
        <v>0</v>
      </c>
      <c r="L581" s="5">
        <v>0</v>
      </c>
      <c r="M581" s="10">
        <f t="shared" si="83"/>
        <v>0</v>
      </c>
      <c r="N581" s="2">
        <f t="shared" si="84"/>
        <v>0</v>
      </c>
      <c r="O581" s="2">
        <f t="shared" si="85"/>
        <v>27.771658260369595</v>
      </c>
      <c r="P581" s="1">
        <f t="shared" si="86"/>
        <v>0</v>
      </c>
      <c r="Q581" s="1">
        <f t="shared" si="87"/>
        <v>744</v>
      </c>
      <c r="R581" s="11">
        <f t="shared" si="88"/>
        <v>0.91663466831948681</v>
      </c>
      <c r="S581" s="1">
        <f t="shared" si="89"/>
        <v>681.9761932296982</v>
      </c>
    </row>
    <row r="582" spans="1:19" ht="14.4" customHeight="1">
      <c r="A582" s="142" t="s">
        <v>464</v>
      </c>
      <c r="B582" s="148">
        <v>351336</v>
      </c>
      <c r="C582" s="90" t="s">
        <v>592</v>
      </c>
      <c r="D582" s="142" t="s">
        <v>1122</v>
      </c>
      <c r="E582" s="143" t="s">
        <v>1187</v>
      </c>
      <c r="F582" s="1">
        <v>185084</v>
      </c>
      <c r="G582" s="1">
        <v>161485</v>
      </c>
      <c r="H582" s="7">
        <f t="shared" si="81"/>
        <v>346569</v>
      </c>
      <c r="I582" s="1">
        <v>-1254</v>
      </c>
      <c r="J582" s="1">
        <f t="shared" si="82"/>
        <v>345315</v>
      </c>
      <c r="K582" s="5">
        <v>971</v>
      </c>
      <c r="L582" s="5">
        <v>683</v>
      </c>
      <c r="M582" s="10">
        <f t="shared" si="83"/>
        <v>1654</v>
      </c>
      <c r="N582" s="2">
        <f t="shared" si="84"/>
        <v>208.77569528415961</v>
      </c>
      <c r="O582" s="2">
        <f t="shared" si="85"/>
        <v>27.771658260369595</v>
      </c>
      <c r="P582" s="1">
        <f t="shared" si="86"/>
        <v>45934.322762651311</v>
      </c>
      <c r="Q582" s="1">
        <f t="shared" si="87"/>
        <v>299380.67723734869</v>
      </c>
      <c r="R582" s="11">
        <f t="shared" si="88"/>
        <v>0.91663466831948681</v>
      </c>
      <c r="S582" s="1">
        <f t="shared" si="89"/>
        <v>274422.70778072043</v>
      </c>
    </row>
    <row r="583" spans="1:19" ht="14.4" customHeight="1">
      <c r="A583" s="142" t="s">
        <v>464</v>
      </c>
      <c r="B583" s="148">
        <v>351337</v>
      </c>
      <c r="C583" s="90" t="s">
        <v>593</v>
      </c>
      <c r="D583" s="142" t="s">
        <v>1122</v>
      </c>
      <c r="E583" s="143" t="s">
        <v>1187</v>
      </c>
      <c r="F583" s="1">
        <v>1107159</v>
      </c>
      <c r="G583" s="1">
        <v>442187</v>
      </c>
      <c r="H583" s="7">
        <f t="shared" si="81"/>
        <v>1549346</v>
      </c>
      <c r="I583" s="1">
        <v>177558</v>
      </c>
      <c r="J583" s="1">
        <f t="shared" si="82"/>
        <v>1726904</v>
      </c>
      <c r="K583" s="5">
        <v>4679</v>
      </c>
      <c r="L583" s="5">
        <v>946</v>
      </c>
      <c r="M583" s="10">
        <f t="shared" si="83"/>
        <v>5625</v>
      </c>
      <c r="N583" s="2">
        <f t="shared" si="84"/>
        <v>307.00515555555558</v>
      </c>
      <c r="O583" s="2">
        <f t="shared" si="85"/>
        <v>27.771658260369595</v>
      </c>
      <c r="P583" s="1">
        <f t="shared" si="86"/>
        <v>156215.57771457898</v>
      </c>
      <c r="Q583" s="1">
        <f t="shared" si="87"/>
        <v>1570688.4222854211</v>
      </c>
      <c r="R583" s="11">
        <f t="shared" si="88"/>
        <v>0.91663466831948681</v>
      </c>
      <c r="S583" s="1">
        <f t="shared" si="89"/>
        <v>1439747.460994855</v>
      </c>
    </row>
    <row r="584" spans="1:19" ht="14.4" customHeight="1">
      <c r="A584" s="142" t="s">
        <v>464</v>
      </c>
      <c r="B584" s="149">
        <v>351342</v>
      </c>
      <c r="C584" s="90" t="s">
        <v>594</v>
      </c>
      <c r="D584" s="142" t="s">
        <v>1122</v>
      </c>
      <c r="E584" s="142" t="s">
        <v>1188</v>
      </c>
      <c r="F584" s="1">
        <v>0</v>
      </c>
      <c r="G584" s="1">
        <v>0</v>
      </c>
      <c r="H584" s="7">
        <f t="shared" si="81"/>
        <v>0</v>
      </c>
      <c r="I584" s="1">
        <v>-5592</v>
      </c>
      <c r="J584" s="1">
        <f t="shared" si="82"/>
        <v>-5592</v>
      </c>
      <c r="K584" s="5">
        <v>0</v>
      </c>
      <c r="L584" s="5">
        <v>0</v>
      </c>
      <c r="M584" s="10">
        <f t="shared" si="83"/>
        <v>0</v>
      </c>
      <c r="N584" s="2">
        <f t="shared" si="84"/>
        <v>0</v>
      </c>
      <c r="O584" s="2">
        <f t="shared" si="85"/>
        <v>27.771658260369595</v>
      </c>
      <c r="P584" s="1">
        <f t="shared" si="86"/>
        <v>0</v>
      </c>
      <c r="Q584" s="1">
        <f t="shared" si="87"/>
        <v>-5592</v>
      </c>
      <c r="R584" s="11">
        <f t="shared" si="88"/>
        <v>0.91663466831948681</v>
      </c>
      <c r="S584" s="1">
        <f t="shared" si="89"/>
        <v>-5592</v>
      </c>
    </row>
    <row r="585" spans="1:19" ht="14.4" customHeight="1">
      <c r="A585" s="142" t="s">
        <v>464</v>
      </c>
      <c r="B585" s="149">
        <v>351343</v>
      </c>
      <c r="C585" s="90" t="s">
        <v>595</v>
      </c>
      <c r="D585" s="142" t="s">
        <v>1122</v>
      </c>
      <c r="E585" s="142" t="s">
        <v>1188</v>
      </c>
      <c r="F585" s="1">
        <v>0</v>
      </c>
      <c r="G585" s="1">
        <v>0</v>
      </c>
      <c r="H585" s="7">
        <f t="shared" si="81"/>
        <v>0</v>
      </c>
      <c r="I585" s="1">
        <v>52566</v>
      </c>
      <c r="J585" s="1">
        <f t="shared" si="82"/>
        <v>52566</v>
      </c>
      <c r="K585" s="5">
        <v>0</v>
      </c>
      <c r="L585" s="5">
        <v>0</v>
      </c>
      <c r="M585" s="10">
        <f t="shared" si="83"/>
        <v>0</v>
      </c>
      <c r="N585" s="2">
        <f t="shared" si="84"/>
        <v>0</v>
      </c>
      <c r="O585" s="2">
        <f t="shared" si="85"/>
        <v>27.771658260369595</v>
      </c>
      <c r="P585" s="1">
        <f t="shared" si="86"/>
        <v>0</v>
      </c>
      <c r="Q585" s="1">
        <f t="shared" si="87"/>
        <v>52566</v>
      </c>
      <c r="R585" s="11">
        <f t="shared" si="88"/>
        <v>0.91663466831948681</v>
      </c>
      <c r="S585" s="1">
        <f t="shared" si="89"/>
        <v>48183.817974882142</v>
      </c>
    </row>
    <row r="586" spans="1:19" ht="14.4" customHeight="1">
      <c r="A586" s="142" t="s">
        <v>464</v>
      </c>
      <c r="B586" s="149">
        <v>351344</v>
      </c>
      <c r="C586" s="90" t="s">
        <v>596</v>
      </c>
      <c r="D586" s="142" t="s">
        <v>1122</v>
      </c>
      <c r="E586" s="142" t="s">
        <v>1188</v>
      </c>
      <c r="F586" s="1">
        <v>0</v>
      </c>
      <c r="G586" s="1">
        <v>0</v>
      </c>
      <c r="H586" s="7">
        <f t="shared" si="81"/>
        <v>0</v>
      </c>
      <c r="I586" s="1">
        <v>-24012</v>
      </c>
      <c r="J586" s="1">
        <f t="shared" si="82"/>
        <v>-24012</v>
      </c>
      <c r="K586" s="5">
        <v>0</v>
      </c>
      <c r="L586" s="5">
        <v>0</v>
      </c>
      <c r="M586" s="10">
        <f t="shared" si="83"/>
        <v>0</v>
      </c>
      <c r="N586" s="2">
        <f t="shared" si="84"/>
        <v>0</v>
      </c>
      <c r="O586" s="2">
        <f t="shared" si="85"/>
        <v>27.771658260369595</v>
      </c>
      <c r="P586" s="1">
        <f t="shared" si="86"/>
        <v>0</v>
      </c>
      <c r="Q586" s="1">
        <f t="shared" si="87"/>
        <v>-24012</v>
      </c>
      <c r="R586" s="11">
        <f t="shared" si="88"/>
        <v>0.91663466831948681</v>
      </c>
      <c r="S586" s="1">
        <f t="shared" si="89"/>
        <v>-24012</v>
      </c>
    </row>
    <row r="587" spans="1:19" ht="14.4" customHeight="1">
      <c r="A587" s="142" t="s">
        <v>464</v>
      </c>
      <c r="B587" s="148">
        <v>351346</v>
      </c>
      <c r="C587" s="90" t="s">
        <v>597</v>
      </c>
      <c r="D587" s="142" t="s">
        <v>1122</v>
      </c>
      <c r="E587" s="143" t="s">
        <v>1187</v>
      </c>
      <c r="F587" s="1">
        <v>521777</v>
      </c>
      <c r="G587" s="1">
        <v>262552</v>
      </c>
      <c r="H587" s="7">
        <f t="shared" si="81"/>
        <v>784329</v>
      </c>
      <c r="I587" s="1">
        <v>20328</v>
      </c>
      <c r="J587" s="1">
        <f t="shared" si="82"/>
        <v>804657</v>
      </c>
      <c r="K587" s="5">
        <v>3084</v>
      </c>
      <c r="L587" s="5">
        <v>706</v>
      </c>
      <c r="M587" s="10">
        <f t="shared" si="83"/>
        <v>3790</v>
      </c>
      <c r="N587" s="2">
        <f t="shared" si="84"/>
        <v>212.31055408970977</v>
      </c>
      <c r="O587" s="2">
        <f t="shared" si="85"/>
        <v>27.771658260369595</v>
      </c>
      <c r="P587" s="1">
        <f t="shared" si="86"/>
        <v>105254.58480680076</v>
      </c>
      <c r="Q587" s="1">
        <f t="shared" si="87"/>
        <v>699402.41519319918</v>
      </c>
      <c r="R587" s="11">
        <f t="shared" si="88"/>
        <v>0.91663466831948681</v>
      </c>
      <c r="S587" s="1">
        <f t="shared" si="89"/>
        <v>641096.50087246613</v>
      </c>
    </row>
    <row r="588" spans="1:19" ht="14.4" customHeight="1">
      <c r="A588" s="142" t="s">
        <v>464</v>
      </c>
      <c r="B588" s="148">
        <v>351405</v>
      </c>
      <c r="C588" s="90" t="s">
        <v>598</v>
      </c>
      <c r="D588" s="142" t="s">
        <v>1122</v>
      </c>
      <c r="E588" s="143" t="s">
        <v>1187</v>
      </c>
      <c r="F588" s="1">
        <v>432289</v>
      </c>
      <c r="G588" s="1">
        <v>29866</v>
      </c>
      <c r="H588" s="7">
        <f t="shared" si="81"/>
        <v>462155</v>
      </c>
      <c r="I588" s="1">
        <v>34218</v>
      </c>
      <c r="J588" s="1">
        <f t="shared" si="82"/>
        <v>496373</v>
      </c>
      <c r="K588" s="5">
        <v>2009</v>
      </c>
      <c r="L588" s="5">
        <v>0</v>
      </c>
      <c r="M588" s="10">
        <f t="shared" si="83"/>
        <v>2009</v>
      </c>
      <c r="N588" s="2">
        <f t="shared" si="84"/>
        <v>247.07466401194625</v>
      </c>
      <c r="O588" s="2">
        <f t="shared" si="85"/>
        <v>27.771658260369595</v>
      </c>
      <c r="P588" s="1">
        <f t="shared" si="86"/>
        <v>55793.261445082513</v>
      </c>
      <c r="Q588" s="1">
        <f t="shared" si="87"/>
        <v>440579.73855491751</v>
      </c>
      <c r="R588" s="11">
        <f t="shared" si="88"/>
        <v>0.91663466831948681</v>
      </c>
      <c r="S588" s="1">
        <f t="shared" si="89"/>
        <v>403850.66251857305</v>
      </c>
    </row>
    <row r="589" spans="1:19" ht="14.4" customHeight="1">
      <c r="A589" s="142" t="s">
        <v>464</v>
      </c>
      <c r="B589" s="148">
        <v>351407</v>
      </c>
      <c r="C589" s="90" t="s">
        <v>599</v>
      </c>
      <c r="D589" s="142" t="s">
        <v>1122</v>
      </c>
      <c r="E589" s="143" t="s">
        <v>1187</v>
      </c>
      <c r="F589" s="1">
        <v>79437</v>
      </c>
      <c r="G589" s="1">
        <v>0</v>
      </c>
      <c r="H589" s="7">
        <f t="shared" si="81"/>
        <v>79437</v>
      </c>
      <c r="I589" s="1">
        <v>300</v>
      </c>
      <c r="J589" s="1">
        <f t="shared" si="82"/>
        <v>79737</v>
      </c>
      <c r="K589" s="5">
        <v>177</v>
      </c>
      <c r="L589" s="5">
        <v>0</v>
      </c>
      <c r="M589" s="10">
        <f t="shared" si="83"/>
        <v>177</v>
      </c>
      <c r="N589" s="2">
        <f t="shared" si="84"/>
        <v>450.49152542372883</v>
      </c>
      <c r="O589" s="2">
        <f t="shared" si="85"/>
        <v>27.771658260369595</v>
      </c>
      <c r="P589" s="1">
        <f t="shared" si="86"/>
        <v>4915.5835120854181</v>
      </c>
      <c r="Q589" s="1">
        <f t="shared" si="87"/>
        <v>74821.416487914583</v>
      </c>
      <c r="R589" s="11">
        <f t="shared" si="88"/>
        <v>0.91663466831948681</v>
      </c>
      <c r="S589" s="1">
        <f t="shared" si="89"/>
        <v>68583.904285593759</v>
      </c>
    </row>
    <row r="590" spans="1:19" ht="14.4" customHeight="1">
      <c r="A590" s="142" t="s">
        <v>464</v>
      </c>
      <c r="B590" s="149">
        <v>351424</v>
      </c>
      <c r="C590" s="90" t="s">
        <v>600</v>
      </c>
      <c r="D590" s="142" t="s">
        <v>1122</v>
      </c>
      <c r="E590" s="142" t="s">
        <v>1188</v>
      </c>
      <c r="F590" s="1">
        <v>0</v>
      </c>
      <c r="G590" s="1">
        <v>0</v>
      </c>
      <c r="H590" s="7">
        <f t="shared" si="81"/>
        <v>0</v>
      </c>
      <c r="I590" s="1">
        <v>4332</v>
      </c>
      <c r="J590" s="1">
        <f t="shared" si="82"/>
        <v>4332</v>
      </c>
      <c r="K590" s="5">
        <v>0</v>
      </c>
      <c r="L590" s="5">
        <v>0</v>
      </c>
      <c r="M590" s="10">
        <f t="shared" si="83"/>
        <v>0</v>
      </c>
      <c r="N590" s="2">
        <f t="shared" si="84"/>
        <v>0</v>
      </c>
      <c r="O590" s="2">
        <f t="shared" si="85"/>
        <v>27.771658260369595</v>
      </c>
      <c r="P590" s="1">
        <f t="shared" si="86"/>
        <v>0</v>
      </c>
      <c r="Q590" s="1">
        <f t="shared" si="87"/>
        <v>4332</v>
      </c>
      <c r="R590" s="11">
        <f t="shared" si="88"/>
        <v>0.91663466831948681</v>
      </c>
      <c r="S590" s="1">
        <f t="shared" si="89"/>
        <v>3970.8613831600169</v>
      </c>
    </row>
    <row r="591" spans="1:19" ht="14.4" customHeight="1">
      <c r="A591" s="142" t="s">
        <v>464</v>
      </c>
      <c r="B591" s="148">
        <v>351888</v>
      </c>
      <c r="C591" s="90" t="s">
        <v>601</v>
      </c>
      <c r="D591" s="142" t="s">
        <v>1122</v>
      </c>
      <c r="E591" s="143" t="s">
        <v>1187</v>
      </c>
      <c r="F591" s="1">
        <v>1943883</v>
      </c>
      <c r="G591" s="1">
        <v>0</v>
      </c>
      <c r="H591" s="7">
        <f t="shared" si="81"/>
        <v>1943883</v>
      </c>
      <c r="I591" s="1">
        <v>47652</v>
      </c>
      <c r="J591" s="1">
        <f t="shared" si="82"/>
        <v>1991535</v>
      </c>
      <c r="K591" s="5">
        <v>5063</v>
      </c>
      <c r="L591" s="5">
        <v>0</v>
      </c>
      <c r="M591" s="10">
        <f t="shared" si="83"/>
        <v>5063</v>
      </c>
      <c r="N591" s="2">
        <f t="shared" si="84"/>
        <v>393.35078016985977</v>
      </c>
      <c r="O591" s="2">
        <f t="shared" si="85"/>
        <v>27.771658260369595</v>
      </c>
      <c r="P591" s="1">
        <f t="shared" si="86"/>
        <v>140607.90577225125</v>
      </c>
      <c r="Q591" s="1">
        <f t="shared" si="87"/>
        <v>1850927.0942277487</v>
      </c>
      <c r="R591" s="11">
        <f t="shared" si="88"/>
        <v>0.91663466831948681</v>
      </c>
      <c r="S591" s="1">
        <f t="shared" si="89"/>
        <v>1696623.943101004</v>
      </c>
    </row>
    <row r="592" spans="1:19" ht="14.4" customHeight="1">
      <c r="A592" s="142" t="s">
        <v>602</v>
      </c>
      <c r="B592" s="148">
        <v>361337</v>
      </c>
      <c r="C592" s="90" t="s">
        <v>593</v>
      </c>
      <c r="D592" s="142" t="s">
        <v>1122</v>
      </c>
      <c r="E592" s="143" t="s">
        <v>1187</v>
      </c>
      <c r="F592" s="1">
        <v>90852</v>
      </c>
      <c r="G592" s="1">
        <v>6892</v>
      </c>
      <c r="H592" s="7">
        <f t="shared" si="81"/>
        <v>97744</v>
      </c>
      <c r="I592" s="1">
        <v>12282</v>
      </c>
      <c r="J592" s="1">
        <f t="shared" si="82"/>
        <v>110026</v>
      </c>
      <c r="K592" s="5">
        <v>559</v>
      </c>
      <c r="L592" s="5">
        <v>81</v>
      </c>
      <c r="M592" s="10">
        <f t="shared" si="83"/>
        <v>640</v>
      </c>
      <c r="N592" s="2">
        <f t="shared" si="84"/>
        <v>171.91562500000001</v>
      </c>
      <c r="O592" s="2">
        <f t="shared" si="85"/>
        <v>27.771658260369595</v>
      </c>
      <c r="P592" s="1">
        <f t="shared" si="86"/>
        <v>17773.86128663654</v>
      </c>
      <c r="Q592" s="1">
        <f t="shared" si="87"/>
        <v>92252.138713363456</v>
      </c>
      <c r="R592" s="11">
        <f t="shared" si="88"/>
        <v>0.91663466831948681</v>
      </c>
      <c r="S592" s="1">
        <f t="shared" si="89"/>
        <v>84561.508571287195</v>
      </c>
    </row>
    <row r="593" spans="1:19" ht="14.4" customHeight="1">
      <c r="A593" s="142" t="s">
        <v>602</v>
      </c>
      <c r="B593" s="148">
        <v>361346</v>
      </c>
      <c r="C593" s="90" t="s">
        <v>603</v>
      </c>
      <c r="D593" s="142" t="s">
        <v>1122</v>
      </c>
      <c r="E593" s="143" t="s">
        <v>1187</v>
      </c>
      <c r="F593" s="1">
        <v>1845934</v>
      </c>
      <c r="G593" s="1">
        <v>1475681</v>
      </c>
      <c r="H593" s="7">
        <f t="shared" si="81"/>
        <v>3321615</v>
      </c>
      <c r="I593" s="1">
        <v>-178836</v>
      </c>
      <c r="J593" s="1">
        <f t="shared" si="82"/>
        <v>3142779</v>
      </c>
      <c r="K593" s="5">
        <v>7024</v>
      </c>
      <c r="L593" s="5">
        <v>2075</v>
      </c>
      <c r="M593" s="10">
        <f t="shared" si="83"/>
        <v>9099</v>
      </c>
      <c r="N593" s="2">
        <f t="shared" si="84"/>
        <v>345.39828552588199</v>
      </c>
      <c r="O593" s="2">
        <f t="shared" si="85"/>
        <v>27.771658260369595</v>
      </c>
      <c r="P593" s="1">
        <f t="shared" si="86"/>
        <v>252694.31851110293</v>
      </c>
      <c r="Q593" s="1">
        <f t="shared" si="87"/>
        <v>2890084.6814888972</v>
      </c>
      <c r="R593" s="11">
        <f t="shared" si="88"/>
        <v>0.91663466831948681</v>
      </c>
      <c r="S593" s="1">
        <f t="shared" si="89"/>
        <v>2649151.813431805</v>
      </c>
    </row>
    <row r="594" spans="1:19" ht="14.4" customHeight="1">
      <c r="A594" s="142" t="s">
        <v>602</v>
      </c>
      <c r="B594" s="148">
        <v>361347</v>
      </c>
      <c r="C594" s="90" t="s">
        <v>604</v>
      </c>
      <c r="D594" s="142" t="s">
        <v>1122</v>
      </c>
      <c r="E594" s="143" t="s">
        <v>1187</v>
      </c>
      <c r="F594" s="1">
        <v>877986</v>
      </c>
      <c r="G594" s="1">
        <v>90653</v>
      </c>
      <c r="H594" s="7">
        <f t="shared" si="81"/>
        <v>968639</v>
      </c>
      <c r="I594" s="1">
        <v>-77478</v>
      </c>
      <c r="J594" s="1">
        <f t="shared" si="82"/>
        <v>891161</v>
      </c>
      <c r="K594" s="5">
        <v>3170</v>
      </c>
      <c r="L594" s="5">
        <v>0</v>
      </c>
      <c r="M594" s="10">
        <f t="shared" si="83"/>
        <v>3170</v>
      </c>
      <c r="N594" s="2">
        <f t="shared" si="84"/>
        <v>281.12334384858042</v>
      </c>
      <c r="O594" s="2">
        <f t="shared" si="85"/>
        <v>27.771658260369595</v>
      </c>
      <c r="P594" s="1">
        <f t="shared" si="86"/>
        <v>88036.156685371621</v>
      </c>
      <c r="Q594" s="1">
        <f t="shared" si="87"/>
        <v>803124.84331462835</v>
      </c>
      <c r="R594" s="11">
        <f t="shared" si="88"/>
        <v>0.91663466831948681</v>
      </c>
      <c r="S594" s="1">
        <f t="shared" si="89"/>
        <v>736172.07437084417</v>
      </c>
    </row>
    <row r="595" spans="1:19" ht="14.4" customHeight="1">
      <c r="A595" s="142" t="s">
        <v>602</v>
      </c>
      <c r="B595" s="149">
        <v>361348</v>
      </c>
      <c r="C595" s="90" t="s">
        <v>605</v>
      </c>
      <c r="D595" s="142" t="s">
        <v>1122</v>
      </c>
      <c r="E595" s="142" t="s">
        <v>1188</v>
      </c>
      <c r="F595" s="1">
        <v>0</v>
      </c>
      <c r="G595" s="1">
        <v>0</v>
      </c>
      <c r="H595" s="7">
        <f t="shared" si="81"/>
        <v>0</v>
      </c>
      <c r="I595" s="1">
        <v>444</v>
      </c>
      <c r="J595" s="1">
        <f t="shared" si="82"/>
        <v>444</v>
      </c>
      <c r="K595" s="5">
        <v>0</v>
      </c>
      <c r="L595" s="5">
        <v>0</v>
      </c>
      <c r="M595" s="10">
        <f t="shared" si="83"/>
        <v>0</v>
      </c>
      <c r="N595" s="2">
        <f t="shared" si="84"/>
        <v>0</v>
      </c>
      <c r="O595" s="2">
        <f t="shared" si="85"/>
        <v>27.771658260369595</v>
      </c>
      <c r="P595" s="1">
        <f t="shared" si="86"/>
        <v>0</v>
      </c>
      <c r="Q595" s="1">
        <f t="shared" si="87"/>
        <v>444</v>
      </c>
      <c r="R595" s="11">
        <f t="shared" si="88"/>
        <v>0.91663466831948681</v>
      </c>
      <c r="S595" s="1">
        <f t="shared" si="89"/>
        <v>406.98579273385212</v>
      </c>
    </row>
    <row r="596" spans="1:19" ht="14.4" customHeight="1">
      <c r="A596" s="142" t="s">
        <v>602</v>
      </c>
      <c r="B596" s="149">
        <v>361350</v>
      </c>
      <c r="C596" s="90" t="s">
        <v>606</v>
      </c>
      <c r="D596" s="142" t="s">
        <v>1122</v>
      </c>
      <c r="E596" s="142" t="s">
        <v>1188</v>
      </c>
      <c r="F596" s="1">
        <v>0</v>
      </c>
      <c r="G596" s="1">
        <v>0</v>
      </c>
      <c r="H596" s="7">
        <f t="shared" si="81"/>
        <v>0</v>
      </c>
      <c r="I596" s="1">
        <v>-31176</v>
      </c>
      <c r="J596" s="1">
        <f t="shared" si="82"/>
        <v>-31176</v>
      </c>
      <c r="K596" s="5">
        <v>0</v>
      </c>
      <c r="L596" s="5">
        <v>0</v>
      </c>
      <c r="M596" s="10">
        <f t="shared" si="83"/>
        <v>0</v>
      </c>
      <c r="N596" s="2">
        <f t="shared" si="84"/>
        <v>0</v>
      </c>
      <c r="O596" s="2">
        <f t="shared" si="85"/>
        <v>27.771658260369595</v>
      </c>
      <c r="P596" s="1">
        <f t="shared" si="86"/>
        <v>0</v>
      </c>
      <c r="Q596" s="1">
        <f t="shared" si="87"/>
        <v>-31176</v>
      </c>
      <c r="R596" s="11">
        <f t="shared" si="88"/>
        <v>0.91663466831948681</v>
      </c>
      <c r="S596" s="1">
        <f t="shared" si="89"/>
        <v>-31176</v>
      </c>
    </row>
    <row r="597" spans="1:19" ht="14.4" customHeight="1">
      <c r="A597" s="142" t="s">
        <v>602</v>
      </c>
      <c r="B597" s="148">
        <v>361353</v>
      </c>
      <c r="C597" s="90" t="s">
        <v>607</v>
      </c>
      <c r="D597" s="142" t="s">
        <v>1122</v>
      </c>
      <c r="E597" s="143" t="s">
        <v>1187</v>
      </c>
      <c r="F597" s="1">
        <v>247796</v>
      </c>
      <c r="G597" s="1">
        <v>0</v>
      </c>
      <c r="H597" s="7">
        <f t="shared" si="81"/>
        <v>247796</v>
      </c>
      <c r="I597" s="1">
        <v>4566</v>
      </c>
      <c r="J597" s="1">
        <f t="shared" si="82"/>
        <v>252362</v>
      </c>
      <c r="K597" s="5">
        <v>1107</v>
      </c>
      <c r="L597" s="5">
        <v>0</v>
      </c>
      <c r="M597" s="10">
        <f t="shared" si="83"/>
        <v>1107</v>
      </c>
      <c r="N597" s="2">
        <f t="shared" si="84"/>
        <v>227.96928635953026</v>
      </c>
      <c r="O597" s="2">
        <f t="shared" si="85"/>
        <v>27.771658260369595</v>
      </c>
      <c r="P597" s="1">
        <f t="shared" si="86"/>
        <v>30743.225694229142</v>
      </c>
      <c r="Q597" s="1">
        <f t="shared" si="87"/>
        <v>221618.77430577087</v>
      </c>
      <c r="R597" s="11">
        <f t="shared" si="88"/>
        <v>0.91663466831948681</v>
      </c>
      <c r="S597" s="1">
        <f t="shared" si="89"/>
        <v>203143.45167914149</v>
      </c>
    </row>
    <row r="598" spans="1:19" ht="14.4" customHeight="1">
      <c r="A598" s="142" t="s">
        <v>602</v>
      </c>
      <c r="B598" s="148">
        <v>361356</v>
      </c>
      <c r="C598" s="90" t="s">
        <v>608</v>
      </c>
      <c r="D598" s="142" t="s">
        <v>1122</v>
      </c>
      <c r="E598" s="143" t="s">
        <v>1187</v>
      </c>
      <c r="F598" s="1">
        <v>877288</v>
      </c>
      <c r="G598" s="1">
        <v>0</v>
      </c>
      <c r="H598" s="7">
        <f t="shared" si="81"/>
        <v>877288</v>
      </c>
      <c r="I598" s="1">
        <v>39852</v>
      </c>
      <c r="J598" s="1">
        <f t="shared" si="82"/>
        <v>917140</v>
      </c>
      <c r="K598" s="5">
        <v>4013</v>
      </c>
      <c r="L598" s="5">
        <v>0</v>
      </c>
      <c r="M598" s="10">
        <f t="shared" si="83"/>
        <v>4013</v>
      </c>
      <c r="N598" s="2">
        <f t="shared" si="84"/>
        <v>228.54223772738601</v>
      </c>
      <c r="O598" s="2">
        <f t="shared" si="85"/>
        <v>27.771658260369595</v>
      </c>
      <c r="P598" s="1">
        <f t="shared" si="86"/>
        <v>111447.66459886318</v>
      </c>
      <c r="Q598" s="1">
        <f t="shared" si="87"/>
        <v>805692.33540113678</v>
      </c>
      <c r="R598" s="11">
        <f t="shared" si="88"/>
        <v>0.91663466831948681</v>
      </c>
      <c r="S598" s="1">
        <f t="shared" si="89"/>
        <v>738525.52662797377</v>
      </c>
    </row>
    <row r="599" spans="1:19" ht="14.4" customHeight="1">
      <c r="A599" s="142" t="s">
        <v>602</v>
      </c>
      <c r="B599" s="149">
        <v>361358</v>
      </c>
      <c r="C599" s="90" t="s">
        <v>609</v>
      </c>
      <c r="D599" s="142" t="s">
        <v>1122</v>
      </c>
      <c r="E599" s="142" t="s">
        <v>1188</v>
      </c>
      <c r="F599" s="1">
        <v>0</v>
      </c>
      <c r="G599" s="1">
        <v>0</v>
      </c>
      <c r="H599" s="7">
        <f t="shared" si="81"/>
        <v>0</v>
      </c>
      <c r="I599" s="1">
        <v>19596</v>
      </c>
      <c r="J599" s="1">
        <f t="shared" si="82"/>
        <v>19596</v>
      </c>
      <c r="K599" s="5">
        <v>0</v>
      </c>
      <c r="L599" s="5">
        <v>0</v>
      </c>
      <c r="M599" s="10">
        <f t="shared" si="83"/>
        <v>0</v>
      </c>
      <c r="N599" s="2">
        <f t="shared" si="84"/>
        <v>0</v>
      </c>
      <c r="O599" s="2">
        <f t="shared" si="85"/>
        <v>27.771658260369595</v>
      </c>
      <c r="P599" s="1">
        <f t="shared" si="86"/>
        <v>0</v>
      </c>
      <c r="Q599" s="1">
        <f t="shared" si="87"/>
        <v>19596</v>
      </c>
      <c r="R599" s="11">
        <f t="shared" si="88"/>
        <v>0.91663466831948681</v>
      </c>
      <c r="S599" s="1">
        <f t="shared" si="89"/>
        <v>17962.372960388664</v>
      </c>
    </row>
    <row r="600" spans="1:19" ht="14.4" customHeight="1">
      <c r="A600" s="142" t="s">
        <v>602</v>
      </c>
      <c r="B600" s="149">
        <v>361362</v>
      </c>
      <c r="C600" s="90" t="s">
        <v>610</v>
      </c>
      <c r="D600" s="142" t="s">
        <v>1122</v>
      </c>
      <c r="E600" s="142" t="s">
        <v>1188</v>
      </c>
      <c r="F600" s="1">
        <v>0</v>
      </c>
      <c r="G600" s="1">
        <v>0</v>
      </c>
      <c r="H600" s="7">
        <f t="shared" si="81"/>
        <v>0</v>
      </c>
      <c r="I600" s="1">
        <v>-6000</v>
      </c>
      <c r="J600" s="1">
        <f t="shared" si="82"/>
        <v>-6000</v>
      </c>
      <c r="K600" s="5">
        <v>0</v>
      </c>
      <c r="L600" s="5">
        <v>0</v>
      </c>
      <c r="M600" s="10">
        <f t="shared" si="83"/>
        <v>0</v>
      </c>
      <c r="N600" s="2">
        <f t="shared" si="84"/>
        <v>0</v>
      </c>
      <c r="O600" s="2">
        <f t="shared" si="85"/>
        <v>27.771658260369595</v>
      </c>
      <c r="P600" s="1">
        <f t="shared" si="86"/>
        <v>0</v>
      </c>
      <c r="Q600" s="1">
        <f t="shared" si="87"/>
        <v>-6000</v>
      </c>
      <c r="R600" s="11">
        <f t="shared" si="88"/>
        <v>0.91663466831948681</v>
      </c>
      <c r="S600" s="1">
        <f t="shared" si="89"/>
        <v>-6000</v>
      </c>
    </row>
    <row r="601" spans="1:19" ht="14.4" customHeight="1">
      <c r="A601" s="142" t="s">
        <v>602</v>
      </c>
      <c r="B601" s="149">
        <v>361365</v>
      </c>
      <c r="C601" s="90" t="s">
        <v>611</v>
      </c>
      <c r="D601" s="142" t="s">
        <v>1122</v>
      </c>
      <c r="E601" s="142" t="s">
        <v>1188</v>
      </c>
      <c r="F601" s="1">
        <v>0</v>
      </c>
      <c r="G601" s="1">
        <v>0</v>
      </c>
      <c r="H601" s="7">
        <f t="shared" si="81"/>
        <v>0</v>
      </c>
      <c r="I601" s="1">
        <v>-390</v>
      </c>
      <c r="J601" s="1">
        <f t="shared" si="82"/>
        <v>-390</v>
      </c>
      <c r="K601" s="5">
        <v>0</v>
      </c>
      <c r="L601" s="5">
        <v>0</v>
      </c>
      <c r="M601" s="10">
        <f t="shared" si="83"/>
        <v>0</v>
      </c>
      <c r="N601" s="2">
        <f t="shared" si="84"/>
        <v>0</v>
      </c>
      <c r="O601" s="2">
        <f t="shared" si="85"/>
        <v>27.771658260369595</v>
      </c>
      <c r="P601" s="1">
        <f t="shared" si="86"/>
        <v>0</v>
      </c>
      <c r="Q601" s="1">
        <f t="shared" si="87"/>
        <v>-390</v>
      </c>
      <c r="R601" s="11">
        <f t="shared" si="88"/>
        <v>0.91663466831948681</v>
      </c>
      <c r="S601" s="1">
        <f t="shared" si="89"/>
        <v>-390</v>
      </c>
    </row>
    <row r="602" spans="1:19" ht="14.4" customHeight="1">
      <c r="A602" s="142" t="s">
        <v>602</v>
      </c>
      <c r="B602" s="149">
        <v>361370</v>
      </c>
      <c r="C602" s="90" t="s">
        <v>612</v>
      </c>
      <c r="D602" s="142" t="s">
        <v>1122</v>
      </c>
      <c r="E602" s="142" t="s">
        <v>1188</v>
      </c>
      <c r="F602" s="1">
        <v>0</v>
      </c>
      <c r="G602" s="1">
        <v>0</v>
      </c>
      <c r="H602" s="7">
        <f t="shared" si="81"/>
        <v>0</v>
      </c>
      <c r="I602" s="1">
        <v>-60924</v>
      </c>
      <c r="J602" s="1">
        <f t="shared" si="82"/>
        <v>-60924</v>
      </c>
      <c r="K602" s="5">
        <v>0</v>
      </c>
      <c r="L602" s="5">
        <v>0</v>
      </c>
      <c r="M602" s="10">
        <f t="shared" si="83"/>
        <v>0</v>
      </c>
      <c r="N602" s="2">
        <f t="shared" si="84"/>
        <v>0</v>
      </c>
      <c r="O602" s="2">
        <f t="shared" si="85"/>
        <v>27.771658260369595</v>
      </c>
      <c r="P602" s="1">
        <f t="shared" si="86"/>
        <v>0</v>
      </c>
      <c r="Q602" s="1">
        <f t="shared" si="87"/>
        <v>-60924</v>
      </c>
      <c r="R602" s="11">
        <f t="shared" si="88"/>
        <v>0.91663466831948681</v>
      </c>
      <c r="S602" s="1">
        <f t="shared" si="89"/>
        <v>-60924</v>
      </c>
    </row>
    <row r="603" spans="1:19" ht="14.4" customHeight="1">
      <c r="A603" s="142" t="s">
        <v>602</v>
      </c>
      <c r="B603" s="149">
        <v>361372</v>
      </c>
      <c r="C603" s="90" t="s">
        <v>613</v>
      </c>
      <c r="D603" s="142" t="s">
        <v>1122</v>
      </c>
      <c r="E603" s="142" t="s">
        <v>1188</v>
      </c>
      <c r="F603" s="1">
        <v>0</v>
      </c>
      <c r="G603" s="1">
        <v>0</v>
      </c>
      <c r="H603" s="7">
        <f t="shared" si="81"/>
        <v>0</v>
      </c>
      <c r="I603" s="1">
        <v>-654</v>
      </c>
      <c r="J603" s="1">
        <f t="shared" si="82"/>
        <v>-654</v>
      </c>
      <c r="K603" s="5">
        <v>0</v>
      </c>
      <c r="L603" s="5">
        <v>0</v>
      </c>
      <c r="M603" s="10">
        <f t="shared" si="83"/>
        <v>0</v>
      </c>
      <c r="N603" s="2">
        <f t="shared" si="84"/>
        <v>0</v>
      </c>
      <c r="O603" s="2">
        <f t="shared" si="85"/>
        <v>27.771658260369595</v>
      </c>
      <c r="P603" s="1">
        <f t="shared" si="86"/>
        <v>0</v>
      </c>
      <c r="Q603" s="1">
        <f t="shared" si="87"/>
        <v>-654</v>
      </c>
      <c r="R603" s="11">
        <f t="shared" si="88"/>
        <v>0.91663466831948681</v>
      </c>
      <c r="S603" s="1">
        <f t="shared" si="89"/>
        <v>-654</v>
      </c>
    </row>
    <row r="604" spans="1:19" ht="14.4" customHeight="1">
      <c r="A604" s="142" t="s">
        <v>602</v>
      </c>
      <c r="B604" s="148">
        <v>361373</v>
      </c>
      <c r="C604" s="90" t="s">
        <v>614</v>
      </c>
      <c r="D604" s="142" t="s">
        <v>1122</v>
      </c>
      <c r="E604" s="143" t="s">
        <v>1187</v>
      </c>
      <c r="F604" s="1">
        <v>3124672</v>
      </c>
      <c r="G604" s="1">
        <v>288567</v>
      </c>
      <c r="H604" s="7">
        <f t="shared" si="81"/>
        <v>3413239</v>
      </c>
      <c r="I604" s="1">
        <v>122268</v>
      </c>
      <c r="J604" s="1">
        <f t="shared" si="82"/>
        <v>3535507</v>
      </c>
      <c r="K604" s="5">
        <v>6810</v>
      </c>
      <c r="L604" s="5">
        <v>0</v>
      </c>
      <c r="M604" s="10">
        <f t="shared" si="83"/>
        <v>6810</v>
      </c>
      <c r="N604" s="2">
        <f t="shared" si="84"/>
        <v>519.16402349486054</v>
      </c>
      <c r="O604" s="2">
        <f t="shared" si="85"/>
        <v>27.771658260369595</v>
      </c>
      <c r="P604" s="1">
        <f t="shared" si="86"/>
        <v>189124.99275311694</v>
      </c>
      <c r="Q604" s="1">
        <f t="shared" si="87"/>
        <v>3346382.0072468831</v>
      </c>
      <c r="R604" s="11">
        <f t="shared" si="88"/>
        <v>0.91663466831948681</v>
      </c>
      <c r="S604" s="1">
        <f t="shared" si="89"/>
        <v>3067409.7612830452</v>
      </c>
    </row>
    <row r="605" spans="1:19" ht="14.4" customHeight="1">
      <c r="A605" s="142" t="s">
        <v>602</v>
      </c>
      <c r="B605" s="149">
        <v>361374</v>
      </c>
      <c r="C605" s="90" t="s">
        <v>615</v>
      </c>
      <c r="D605" s="142" t="s">
        <v>1122</v>
      </c>
      <c r="E605" s="142" t="s">
        <v>1188</v>
      </c>
      <c r="F605" s="1">
        <v>0</v>
      </c>
      <c r="G605" s="1">
        <v>0</v>
      </c>
      <c r="H605" s="7">
        <f t="shared" si="81"/>
        <v>0</v>
      </c>
      <c r="I605" s="1">
        <v>-26196</v>
      </c>
      <c r="J605" s="1">
        <f t="shared" si="82"/>
        <v>-26196</v>
      </c>
      <c r="K605" s="5">
        <v>0</v>
      </c>
      <c r="L605" s="5">
        <v>0</v>
      </c>
      <c r="M605" s="10">
        <f t="shared" si="83"/>
        <v>0</v>
      </c>
      <c r="N605" s="2">
        <f t="shared" si="84"/>
        <v>0</v>
      </c>
      <c r="O605" s="2">
        <f t="shared" si="85"/>
        <v>27.771658260369595</v>
      </c>
      <c r="P605" s="1">
        <f t="shared" si="86"/>
        <v>0</v>
      </c>
      <c r="Q605" s="1">
        <f t="shared" si="87"/>
        <v>-26196</v>
      </c>
      <c r="R605" s="11">
        <f t="shared" si="88"/>
        <v>0.91663466831948681</v>
      </c>
      <c r="S605" s="1">
        <f t="shared" si="89"/>
        <v>-26196</v>
      </c>
    </row>
    <row r="606" spans="1:19" ht="14.4" customHeight="1">
      <c r="A606" s="142" t="s">
        <v>602</v>
      </c>
      <c r="B606" s="149">
        <v>361381</v>
      </c>
      <c r="C606" s="90" t="s">
        <v>616</v>
      </c>
      <c r="D606" s="142" t="s">
        <v>1122</v>
      </c>
      <c r="E606" s="142" t="s">
        <v>1188</v>
      </c>
      <c r="F606" s="1">
        <v>0</v>
      </c>
      <c r="G606" s="1">
        <v>0</v>
      </c>
      <c r="H606" s="7">
        <f t="shared" si="81"/>
        <v>0</v>
      </c>
      <c r="I606" s="1">
        <v>-136242</v>
      </c>
      <c r="J606" s="1">
        <f t="shared" si="82"/>
        <v>-136242</v>
      </c>
      <c r="K606" s="5">
        <v>0</v>
      </c>
      <c r="L606" s="5">
        <v>0</v>
      </c>
      <c r="M606" s="10">
        <f t="shared" si="83"/>
        <v>0</v>
      </c>
      <c r="N606" s="2">
        <f t="shared" si="84"/>
        <v>0</v>
      </c>
      <c r="O606" s="2">
        <f t="shared" si="85"/>
        <v>27.771658260369595</v>
      </c>
      <c r="P606" s="1">
        <f t="shared" si="86"/>
        <v>0</v>
      </c>
      <c r="Q606" s="1">
        <f t="shared" si="87"/>
        <v>-136242</v>
      </c>
      <c r="R606" s="11">
        <f t="shared" si="88"/>
        <v>0.91663466831948681</v>
      </c>
      <c r="S606" s="1">
        <f t="shared" si="89"/>
        <v>-136242</v>
      </c>
    </row>
    <row r="607" spans="1:19" ht="14.4" customHeight="1">
      <c r="A607" s="142" t="s">
        <v>602</v>
      </c>
      <c r="B607" s="149">
        <v>361383</v>
      </c>
      <c r="C607" s="90" t="s">
        <v>617</v>
      </c>
      <c r="D607" s="142" t="s">
        <v>1122</v>
      </c>
      <c r="E607" s="142" t="s">
        <v>1188</v>
      </c>
      <c r="F607" s="1">
        <v>0</v>
      </c>
      <c r="G607" s="1">
        <v>0</v>
      </c>
      <c r="H607" s="7">
        <f t="shared" si="81"/>
        <v>0</v>
      </c>
      <c r="I607" s="1">
        <v>16152</v>
      </c>
      <c r="J607" s="1">
        <f t="shared" si="82"/>
        <v>16152</v>
      </c>
      <c r="K607" s="5">
        <v>0</v>
      </c>
      <c r="L607" s="5">
        <v>0</v>
      </c>
      <c r="M607" s="10">
        <f t="shared" si="83"/>
        <v>0</v>
      </c>
      <c r="N607" s="2">
        <f t="shared" si="84"/>
        <v>0</v>
      </c>
      <c r="O607" s="2">
        <f t="shared" si="85"/>
        <v>27.771658260369595</v>
      </c>
      <c r="P607" s="1">
        <f t="shared" si="86"/>
        <v>0</v>
      </c>
      <c r="Q607" s="1">
        <f t="shared" si="87"/>
        <v>16152</v>
      </c>
      <c r="R607" s="11">
        <f t="shared" si="88"/>
        <v>0.91663466831948681</v>
      </c>
      <c r="S607" s="1">
        <f t="shared" si="89"/>
        <v>14805.483162696351</v>
      </c>
    </row>
    <row r="608" spans="1:19" ht="14.4" customHeight="1">
      <c r="A608" s="142" t="s">
        <v>602</v>
      </c>
      <c r="B608" s="149">
        <v>361384</v>
      </c>
      <c r="C608" s="90" t="s">
        <v>618</v>
      </c>
      <c r="D608" s="142" t="s">
        <v>1122</v>
      </c>
      <c r="E608" s="142" t="s">
        <v>1188</v>
      </c>
      <c r="F608" s="1">
        <v>0</v>
      </c>
      <c r="G608" s="1">
        <v>0</v>
      </c>
      <c r="H608" s="7">
        <f t="shared" si="81"/>
        <v>0</v>
      </c>
      <c r="I608" s="1">
        <v>-8532</v>
      </c>
      <c r="J608" s="1">
        <f t="shared" si="82"/>
        <v>-8532</v>
      </c>
      <c r="K608" s="5">
        <v>0</v>
      </c>
      <c r="L608" s="5">
        <v>0</v>
      </c>
      <c r="M608" s="10">
        <f t="shared" si="83"/>
        <v>0</v>
      </c>
      <c r="N608" s="2">
        <f t="shared" si="84"/>
        <v>0</v>
      </c>
      <c r="O608" s="2">
        <f t="shared" si="85"/>
        <v>27.771658260369595</v>
      </c>
      <c r="P608" s="1">
        <f t="shared" si="86"/>
        <v>0</v>
      </c>
      <c r="Q608" s="1">
        <f t="shared" si="87"/>
        <v>-8532</v>
      </c>
      <c r="R608" s="11">
        <f t="shared" si="88"/>
        <v>0.91663466831948681</v>
      </c>
      <c r="S608" s="1">
        <f t="shared" si="89"/>
        <v>-8532</v>
      </c>
    </row>
    <row r="609" spans="1:19" ht="14.4" customHeight="1">
      <c r="A609" s="142" t="s">
        <v>602</v>
      </c>
      <c r="B609" s="149">
        <v>361385</v>
      </c>
      <c r="C609" s="90" t="s">
        <v>619</v>
      </c>
      <c r="D609" s="142" t="s">
        <v>1122</v>
      </c>
      <c r="E609" s="142" t="s">
        <v>1188</v>
      </c>
      <c r="F609" s="1">
        <v>0</v>
      </c>
      <c r="G609" s="1">
        <v>0</v>
      </c>
      <c r="H609" s="7">
        <f t="shared" si="81"/>
        <v>0</v>
      </c>
      <c r="I609" s="1">
        <v>57882</v>
      </c>
      <c r="J609" s="1">
        <f t="shared" si="82"/>
        <v>57882</v>
      </c>
      <c r="K609" s="5">
        <v>0</v>
      </c>
      <c r="L609" s="5">
        <v>0</v>
      </c>
      <c r="M609" s="10">
        <f t="shared" si="83"/>
        <v>0</v>
      </c>
      <c r="N609" s="2">
        <f t="shared" si="84"/>
        <v>0</v>
      </c>
      <c r="O609" s="2">
        <f t="shared" si="85"/>
        <v>27.771658260369595</v>
      </c>
      <c r="P609" s="1">
        <f t="shared" si="86"/>
        <v>0</v>
      </c>
      <c r="Q609" s="1">
        <f t="shared" si="87"/>
        <v>57882</v>
      </c>
      <c r="R609" s="11">
        <f t="shared" si="88"/>
        <v>0.91663466831948681</v>
      </c>
      <c r="S609" s="1">
        <f t="shared" si="89"/>
        <v>53056.647871668538</v>
      </c>
    </row>
    <row r="610" spans="1:19" ht="14.4" customHeight="1">
      <c r="A610" s="142" t="s">
        <v>602</v>
      </c>
      <c r="B610" s="149">
        <v>361386</v>
      </c>
      <c r="C610" s="90" t="s">
        <v>620</v>
      </c>
      <c r="D610" s="142" t="s">
        <v>1122</v>
      </c>
      <c r="E610" s="142" t="s">
        <v>1188</v>
      </c>
      <c r="F610" s="1">
        <v>0</v>
      </c>
      <c r="G610" s="1">
        <v>0</v>
      </c>
      <c r="H610" s="7">
        <f t="shared" si="81"/>
        <v>0</v>
      </c>
      <c r="I610" s="1">
        <v>10404</v>
      </c>
      <c r="J610" s="1">
        <f t="shared" si="82"/>
        <v>10404</v>
      </c>
      <c r="K610" s="5">
        <v>0</v>
      </c>
      <c r="L610" s="5">
        <v>0</v>
      </c>
      <c r="M610" s="10">
        <f t="shared" si="83"/>
        <v>0</v>
      </c>
      <c r="N610" s="2">
        <f t="shared" si="84"/>
        <v>0</v>
      </c>
      <c r="O610" s="2">
        <f t="shared" si="85"/>
        <v>27.771658260369595</v>
      </c>
      <c r="P610" s="1">
        <f t="shared" si="86"/>
        <v>0</v>
      </c>
      <c r="Q610" s="1">
        <f t="shared" si="87"/>
        <v>10404</v>
      </c>
      <c r="R610" s="11">
        <f t="shared" si="88"/>
        <v>0.91663466831948681</v>
      </c>
      <c r="S610" s="1">
        <f t="shared" si="89"/>
        <v>9536.6670891959402</v>
      </c>
    </row>
    <row r="611" spans="1:19" ht="14.4" customHeight="1">
      <c r="A611" s="142" t="s">
        <v>602</v>
      </c>
      <c r="B611" s="148">
        <v>361387</v>
      </c>
      <c r="C611" s="90" t="s">
        <v>621</v>
      </c>
      <c r="D611" s="142" t="s">
        <v>1122</v>
      </c>
      <c r="E611" s="143" t="s">
        <v>1187</v>
      </c>
      <c r="F611" s="1">
        <v>565233</v>
      </c>
      <c r="G611" s="1">
        <v>0</v>
      </c>
      <c r="H611" s="7">
        <f t="shared" si="81"/>
        <v>565233</v>
      </c>
      <c r="I611" s="1">
        <v>-1962</v>
      </c>
      <c r="J611" s="1">
        <f t="shared" si="82"/>
        <v>563271</v>
      </c>
      <c r="K611" s="5">
        <v>1103</v>
      </c>
      <c r="L611" s="5">
        <v>0</v>
      </c>
      <c r="M611" s="10">
        <f t="shared" si="83"/>
        <v>1103</v>
      </c>
      <c r="N611" s="2">
        <f t="shared" si="84"/>
        <v>510.67180417044426</v>
      </c>
      <c r="O611" s="2">
        <f t="shared" si="85"/>
        <v>27.771658260369595</v>
      </c>
      <c r="P611" s="1">
        <f t="shared" si="86"/>
        <v>30632.139061187663</v>
      </c>
      <c r="Q611" s="1">
        <f t="shared" si="87"/>
        <v>532638.86093881237</v>
      </c>
      <c r="R611" s="11">
        <f t="shared" si="88"/>
        <v>0.91663466831948681</v>
      </c>
      <c r="S611" s="1">
        <f t="shared" si="89"/>
        <v>488235.24563071755</v>
      </c>
    </row>
    <row r="612" spans="1:19" ht="14.4" customHeight="1">
      <c r="A612" s="142" t="s">
        <v>602</v>
      </c>
      <c r="B612" s="148">
        <v>361389</v>
      </c>
      <c r="C612" s="90" t="s">
        <v>281</v>
      </c>
      <c r="D612" s="142" t="s">
        <v>1122</v>
      </c>
      <c r="E612" s="143" t="s">
        <v>1187</v>
      </c>
      <c r="F612" s="1">
        <v>436119</v>
      </c>
      <c r="G612" s="1">
        <v>170186</v>
      </c>
      <c r="H612" s="7">
        <f t="shared" si="81"/>
        <v>606305</v>
      </c>
      <c r="I612" s="1">
        <v>47952</v>
      </c>
      <c r="J612" s="1">
        <f t="shared" si="82"/>
        <v>654257</v>
      </c>
      <c r="K612" s="5">
        <v>947</v>
      </c>
      <c r="L612" s="5">
        <v>0</v>
      </c>
      <c r="M612" s="10">
        <f t="shared" si="83"/>
        <v>947</v>
      </c>
      <c r="N612" s="2">
        <f t="shared" si="84"/>
        <v>690.87328405491019</v>
      </c>
      <c r="O612" s="2">
        <f t="shared" si="85"/>
        <v>27.771658260369595</v>
      </c>
      <c r="P612" s="1">
        <f t="shared" si="86"/>
        <v>26299.760372570006</v>
      </c>
      <c r="Q612" s="1">
        <f t="shared" si="87"/>
        <v>627957.23962742998</v>
      </c>
      <c r="R612" s="11">
        <f t="shared" si="88"/>
        <v>0.91663466831948681</v>
      </c>
      <c r="S612" s="1">
        <f t="shared" si="89"/>
        <v>575607.37606470974</v>
      </c>
    </row>
    <row r="613" spans="1:19" ht="14.4" customHeight="1">
      <c r="A613" s="142" t="s">
        <v>602</v>
      </c>
      <c r="B613" s="148">
        <v>361390</v>
      </c>
      <c r="C613" s="90" t="s">
        <v>622</v>
      </c>
      <c r="D613" s="142" t="s">
        <v>1122</v>
      </c>
      <c r="E613" s="143" t="s">
        <v>1187</v>
      </c>
      <c r="F613" s="1">
        <v>567955</v>
      </c>
      <c r="G613" s="1">
        <v>0</v>
      </c>
      <c r="H613" s="7">
        <f t="shared" si="81"/>
        <v>567955</v>
      </c>
      <c r="I613" s="1">
        <v>-10560</v>
      </c>
      <c r="J613" s="1">
        <f t="shared" si="82"/>
        <v>557395</v>
      </c>
      <c r="K613" s="5">
        <v>1816</v>
      </c>
      <c r="L613" s="5">
        <v>0</v>
      </c>
      <c r="M613" s="10">
        <f t="shared" si="83"/>
        <v>1816</v>
      </c>
      <c r="N613" s="2">
        <f t="shared" si="84"/>
        <v>306.93557268722469</v>
      </c>
      <c r="O613" s="2">
        <f t="shared" si="85"/>
        <v>27.771658260369595</v>
      </c>
      <c r="P613" s="1">
        <f t="shared" si="86"/>
        <v>50433.331400831186</v>
      </c>
      <c r="Q613" s="1">
        <f t="shared" si="87"/>
        <v>506961.66859916883</v>
      </c>
      <c r="R613" s="11">
        <f t="shared" si="88"/>
        <v>0.91663466831948681</v>
      </c>
      <c r="S613" s="1">
        <f t="shared" si="89"/>
        <v>464698.64094709273</v>
      </c>
    </row>
    <row r="614" spans="1:19" ht="14.4" customHeight="1">
      <c r="A614" s="142" t="s">
        <v>602</v>
      </c>
      <c r="B614" s="149">
        <v>361391</v>
      </c>
      <c r="C614" s="90" t="s">
        <v>623</v>
      </c>
      <c r="D614" s="142" t="s">
        <v>1122</v>
      </c>
      <c r="E614" s="142" t="s">
        <v>1188</v>
      </c>
      <c r="F614" s="1">
        <v>0</v>
      </c>
      <c r="G614" s="1">
        <v>0</v>
      </c>
      <c r="H614" s="7">
        <f t="shared" si="81"/>
        <v>0</v>
      </c>
      <c r="I614" s="1">
        <v>-7002</v>
      </c>
      <c r="J614" s="1">
        <f t="shared" si="82"/>
        <v>-7002</v>
      </c>
      <c r="K614" s="5">
        <v>0</v>
      </c>
      <c r="L614" s="5">
        <v>0</v>
      </c>
      <c r="M614" s="10">
        <f t="shared" si="83"/>
        <v>0</v>
      </c>
      <c r="N614" s="2">
        <f t="shared" si="84"/>
        <v>0</v>
      </c>
      <c r="O614" s="2">
        <f t="shared" si="85"/>
        <v>27.771658260369595</v>
      </c>
      <c r="P614" s="1">
        <f t="shared" si="86"/>
        <v>0</v>
      </c>
      <c r="Q614" s="1">
        <f t="shared" si="87"/>
        <v>-7002</v>
      </c>
      <c r="R614" s="11">
        <f t="shared" si="88"/>
        <v>0.91663466831948681</v>
      </c>
      <c r="S614" s="1">
        <f t="shared" si="89"/>
        <v>-7002</v>
      </c>
    </row>
    <row r="615" spans="1:19" ht="14.4" customHeight="1">
      <c r="A615" s="142" t="s">
        <v>602</v>
      </c>
      <c r="B615" s="148">
        <v>361395</v>
      </c>
      <c r="C615" s="90" t="s">
        <v>624</v>
      </c>
      <c r="D615" s="142" t="s">
        <v>1122</v>
      </c>
      <c r="E615" s="143" t="s">
        <v>1187</v>
      </c>
      <c r="F615" s="1">
        <v>3563689</v>
      </c>
      <c r="G615" s="1">
        <v>71553</v>
      </c>
      <c r="H615" s="7">
        <f t="shared" si="81"/>
        <v>3635242</v>
      </c>
      <c r="I615" s="1">
        <v>346812</v>
      </c>
      <c r="J615" s="1">
        <f t="shared" si="82"/>
        <v>3982054</v>
      </c>
      <c r="K615" s="5">
        <v>12208</v>
      </c>
      <c r="L615" s="5">
        <v>0</v>
      </c>
      <c r="M615" s="10">
        <f t="shared" si="83"/>
        <v>12208</v>
      </c>
      <c r="N615" s="2">
        <f t="shared" si="84"/>
        <v>326.18397771952817</v>
      </c>
      <c r="O615" s="2">
        <f t="shared" si="85"/>
        <v>27.771658260369595</v>
      </c>
      <c r="P615" s="1">
        <f t="shared" si="86"/>
        <v>339036.40404259204</v>
      </c>
      <c r="Q615" s="1">
        <f t="shared" si="87"/>
        <v>3643017.5959574077</v>
      </c>
      <c r="R615" s="11">
        <f t="shared" si="88"/>
        <v>0.91663466831948681</v>
      </c>
      <c r="S615" s="1">
        <f t="shared" si="89"/>
        <v>3339316.2257524729</v>
      </c>
    </row>
    <row r="616" spans="1:19" ht="14.4" customHeight="1">
      <c r="A616" s="142" t="s">
        <v>602</v>
      </c>
      <c r="B616" s="148">
        <v>361396</v>
      </c>
      <c r="C616" s="90" t="s">
        <v>625</v>
      </c>
      <c r="D616" s="142" t="s">
        <v>1122</v>
      </c>
      <c r="E616" s="143" t="s">
        <v>1187</v>
      </c>
      <c r="F616" s="1">
        <v>560635</v>
      </c>
      <c r="G616" s="1">
        <v>52127</v>
      </c>
      <c r="H616" s="7">
        <f t="shared" si="81"/>
        <v>612762</v>
      </c>
      <c r="I616" s="1">
        <v>17742</v>
      </c>
      <c r="J616" s="1">
        <f t="shared" si="82"/>
        <v>630504</v>
      </c>
      <c r="K616" s="5">
        <v>2615</v>
      </c>
      <c r="L616" s="5">
        <v>0</v>
      </c>
      <c r="M616" s="10">
        <f t="shared" si="83"/>
        <v>2615</v>
      </c>
      <c r="N616" s="2">
        <f t="shared" si="84"/>
        <v>241.11051625239006</v>
      </c>
      <c r="O616" s="2">
        <f t="shared" si="85"/>
        <v>27.771658260369595</v>
      </c>
      <c r="P616" s="1">
        <f t="shared" si="86"/>
        <v>72622.886350866494</v>
      </c>
      <c r="Q616" s="1">
        <f t="shared" si="87"/>
        <v>557881.11364913348</v>
      </c>
      <c r="R616" s="11">
        <f t="shared" si="88"/>
        <v>0.91663466831948681</v>
      </c>
      <c r="S616" s="1">
        <f t="shared" si="89"/>
        <v>511373.16957147938</v>
      </c>
    </row>
    <row r="617" spans="1:19" ht="14.4" customHeight="1">
      <c r="A617" s="142" t="s">
        <v>602</v>
      </c>
      <c r="B617" s="149">
        <v>361399</v>
      </c>
      <c r="C617" s="90" t="s">
        <v>626</v>
      </c>
      <c r="D617" s="142" t="s">
        <v>1122</v>
      </c>
      <c r="E617" s="142" t="s">
        <v>1188</v>
      </c>
      <c r="F617" s="1">
        <v>0</v>
      </c>
      <c r="G617" s="1">
        <v>0</v>
      </c>
      <c r="H617" s="7">
        <f t="shared" si="81"/>
        <v>0</v>
      </c>
      <c r="I617" s="1">
        <v>852</v>
      </c>
      <c r="J617" s="1">
        <f t="shared" si="82"/>
        <v>852</v>
      </c>
      <c r="K617" s="5">
        <v>0</v>
      </c>
      <c r="L617" s="5">
        <v>0</v>
      </c>
      <c r="M617" s="10">
        <f t="shared" si="83"/>
        <v>0</v>
      </c>
      <c r="N617" s="2">
        <f t="shared" si="84"/>
        <v>0</v>
      </c>
      <c r="O617" s="2">
        <f t="shared" si="85"/>
        <v>27.771658260369595</v>
      </c>
      <c r="P617" s="1">
        <f t="shared" si="86"/>
        <v>0</v>
      </c>
      <c r="Q617" s="1">
        <f t="shared" si="87"/>
        <v>852</v>
      </c>
      <c r="R617" s="11">
        <f t="shared" si="88"/>
        <v>0.91663466831948681</v>
      </c>
      <c r="S617" s="1">
        <f t="shared" si="89"/>
        <v>780.97273740820276</v>
      </c>
    </row>
    <row r="618" spans="1:19" ht="14.4" customHeight="1">
      <c r="A618" s="142" t="s">
        <v>602</v>
      </c>
      <c r="B618" s="148">
        <v>361401</v>
      </c>
      <c r="C618" s="90" t="s">
        <v>627</v>
      </c>
      <c r="D618" s="142" t="s">
        <v>1122</v>
      </c>
      <c r="E618" s="143" t="s">
        <v>1187</v>
      </c>
      <c r="F618" s="1">
        <v>560688</v>
      </c>
      <c r="G618" s="1">
        <v>221871</v>
      </c>
      <c r="H618" s="7">
        <f t="shared" si="81"/>
        <v>782559</v>
      </c>
      <c r="I618" s="1">
        <v>-5496</v>
      </c>
      <c r="J618" s="1">
        <f t="shared" si="82"/>
        <v>777063</v>
      </c>
      <c r="K618" s="5">
        <v>1625</v>
      </c>
      <c r="L618" s="5">
        <v>242</v>
      </c>
      <c r="M618" s="10">
        <f t="shared" si="83"/>
        <v>1867</v>
      </c>
      <c r="N618" s="2">
        <f t="shared" si="84"/>
        <v>416.2094268880557</v>
      </c>
      <c r="O618" s="2">
        <f t="shared" si="85"/>
        <v>27.771658260369595</v>
      </c>
      <c r="P618" s="1">
        <f t="shared" si="86"/>
        <v>51849.685972110034</v>
      </c>
      <c r="Q618" s="1">
        <f t="shared" si="87"/>
        <v>725213.31402788998</v>
      </c>
      <c r="R618" s="11">
        <f t="shared" si="88"/>
        <v>0.91663466831948681</v>
      </c>
      <c r="S618" s="1">
        <f t="shared" si="89"/>
        <v>664755.66556483076</v>
      </c>
    </row>
    <row r="619" spans="1:19" ht="14.4" customHeight="1">
      <c r="A619" s="142" t="s">
        <v>602</v>
      </c>
      <c r="B619" s="148">
        <v>361403</v>
      </c>
      <c r="C619" s="90" t="s">
        <v>628</v>
      </c>
      <c r="D619" s="142" t="s">
        <v>1122</v>
      </c>
      <c r="E619" s="143" t="s">
        <v>1187</v>
      </c>
      <c r="F619" s="1">
        <v>178017</v>
      </c>
      <c r="G619" s="1">
        <v>0</v>
      </c>
      <c r="H619" s="7">
        <f t="shared" si="81"/>
        <v>178017</v>
      </c>
      <c r="I619" s="1">
        <v>-984</v>
      </c>
      <c r="J619" s="1">
        <f t="shared" si="82"/>
        <v>177033</v>
      </c>
      <c r="K619" s="5">
        <v>682</v>
      </c>
      <c r="L619" s="5">
        <v>0</v>
      </c>
      <c r="M619" s="10">
        <f t="shared" si="83"/>
        <v>682</v>
      </c>
      <c r="N619" s="2">
        <f t="shared" si="84"/>
        <v>259.57917888563048</v>
      </c>
      <c r="O619" s="2">
        <f t="shared" si="85"/>
        <v>27.771658260369595</v>
      </c>
      <c r="P619" s="1">
        <f t="shared" si="86"/>
        <v>18940.270933572065</v>
      </c>
      <c r="Q619" s="1">
        <f t="shared" si="87"/>
        <v>158092.72906642794</v>
      </c>
      <c r="R619" s="11">
        <f t="shared" si="88"/>
        <v>0.91663466831948681</v>
      </c>
      <c r="S619" s="1">
        <f t="shared" si="89"/>
        <v>144913.27627152766</v>
      </c>
    </row>
    <row r="620" spans="1:19" ht="14.4" customHeight="1">
      <c r="A620" s="142" t="s">
        <v>602</v>
      </c>
      <c r="B620" s="148">
        <v>361404</v>
      </c>
      <c r="C620" s="90" t="s">
        <v>629</v>
      </c>
      <c r="D620" s="142" t="s">
        <v>1122</v>
      </c>
      <c r="E620" s="143" t="s">
        <v>1187</v>
      </c>
      <c r="F620" s="1">
        <v>216017</v>
      </c>
      <c r="G620" s="1">
        <v>0</v>
      </c>
      <c r="H620" s="7">
        <f t="shared" si="81"/>
        <v>216017</v>
      </c>
      <c r="I620" s="1">
        <v>2190</v>
      </c>
      <c r="J620" s="1">
        <f t="shared" si="82"/>
        <v>218207</v>
      </c>
      <c r="K620" s="5">
        <v>817</v>
      </c>
      <c r="L620" s="5">
        <v>0</v>
      </c>
      <c r="M620" s="10">
        <f t="shared" si="83"/>
        <v>817</v>
      </c>
      <c r="N620" s="2">
        <f t="shared" si="84"/>
        <v>267.08323133414933</v>
      </c>
      <c r="O620" s="2">
        <f t="shared" si="85"/>
        <v>27.771658260369595</v>
      </c>
      <c r="P620" s="1">
        <f t="shared" si="86"/>
        <v>22689.444798721957</v>
      </c>
      <c r="Q620" s="1">
        <f t="shared" si="87"/>
        <v>195517.55520127804</v>
      </c>
      <c r="R620" s="11">
        <f t="shared" si="88"/>
        <v>0.91663466831948681</v>
      </c>
      <c r="S620" s="1">
        <f t="shared" si="89"/>
        <v>179218.16936256044</v>
      </c>
    </row>
    <row r="621" spans="1:19" ht="14.4" customHeight="1">
      <c r="A621" s="142" t="s">
        <v>602</v>
      </c>
      <c r="B621" s="148">
        <v>361405</v>
      </c>
      <c r="C621" s="90" t="s">
        <v>630</v>
      </c>
      <c r="D621" s="142" t="s">
        <v>1122</v>
      </c>
      <c r="E621" s="143" t="s">
        <v>1187</v>
      </c>
      <c r="F621" s="1">
        <v>171626</v>
      </c>
      <c r="G621" s="1">
        <v>12248</v>
      </c>
      <c r="H621" s="7">
        <f t="shared" si="81"/>
        <v>183874</v>
      </c>
      <c r="I621" s="1">
        <v>8970</v>
      </c>
      <c r="J621" s="1">
        <f t="shared" si="82"/>
        <v>192844</v>
      </c>
      <c r="K621" s="5">
        <v>558</v>
      </c>
      <c r="L621" s="5">
        <v>0</v>
      </c>
      <c r="M621" s="10">
        <f t="shared" si="83"/>
        <v>558</v>
      </c>
      <c r="N621" s="2">
        <f t="shared" si="84"/>
        <v>345.59856630824373</v>
      </c>
      <c r="O621" s="2">
        <f t="shared" si="85"/>
        <v>27.771658260369595</v>
      </c>
      <c r="P621" s="1">
        <f t="shared" si="86"/>
        <v>15496.585309286234</v>
      </c>
      <c r="Q621" s="1">
        <f t="shared" si="87"/>
        <v>177347.41469071378</v>
      </c>
      <c r="R621" s="11">
        <f t="shared" si="88"/>
        <v>0.91663466831948681</v>
      </c>
      <c r="S621" s="1">
        <f t="shared" si="89"/>
        <v>162562.78864234089</v>
      </c>
    </row>
    <row r="622" spans="1:19" ht="14.4" customHeight="1">
      <c r="A622" s="142" t="s">
        <v>602</v>
      </c>
      <c r="B622" s="149">
        <v>361408</v>
      </c>
      <c r="C622" s="90" t="s">
        <v>631</v>
      </c>
      <c r="D622" s="142" t="s">
        <v>1122</v>
      </c>
      <c r="E622" s="142" t="s">
        <v>1188</v>
      </c>
      <c r="F622" s="1">
        <v>0</v>
      </c>
      <c r="G622" s="1">
        <v>0</v>
      </c>
      <c r="H622" s="7">
        <f t="shared" si="81"/>
        <v>0</v>
      </c>
      <c r="I622" s="1">
        <v>1956</v>
      </c>
      <c r="J622" s="1">
        <f t="shared" si="82"/>
        <v>1956</v>
      </c>
      <c r="K622" s="5">
        <v>0</v>
      </c>
      <c r="L622" s="5">
        <v>0</v>
      </c>
      <c r="M622" s="10">
        <f t="shared" si="83"/>
        <v>0</v>
      </c>
      <c r="N622" s="2">
        <f t="shared" si="84"/>
        <v>0</v>
      </c>
      <c r="O622" s="2">
        <f t="shared" si="85"/>
        <v>27.771658260369595</v>
      </c>
      <c r="P622" s="1">
        <f t="shared" si="86"/>
        <v>0</v>
      </c>
      <c r="Q622" s="1">
        <f t="shared" si="87"/>
        <v>1956</v>
      </c>
      <c r="R622" s="11">
        <f t="shared" si="88"/>
        <v>0.91663466831948681</v>
      </c>
      <c r="S622" s="1">
        <f t="shared" si="89"/>
        <v>1792.9374112329162</v>
      </c>
    </row>
    <row r="623" spans="1:19" ht="14.4" customHeight="1">
      <c r="A623" s="142" t="s">
        <v>602</v>
      </c>
      <c r="B623" s="149">
        <v>361409</v>
      </c>
      <c r="C623" s="90" t="s">
        <v>632</v>
      </c>
      <c r="D623" s="142" t="s">
        <v>1122</v>
      </c>
      <c r="E623" s="142" t="s">
        <v>1188</v>
      </c>
      <c r="F623" s="1">
        <v>0</v>
      </c>
      <c r="G623" s="1">
        <v>0</v>
      </c>
      <c r="H623" s="7">
        <f t="shared" si="81"/>
        <v>0</v>
      </c>
      <c r="I623" s="1">
        <v>-7410</v>
      </c>
      <c r="J623" s="1">
        <f t="shared" si="82"/>
        <v>-7410</v>
      </c>
      <c r="K623" s="5">
        <v>0</v>
      </c>
      <c r="L623" s="5">
        <v>0</v>
      </c>
      <c r="M623" s="10">
        <f t="shared" si="83"/>
        <v>0</v>
      </c>
      <c r="N623" s="2">
        <f t="shared" si="84"/>
        <v>0</v>
      </c>
      <c r="O623" s="2">
        <f t="shared" si="85"/>
        <v>27.771658260369595</v>
      </c>
      <c r="P623" s="1">
        <f t="shared" si="86"/>
        <v>0</v>
      </c>
      <c r="Q623" s="1">
        <f t="shared" si="87"/>
        <v>-7410</v>
      </c>
      <c r="R623" s="11">
        <f t="shared" si="88"/>
        <v>0.91663466831948681</v>
      </c>
      <c r="S623" s="1">
        <f t="shared" si="89"/>
        <v>-7410</v>
      </c>
    </row>
    <row r="624" spans="1:19" ht="14.4" customHeight="1">
      <c r="A624" s="142" t="s">
        <v>602</v>
      </c>
      <c r="B624" s="148">
        <v>361410</v>
      </c>
      <c r="C624" s="90" t="s">
        <v>633</v>
      </c>
      <c r="D624" s="142" t="s">
        <v>1122</v>
      </c>
      <c r="E624" s="143" t="s">
        <v>1187</v>
      </c>
      <c r="F624" s="1">
        <v>663999</v>
      </c>
      <c r="G624" s="1">
        <v>0</v>
      </c>
      <c r="H624" s="7">
        <f t="shared" si="81"/>
        <v>663999</v>
      </c>
      <c r="I624" s="1">
        <v>-27372</v>
      </c>
      <c r="J624" s="1">
        <f t="shared" si="82"/>
        <v>636627</v>
      </c>
      <c r="K624" s="5">
        <v>1415</v>
      </c>
      <c r="L624" s="5">
        <v>0</v>
      </c>
      <c r="M624" s="10">
        <f t="shared" si="83"/>
        <v>1415</v>
      </c>
      <c r="N624" s="2">
        <f t="shared" si="84"/>
        <v>449.91307420494701</v>
      </c>
      <c r="O624" s="2">
        <f t="shared" si="85"/>
        <v>27.771658260369595</v>
      </c>
      <c r="P624" s="1">
        <f t="shared" si="86"/>
        <v>39296.896438422977</v>
      </c>
      <c r="Q624" s="1">
        <f t="shared" si="87"/>
        <v>597330.10356157704</v>
      </c>
      <c r="R624" s="11">
        <f t="shared" si="88"/>
        <v>0.91663466831948681</v>
      </c>
      <c r="S624" s="1">
        <f t="shared" si="89"/>
        <v>547533.48135541088</v>
      </c>
    </row>
    <row r="625" spans="1:19" ht="14.4" customHeight="1">
      <c r="A625" s="142" t="s">
        <v>602</v>
      </c>
      <c r="B625" s="148">
        <v>361412</v>
      </c>
      <c r="C625" s="90" t="s">
        <v>634</v>
      </c>
      <c r="D625" s="142" t="s">
        <v>1122</v>
      </c>
      <c r="E625" s="143" t="s">
        <v>1187</v>
      </c>
      <c r="F625" s="1">
        <v>760061</v>
      </c>
      <c r="G625" s="1">
        <v>8825</v>
      </c>
      <c r="H625" s="7">
        <f t="shared" si="81"/>
        <v>768886</v>
      </c>
      <c r="I625" s="1">
        <v>46788</v>
      </c>
      <c r="J625" s="1">
        <f t="shared" si="82"/>
        <v>815674</v>
      </c>
      <c r="K625" s="5">
        <v>3433</v>
      </c>
      <c r="L625" s="5">
        <v>41</v>
      </c>
      <c r="M625" s="10">
        <f t="shared" si="83"/>
        <v>3474</v>
      </c>
      <c r="N625" s="2">
        <f t="shared" si="84"/>
        <v>234.79389752446747</v>
      </c>
      <c r="O625" s="2">
        <f t="shared" si="85"/>
        <v>27.771658260369595</v>
      </c>
      <c r="P625" s="1">
        <f t="shared" si="86"/>
        <v>96478.740796523969</v>
      </c>
      <c r="Q625" s="1">
        <f t="shared" si="87"/>
        <v>719195.25920347602</v>
      </c>
      <c r="R625" s="11">
        <f t="shared" si="88"/>
        <v>0.91663466831948681</v>
      </c>
      <c r="S625" s="1">
        <f t="shared" si="89"/>
        <v>659239.30787692557</v>
      </c>
    </row>
    <row r="626" spans="1:19" ht="14.4" customHeight="1">
      <c r="A626" s="142" t="s">
        <v>602</v>
      </c>
      <c r="B626" s="149">
        <v>361413</v>
      </c>
      <c r="C626" s="90" t="s">
        <v>635</v>
      </c>
      <c r="D626" s="142" t="s">
        <v>1122</v>
      </c>
      <c r="E626" s="142" t="s">
        <v>1188</v>
      </c>
      <c r="F626" s="1">
        <v>0</v>
      </c>
      <c r="G626" s="1">
        <v>0</v>
      </c>
      <c r="H626" s="7">
        <f t="shared" si="81"/>
        <v>0</v>
      </c>
      <c r="I626" s="1">
        <v>1434</v>
      </c>
      <c r="J626" s="1">
        <f t="shared" si="82"/>
        <v>1434</v>
      </c>
      <c r="K626" s="5">
        <v>0</v>
      </c>
      <c r="L626" s="5">
        <v>0</v>
      </c>
      <c r="M626" s="10">
        <f t="shared" si="83"/>
        <v>0</v>
      </c>
      <c r="N626" s="2">
        <f t="shared" si="84"/>
        <v>0</v>
      </c>
      <c r="O626" s="2">
        <f t="shared" si="85"/>
        <v>27.771658260369595</v>
      </c>
      <c r="P626" s="1">
        <f t="shared" si="86"/>
        <v>0</v>
      </c>
      <c r="Q626" s="1">
        <f t="shared" si="87"/>
        <v>1434</v>
      </c>
      <c r="R626" s="11">
        <f t="shared" si="88"/>
        <v>0.91663466831948681</v>
      </c>
      <c r="S626" s="1">
        <f t="shared" si="89"/>
        <v>1314.454114370144</v>
      </c>
    </row>
    <row r="627" spans="1:19" ht="14.4" customHeight="1">
      <c r="A627" s="142" t="s">
        <v>602</v>
      </c>
      <c r="B627" s="148">
        <v>361419</v>
      </c>
      <c r="C627" s="90" t="s">
        <v>636</v>
      </c>
      <c r="D627" s="142" t="s">
        <v>1122</v>
      </c>
      <c r="E627" s="143" t="s">
        <v>1187</v>
      </c>
      <c r="F627" s="1">
        <v>178225</v>
      </c>
      <c r="G627" s="1">
        <v>38408</v>
      </c>
      <c r="H627" s="7">
        <f t="shared" si="81"/>
        <v>216633</v>
      </c>
      <c r="I627" s="1">
        <v>7590</v>
      </c>
      <c r="J627" s="1">
        <f t="shared" si="82"/>
        <v>224223</v>
      </c>
      <c r="K627" s="5">
        <v>277</v>
      </c>
      <c r="L627" s="5">
        <v>33</v>
      </c>
      <c r="M627" s="10">
        <f t="shared" si="83"/>
        <v>310</v>
      </c>
      <c r="N627" s="2">
        <f t="shared" si="84"/>
        <v>723.3</v>
      </c>
      <c r="O627" s="2">
        <f t="shared" si="85"/>
        <v>27.771658260369595</v>
      </c>
      <c r="P627" s="1">
        <f t="shared" si="86"/>
        <v>8609.2140607145739</v>
      </c>
      <c r="Q627" s="1">
        <f t="shared" si="87"/>
        <v>215613.78593928542</v>
      </c>
      <c r="R627" s="11">
        <f t="shared" si="88"/>
        <v>0.91663466831948681</v>
      </c>
      <c r="S627" s="1">
        <f t="shared" si="89"/>
        <v>197639.0711595657</v>
      </c>
    </row>
    <row r="628" spans="1:19" ht="14.4" customHeight="1">
      <c r="A628" s="142" t="s">
        <v>602</v>
      </c>
      <c r="B628" s="148">
        <v>361422</v>
      </c>
      <c r="C628" s="90" t="s">
        <v>637</v>
      </c>
      <c r="D628" s="142" t="s">
        <v>1122</v>
      </c>
      <c r="E628" s="143" t="s">
        <v>1187</v>
      </c>
      <c r="F628" s="1">
        <v>395479</v>
      </c>
      <c r="G628" s="1">
        <v>115180</v>
      </c>
      <c r="H628" s="7">
        <f t="shared" si="81"/>
        <v>510659</v>
      </c>
      <c r="I628" s="1">
        <v>23568</v>
      </c>
      <c r="J628" s="1">
        <f t="shared" si="82"/>
        <v>534227</v>
      </c>
      <c r="K628" s="5">
        <v>1859</v>
      </c>
      <c r="L628" s="5">
        <v>0</v>
      </c>
      <c r="M628" s="10">
        <f t="shared" si="83"/>
        <v>1859</v>
      </c>
      <c r="N628" s="2">
        <f t="shared" si="84"/>
        <v>287.3733189887036</v>
      </c>
      <c r="O628" s="2">
        <f t="shared" si="85"/>
        <v>27.771658260369595</v>
      </c>
      <c r="P628" s="1">
        <f t="shared" si="86"/>
        <v>51627.512706027075</v>
      </c>
      <c r="Q628" s="1">
        <f t="shared" si="87"/>
        <v>482599.48729397292</v>
      </c>
      <c r="R628" s="11">
        <f t="shared" si="88"/>
        <v>0.91663466831948681</v>
      </c>
      <c r="S628" s="1">
        <f t="shared" si="89"/>
        <v>442367.42096686526</v>
      </c>
    </row>
    <row r="629" spans="1:19" ht="14.4" customHeight="1">
      <c r="A629" s="142" t="s">
        <v>602</v>
      </c>
      <c r="B629" s="148">
        <v>361423</v>
      </c>
      <c r="C629" s="90" t="s">
        <v>638</v>
      </c>
      <c r="D629" s="142" t="s">
        <v>1122</v>
      </c>
      <c r="E629" s="143" t="s">
        <v>1187</v>
      </c>
      <c r="F629" s="1">
        <v>170090</v>
      </c>
      <c r="G629" s="1">
        <v>10267</v>
      </c>
      <c r="H629" s="7">
        <f t="shared" si="81"/>
        <v>180357</v>
      </c>
      <c r="I629" s="1">
        <v>2682</v>
      </c>
      <c r="J629" s="1">
        <f t="shared" si="82"/>
        <v>183039</v>
      </c>
      <c r="K629" s="5">
        <v>725</v>
      </c>
      <c r="L629" s="5">
        <v>0</v>
      </c>
      <c r="M629" s="10">
        <f t="shared" si="83"/>
        <v>725</v>
      </c>
      <c r="N629" s="2">
        <f t="shared" si="84"/>
        <v>252.46758620689656</v>
      </c>
      <c r="O629" s="2">
        <f t="shared" si="85"/>
        <v>27.771658260369595</v>
      </c>
      <c r="P629" s="1">
        <f t="shared" si="86"/>
        <v>20134.452238767957</v>
      </c>
      <c r="Q629" s="1">
        <f t="shared" si="87"/>
        <v>162904.54776123204</v>
      </c>
      <c r="R629" s="11">
        <f t="shared" si="88"/>
        <v>0.91663466831948681</v>
      </c>
      <c r="S629" s="1">
        <f t="shared" si="89"/>
        <v>149323.95610485293</v>
      </c>
    </row>
    <row r="630" spans="1:19" ht="14.4" customHeight="1">
      <c r="A630" s="142" t="s">
        <v>602</v>
      </c>
      <c r="B630" s="149">
        <v>361424</v>
      </c>
      <c r="C630" s="90" t="s">
        <v>639</v>
      </c>
      <c r="D630" s="142" t="s">
        <v>1122</v>
      </c>
      <c r="E630" s="142" t="s">
        <v>1188</v>
      </c>
      <c r="F630" s="1">
        <v>0</v>
      </c>
      <c r="G630" s="1">
        <v>0</v>
      </c>
      <c r="H630" s="7">
        <f t="shared" si="81"/>
        <v>0</v>
      </c>
      <c r="I630" s="1">
        <v>3336</v>
      </c>
      <c r="J630" s="1">
        <f t="shared" si="82"/>
        <v>3336</v>
      </c>
      <c r="K630" s="5">
        <v>0</v>
      </c>
      <c r="L630" s="5">
        <v>0</v>
      </c>
      <c r="M630" s="10">
        <f t="shared" si="83"/>
        <v>0</v>
      </c>
      <c r="N630" s="2">
        <f t="shared" si="84"/>
        <v>0</v>
      </c>
      <c r="O630" s="2">
        <f t="shared" si="85"/>
        <v>27.771658260369595</v>
      </c>
      <c r="P630" s="1">
        <f t="shared" si="86"/>
        <v>0</v>
      </c>
      <c r="Q630" s="1">
        <f t="shared" si="87"/>
        <v>3336</v>
      </c>
      <c r="R630" s="11">
        <f t="shared" si="88"/>
        <v>0.91663466831948681</v>
      </c>
      <c r="S630" s="1">
        <f t="shared" si="89"/>
        <v>3057.8932535138078</v>
      </c>
    </row>
    <row r="631" spans="1:19" ht="14.4" customHeight="1">
      <c r="A631" s="142" t="s">
        <v>602</v>
      </c>
      <c r="B631" s="149">
        <v>361425</v>
      </c>
      <c r="C631" s="90" t="s">
        <v>640</v>
      </c>
      <c r="D631" s="142" t="s">
        <v>1122</v>
      </c>
      <c r="E631" s="142" t="s">
        <v>1188</v>
      </c>
      <c r="F631" s="1">
        <v>0</v>
      </c>
      <c r="G631" s="1">
        <v>0</v>
      </c>
      <c r="H631" s="7">
        <f t="shared" si="81"/>
        <v>0</v>
      </c>
      <c r="I631" s="1">
        <v>-13242</v>
      </c>
      <c r="J631" s="1">
        <f t="shared" si="82"/>
        <v>-13242</v>
      </c>
      <c r="K631" s="5">
        <v>0</v>
      </c>
      <c r="L631" s="5">
        <v>0</v>
      </c>
      <c r="M631" s="10">
        <f t="shared" si="83"/>
        <v>0</v>
      </c>
      <c r="N631" s="2">
        <f t="shared" si="84"/>
        <v>0</v>
      </c>
      <c r="O631" s="2">
        <f t="shared" si="85"/>
        <v>27.771658260369595</v>
      </c>
      <c r="P631" s="1">
        <f t="shared" si="86"/>
        <v>0</v>
      </c>
      <c r="Q631" s="1">
        <f t="shared" si="87"/>
        <v>-13242</v>
      </c>
      <c r="R631" s="11">
        <f t="shared" si="88"/>
        <v>0.91663466831948681</v>
      </c>
      <c r="S631" s="1">
        <f t="shared" si="89"/>
        <v>-13242</v>
      </c>
    </row>
    <row r="632" spans="1:19" ht="14.4" customHeight="1">
      <c r="A632" s="142" t="s">
        <v>602</v>
      </c>
      <c r="B632" s="148">
        <v>361426</v>
      </c>
      <c r="C632" s="90" t="s">
        <v>641</v>
      </c>
      <c r="D632" s="142" t="s">
        <v>1122</v>
      </c>
      <c r="E632" s="143" t="s">
        <v>1187</v>
      </c>
      <c r="F632" s="1">
        <v>217079</v>
      </c>
      <c r="G632" s="1">
        <v>0</v>
      </c>
      <c r="H632" s="7">
        <f t="shared" si="81"/>
        <v>217079</v>
      </c>
      <c r="I632" s="1">
        <v>3960</v>
      </c>
      <c r="J632" s="1">
        <f t="shared" si="82"/>
        <v>221039</v>
      </c>
      <c r="K632" s="5">
        <v>497</v>
      </c>
      <c r="L632" s="5">
        <v>0</v>
      </c>
      <c r="M632" s="10">
        <f t="shared" si="83"/>
        <v>497</v>
      </c>
      <c r="N632" s="2">
        <f t="shared" si="84"/>
        <v>444.74647887323943</v>
      </c>
      <c r="O632" s="2">
        <f t="shared" si="85"/>
        <v>27.771658260369595</v>
      </c>
      <c r="P632" s="1">
        <f t="shared" si="86"/>
        <v>13802.514155403689</v>
      </c>
      <c r="Q632" s="1">
        <f t="shared" si="87"/>
        <v>207236.48584459632</v>
      </c>
      <c r="R632" s="11">
        <f t="shared" si="88"/>
        <v>0.91663466831948681</v>
      </c>
      <c r="S632" s="1">
        <f t="shared" si="89"/>
        <v>189960.14746585756</v>
      </c>
    </row>
    <row r="633" spans="1:19" ht="14.4" customHeight="1">
      <c r="A633" s="142" t="s">
        <v>602</v>
      </c>
      <c r="B633" s="149">
        <v>361430</v>
      </c>
      <c r="C633" s="90" t="s">
        <v>642</v>
      </c>
      <c r="D633" s="142" t="s">
        <v>1122</v>
      </c>
      <c r="E633" s="142" t="s">
        <v>1188</v>
      </c>
      <c r="F633" s="1">
        <v>0</v>
      </c>
      <c r="G633" s="1">
        <v>0</v>
      </c>
      <c r="H633" s="7">
        <f t="shared" si="81"/>
        <v>0</v>
      </c>
      <c r="I633" s="1">
        <v>-39660</v>
      </c>
      <c r="J633" s="1">
        <f t="shared" si="82"/>
        <v>-39660</v>
      </c>
      <c r="K633" s="5">
        <v>0</v>
      </c>
      <c r="L633" s="5">
        <v>0</v>
      </c>
      <c r="M633" s="10">
        <f t="shared" si="83"/>
        <v>0</v>
      </c>
      <c r="N633" s="2">
        <f t="shared" si="84"/>
        <v>0</v>
      </c>
      <c r="O633" s="2">
        <f t="shared" si="85"/>
        <v>27.771658260369595</v>
      </c>
      <c r="P633" s="1">
        <f t="shared" si="86"/>
        <v>0</v>
      </c>
      <c r="Q633" s="1">
        <f t="shared" si="87"/>
        <v>-39660</v>
      </c>
      <c r="R633" s="11">
        <f t="shared" si="88"/>
        <v>0.91663466831948681</v>
      </c>
      <c r="S633" s="1">
        <f t="shared" si="89"/>
        <v>-39660</v>
      </c>
    </row>
    <row r="634" spans="1:19" ht="14.4" customHeight="1">
      <c r="A634" s="142" t="s">
        <v>602</v>
      </c>
      <c r="B634" s="149">
        <v>361431</v>
      </c>
      <c r="C634" s="90" t="s">
        <v>643</v>
      </c>
      <c r="D634" s="142" t="s">
        <v>1122</v>
      </c>
      <c r="E634" s="142" t="s">
        <v>1188</v>
      </c>
      <c r="F634" s="1">
        <v>0</v>
      </c>
      <c r="G634" s="1">
        <v>0</v>
      </c>
      <c r="H634" s="7">
        <f t="shared" si="81"/>
        <v>0</v>
      </c>
      <c r="I634" s="1">
        <v>2970</v>
      </c>
      <c r="J634" s="1">
        <f t="shared" si="82"/>
        <v>2970</v>
      </c>
      <c r="K634" s="5">
        <v>0</v>
      </c>
      <c r="L634" s="5">
        <v>0</v>
      </c>
      <c r="M634" s="10">
        <f t="shared" si="83"/>
        <v>0</v>
      </c>
      <c r="N634" s="2">
        <f t="shared" si="84"/>
        <v>0</v>
      </c>
      <c r="O634" s="2">
        <f t="shared" si="85"/>
        <v>27.771658260369595</v>
      </c>
      <c r="P634" s="1">
        <f t="shared" si="86"/>
        <v>0</v>
      </c>
      <c r="Q634" s="1">
        <f t="shared" si="87"/>
        <v>2970</v>
      </c>
      <c r="R634" s="11">
        <f t="shared" si="88"/>
        <v>0.91663466831948681</v>
      </c>
      <c r="S634" s="1">
        <f t="shared" si="89"/>
        <v>2722.4049649088756</v>
      </c>
    </row>
    <row r="635" spans="1:19" ht="14.4" customHeight="1">
      <c r="A635" s="142" t="s">
        <v>602</v>
      </c>
      <c r="B635" s="149">
        <v>361433</v>
      </c>
      <c r="C635" s="90" t="s">
        <v>644</v>
      </c>
      <c r="D635" s="142" t="s">
        <v>1122</v>
      </c>
      <c r="E635" s="142" t="s">
        <v>1188</v>
      </c>
      <c r="F635" s="1">
        <v>0</v>
      </c>
      <c r="G635" s="1">
        <v>0</v>
      </c>
      <c r="H635" s="7">
        <f t="shared" si="81"/>
        <v>0</v>
      </c>
      <c r="I635" s="1">
        <v>-109098</v>
      </c>
      <c r="J635" s="1">
        <f t="shared" si="82"/>
        <v>-109098</v>
      </c>
      <c r="K635" s="5">
        <v>0</v>
      </c>
      <c r="L635" s="5">
        <v>0</v>
      </c>
      <c r="M635" s="10">
        <f t="shared" si="83"/>
        <v>0</v>
      </c>
      <c r="N635" s="2">
        <f t="shared" si="84"/>
        <v>0</v>
      </c>
      <c r="O635" s="2">
        <f t="shared" si="85"/>
        <v>27.771658260369595</v>
      </c>
      <c r="P635" s="1">
        <f t="shared" si="86"/>
        <v>0</v>
      </c>
      <c r="Q635" s="1">
        <f t="shared" si="87"/>
        <v>-109098</v>
      </c>
      <c r="R635" s="11">
        <f t="shared" si="88"/>
        <v>0.91663466831948681</v>
      </c>
      <c r="S635" s="1">
        <f t="shared" si="89"/>
        <v>-109098</v>
      </c>
    </row>
    <row r="636" spans="1:19" ht="14.4" customHeight="1">
      <c r="A636" s="142" t="s">
        <v>602</v>
      </c>
      <c r="B636" s="149">
        <v>361439</v>
      </c>
      <c r="C636" s="90" t="s">
        <v>645</v>
      </c>
      <c r="D636" s="142" t="s">
        <v>1122</v>
      </c>
      <c r="E636" s="142" t="s">
        <v>1188</v>
      </c>
      <c r="F636" s="1">
        <v>0</v>
      </c>
      <c r="G636" s="1">
        <v>0</v>
      </c>
      <c r="H636" s="7">
        <f t="shared" si="81"/>
        <v>0</v>
      </c>
      <c r="I636" s="1">
        <v>-2058</v>
      </c>
      <c r="J636" s="1">
        <f t="shared" si="82"/>
        <v>-2058</v>
      </c>
      <c r="K636" s="5">
        <v>0</v>
      </c>
      <c r="L636" s="5">
        <v>0</v>
      </c>
      <c r="M636" s="10">
        <f t="shared" si="83"/>
        <v>0</v>
      </c>
      <c r="N636" s="2">
        <f t="shared" si="84"/>
        <v>0</v>
      </c>
      <c r="O636" s="2">
        <f t="shared" si="85"/>
        <v>27.771658260369595</v>
      </c>
      <c r="P636" s="1">
        <f t="shared" si="86"/>
        <v>0</v>
      </c>
      <c r="Q636" s="1">
        <f t="shared" si="87"/>
        <v>-2058</v>
      </c>
      <c r="R636" s="11">
        <f t="shared" si="88"/>
        <v>0.91663466831948681</v>
      </c>
      <c r="S636" s="1">
        <f t="shared" si="89"/>
        <v>-2058</v>
      </c>
    </row>
    <row r="637" spans="1:19" ht="14.4" customHeight="1">
      <c r="A637" s="142" t="s">
        <v>602</v>
      </c>
      <c r="B637" s="149">
        <v>361440</v>
      </c>
      <c r="C637" s="90" t="s">
        <v>646</v>
      </c>
      <c r="D637" s="142" t="s">
        <v>1122</v>
      </c>
      <c r="E637" s="142" t="s">
        <v>1188</v>
      </c>
      <c r="F637" s="1">
        <v>0</v>
      </c>
      <c r="G637" s="1">
        <v>0</v>
      </c>
      <c r="H637" s="7">
        <f t="shared" si="81"/>
        <v>0</v>
      </c>
      <c r="I637" s="1">
        <v>-13410</v>
      </c>
      <c r="J637" s="1">
        <f t="shared" si="82"/>
        <v>-13410</v>
      </c>
      <c r="K637" s="5">
        <v>0</v>
      </c>
      <c r="L637" s="5">
        <v>0</v>
      </c>
      <c r="M637" s="10">
        <f t="shared" si="83"/>
        <v>0</v>
      </c>
      <c r="N637" s="2">
        <f t="shared" si="84"/>
        <v>0</v>
      </c>
      <c r="O637" s="2">
        <f t="shared" si="85"/>
        <v>27.771658260369595</v>
      </c>
      <c r="P637" s="1">
        <f t="shared" si="86"/>
        <v>0</v>
      </c>
      <c r="Q637" s="1">
        <f t="shared" si="87"/>
        <v>-13410</v>
      </c>
      <c r="R637" s="11">
        <f t="shared" si="88"/>
        <v>0.91663466831948681</v>
      </c>
      <c r="S637" s="1">
        <f t="shared" si="89"/>
        <v>-13410</v>
      </c>
    </row>
    <row r="638" spans="1:19" ht="14.4" customHeight="1">
      <c r="A638" s="142" t="s">
        <v>602</v>
      </c>
      <c r="B638" s="149">
        <v>361442</v>
      </c>
      <c r="C638" s="90" t="s">
        <v>647</v>
      </c>
      <c r="D638" s="142" t="s">
        <v>1122</v>
      </c>
      <c r="E638" s="142" t="s">
        <v>1188</v>
      </c>
      <c r="F638" s="1">
        <v>0</v>
      </c>
      <c r="G638" s="1">
        <v>0</v>
      </c>
      <c r="H638" s="7">
        <f t="shared" si="81"/>
        <v>0</v>
      </c>
      <c r="I638" s="1">
        <v>52092</v>
      </c>
      <c r="J638" s="1">
        <f t="shared" si="82"/>
        <v>52092</v>
      </c>
      <c r="K638" s="5">
        <v>0</v>
      </c>
      <c r="L638" s="5">
        <v>0</v>
      </c>
      <c r="M638" s="10">
        <f t="shared" si="83"/>
        <v>0</v>
      </c>
      <c r="N638" s="2">
        <f t="shared" si="84"/>
        <v>0</v>
      </c>
      <c r="O638" s="2">
        <f t="shared" si="85"/>
        <v>27.771658260369595</v>
      </c>
      <c r="P638" s="1">
        <f t="shared" si="86"/>
        <v>0</v>
      </c>
      <c r="Q638" s="1">
        <f t="shared" si="87"/>
        <v>52092</v>
      </c>
      <c r="R638" s="11">
        <f t="shared" si="88"/>
        <v>0.91663466831948681</v>
      </c>
      <c r="S638" s="1">
        <f t="shared" si="89"/>
        <v>47749.333142098709</v>
      </c>
    </row>
    <row r="639" spans="1:19" ht="14.4" customHeight="1">
      <c r="A639" s="142" t="s">
        <v>602</v>
      </c>
      <c r="B639" s="149">
        <v>361443</v>
      </c>
      <c r="C639" s="90" t="s">
        <v>648</v>
      </c>
      <c r="D639" s="142" t="s">
        <v>1122</v>
      </c>
      <c r="E639" s="142" t="s">
        <v>1188</v>
      </c>
      <c r="F639" s="1">
        <v>0</v>
      </c>
      <c r="G639" s="1">
        <v>0</v>
      </c>
      <c r="H639" s="7">
        <f t="shared" si="81"/>
        <v>0</v>
      </c>
      <c r="I639" s="1">
        <v>28764</v>
      </c>
      <c r="J639" s="1">
        <f t="shared" si="82"/>
        <v>28764</v>
      </c>
      <c r="K639" s="5">
        <v>0</v>
      </c>
      <c r="L639" s="5">
        <v>0</v>
      </c>
      <c r="M639" s="10">
        <f t="shared" si="83"/>
        <v>0</v>
      </c>
      <c r="N639" s="2">
        <f t="shared" si="84"/>
        <v>0</v>
      </c>
      <c r="O639" s="2">
        <f t="shared" si="85"/>
        <v>27.771658260369595</v>
      </c>
      <c r="P639" s="1">
        <f t="shared" si="86"/>
        <v>0</v>
      </c>
      <c r="Q639" s="1">
        <f t="shared" si="87"/>
        <v>28764</v>
      </c>
      <c r="R639" s="11">
        <f t="shared" si="88"/>
        <v>0.91663466831948681</v>
      </c>
      <c r="S639" s="1">
        <f t="shared" si="89"/>
        <v>26366.079599541717</v>
      </c>
    </row>
    <row r="640" spans="1:19" ht="14.4" customHeight="1">
      <c r="A640" s="142" t="s">
        <v>602</v>
      </c>
      <c r="B640" s="149">
        <v>361448</v>
      </c>
      <c r="C640" s="90" t="s">
        <v>649</v>
      </c>
      <c r="D640" s="142" t="s">
        <v>1122</v>
      </c>
      <c r="E640" s="142" t="s">
        <v>1188</v>
      </c>
      <c r="F640" s="1">
        <v>0</v>
      </c>
      <c r="G640" s="1">
        <v>0</v>
      </c>
      <c r="H640" s="7">
        <f t="shared" si="81"/>
        <v>0</v>
      </c>
      <c r="I640" s="1">
        <v>19734</v>
      </c>
      <c r="J640" s="1">
        <f t="shared" si="82"/>
        <v>19734</v>
      </c>
      <c r="K640" s="5">
        <v>0</v>
      </c>
      <c r="L640" s="5">
        <v>0</v>
      </c>
      <c r="M640" s="10">
        <f t="shared" si="83"/>
        <v>0</v>
      </c>
      <c r="N640" s="2">
        <f t="shared" si="84"/>
        <v>0</v>
      </c>
      <c r="O640" s="2">
        <f t="shared" si="85"/>
        <v>27.771658260369595</v>
      </c>
      <c r="P640" s="1">
        <f t="shared" si="86"/>
        <v>0</v>
      </c>
      <c r="Q640" s="1">
        <f t="shared" si="87"/>
        <v>19734</v>
      </c>
      <c r="R640" s="11">
        <f t="shared" si="88"/>
        <v>0.91663466831948681</v>
      </c>
      <c r="S640" s="1">
        <f t="shared" si="89"/>
        <v>18088.868544616751</v>
      </c>
    </row>
    <row r="641" spans="1:19" ht="14.4" customHeight="1">
      <c r="A641" s="142" t="s">
        <v>602</v>
      </c>
      <c r="B641" s="149">
        <v>361450</v>
      </c>
      <c r="C641" s="90" t="s">
        <v>650</v>
      </c>
      <c r="D641" s="142" t="s">
        <v>1122</v>
      </c>
      <c r="E641" s="142" t="s">
        <v>1188</v>
      </c>
      <c r="F641" s="1">
        <v>0</v>
      </c>
      <c r="G641" s="1">
        <v>0</v>
      </c>
      <c r="H641" s="7">
        <f t="shared" si="81"/>
        <v>0</v>
      </c>
      <c r="I641" s="1">
        <v>10914</v>
      </c>
      <c r="J641" s="1">
        <f t="shared" si="82"/>
        <v>10914</v>
      </c>
      <c r="K641" s="5">
        <v>0</v>
      </c>
      <c r="L641" s="5">
        <v>0</v>
      </c>
      <c r="M641" s="10">
        <f t="shared" si="83"/>
        <v>0</v>
      </c>
      <c r="N641" s="2">
        <f t="shared" si="84"/>
        <v>0</v>
      </c>
      <c r="O641" s="2">
        <f t="shared" si="85"/>
        <v>27.771658260369595</v>
      </c>
      <c r="P641" s="1">
        <f t="shared" si="86"/>
        <v>0</v>
      </c>
      <c r="Q641" s="1">
        <f t="shared" si="87"/>
        <v>10914</v>
      </c>
      <c r="R641" s="11">
        <f t="shared" si="88"/>
        <v>0.91663466831948681</v>
      </c>
      <c r="S641" s="1">
        <f t="shared" si="89"/>
        <v>10004.150770038879</v>
      </c>
    </row>
    <row r="642" spans="1:19" ht="14.4" customHeight="1">
      <c r="A642" s="142" t="s">
        <v>602</v>
      </c>
      <c r="B642" s="148">
        <v>361451</v>
      </c>
      <c r="C642" s="90" t="s">
        <v>651</v>
      </c>
      <c r="D642" s="142" t="s">
        <v>1122</v>
      </c>
      <c r="E642" s="143" t="s">
        <v>1187</v>
      </c>
      <c r="F642" s="1">
        <v>2476580</v>
      </c>
      <c r="G642" s="1">
        <v>0</v>
      </c>
      <c r="H642" s="7">
        <f t="shared" si="81"/>
        <v>2476580</v>
      </c>
      <c r="I642" s="1">
        <v>-179250</v>
      </c>
      <c r="J642" s="1">
        <f t="shared" si="82"/>
        <v>2297330</v>
      </c>
      <c r="K642" s="5">
        <v>10498</v>
      </c>
      <c r="L642" s="5">
        <v>0</v>
      </c>
      <c r="M642" s="10">
        <f t="shared" si="83"/>
        <v>10498</v>
      </c>
      <c r="N642" s="2">
        <f t="shared" si="84"/>
        <v>218.83501619356068</v>
      </c>
      <c r="O642" s="2">
        <f t="shared" si="85"/>
        <v>27.771658260369595</v>
      </c>
      <c r="P642" s="1">
        <f t="shared" si="86"/>
        <v>291546.86841736</v>
      </c>
      <c r="Q642" s="1">
        <f t="shared" si="87"/>
        <v>2005783.1315826401</v>
      </c>
      <c r="R642" s="11">
        <f t="shared" si="88"/>
        <v>0.91663466831948681</v>
      </c>
      <c r="S642" s="1">
        <f t="shared" si="89"/>
        <v>1838570.3555390749</v>
      </c>
    </row>
    <row r="643" spans="1:19" ht="14.4" customHeight="1">
      <c r="A643" s="142" t="s">
        <v>602</v>
      </c>
      <c r="B643" s="149">
        <v>361453</v>
      </c>
      <c r="C643" s="90" t="s">
        <v>652</v>
      </c>
      <c r="D643" s="142" t="s">
        <v>1122</v>
      </c>
      <c r="E643" s="142" t="s">
        <v>1188</v>
      </c>
      <c r="F643" s="1">
        <v>0</v>
      </c>
      <c r="G643" s="1">
        <v>0</v>
      </c>
      <c r="H643" s="7">
        <f t="shared" ref="H643:H706" si="90">SUM(F643:G643)</f>
        <v>0</v>
      </c>
      <c r="I643" s="1">
        <v>20790</v>
      </c>
      <c r="J643" s="1">
        <f t="shared" ref="J643:J706" si="91">H643+I643</f>
        <v>20790</v>
      </c>
      <c r="K643" s="5">
        <v>0</v>
      </c>
      <c r="L643" s="5">
        <v>0</v>
      </c>
      <c r="M643" s="10">
        <f t="shared" ref="M643:M706" si="92">SUM(K643:L643)</f>
        <v>0</v>
      </c>
      <c r="N643" s="2">
        <f t="shared" ref="N643:N706" si="93">IFERROR(J643/M643,0)</f>
        <v>0</v>
      </c>
      <c r="O643" s="2">
        <f t="shared" ref="O643:O706" si="94">$D$1108</f>
        <v>27.771658260369595</v>
      </c>
      <c r="P643" s="1">
        <f t="shared" ref="P643:P706" si="95">IF(J643&lt;0,0,MIN(J643,O643*M643))</f>
        <v>0</v>
      </c>
      <c r="Q643" s="1">
        <f t="shared" ref="Q643:Q706" si="96">J643-P643</f>
        <v>20790</v>
      </c>
      <c r="R643" s="11">
        <f t="shared" ref="R643:R706" si="97">$Q$1106</f>
        <v>0.91663466831948681</v>
      </c>
      <c r="S643" s="1">
        <f t="shared" ref="S643:S706" si="98">IF(Q643&gt;0,R643*Q643,Q643)</f>
        <v>19056.834754362131</v>
      </c>
    </row>
    <row r="644" spans="1:19" ht="14.4" customHeight="1">
      <c r="A644" s="142" t="s">
        <v>602</v>
      </c>
      <c r="B644" s="149">
        <v>361454</v>
      </c>
      <c r="C644" s="90" t="s">
        <v>653</v>
      </c>
      <c r="D644" s="142" t="s">
        <v>1122</v>
      </c>
      <c r="E644" s="142" t="s">
        <v>1188</v>
      </c>
      <c r="F644" s="1">
        <v>0</v>
      </c>
      <c r="G644" s="1">
        <v>0</v>
      </c>
      <c r="H644" s="7">
        <f t="shared" si="90"/>
        <v>0</v>
      </c>
      <c r="I644" s="1">
        <v>-3936</v>
      </c>
      <c r="J644" s="1">
        <f t="shared" si="91"/>
        <v>-3936</v>
      </c>
      <c r="K644" s="5">
        <v>0</v>
      </c>
      <c r="L644" s="5">
        <v>0</v>
      </c>
      <c r="M644" s="10">
        <f t="shared" si="92"/>
        <v>0</v>
      </c>
      <c r="N644" s="2">
        <f t="shared" si="93"/>
        <v>0</v>
      </c>
      <c r="O644" s="2">
        <f t="shared" si="94"/>
        <v>27.771658260369595</v>
      </c>
      <c r="P644" s="1">
        <f t="shared" si="95"/>
        <v>0</v>
      </c>
      <c r="Q644" s="1">
        <f t="shared" si="96"/>
        <v>-3936</v>
      </c>
      <c r="R644" s="11">
        <f t="shared" si="97"/>
        <v>0.91663466831948681</v>
      </c>
      <c r="S644" s="1">
        <f t="shared" si="98"/>
        <v>-3936</v>
      </c>
    </row>
    <row r="645" spans="1:19" ht="14.4" customHeight="1">
      <c r="A645" s="142" t="s">
        <v>602</v>
      </c>
      <c r="B645" s="149">
        <v>361472</v>
      </c>
      <c r="C645" s="90" t="s">
        <v>654</v>
      </c>
      <c r="D645" s="142" t="s">
        <v>1122</v>
      </c>
      <c r="E645" s="142" t="s">
        <v>1188</v>
      </c>
      <c r="F645" s="1">
        <v>0</v>
      </c>
      <c r="G645" s="1">
        <v>0</v>
      </c>
      <c r="H645" s="7">
        <f t="shared" si="90"/>
        <v>0</v>
      </c>
      <c r="I645" s="1">
        <v>-9168</v>
      </c>
      <c r="J645" s="1">
        <f t="shared" si="91"/>
        <v>-9168</v>
      </c>
      <c r="K645" s="5">
        <v>0</v>
      </c>
      <c r="L645" s="5">
        <v>0</v>
      </c>
      <c r="M645" s="10">
        <f t="shared" si="92"/>
        <v>0</v>
      </c>
      <c r="N645" s="2">
        <f t="shared" si="93"/>
        <v>0</v>
      </c>
      <c r="O645" s="2">
        <f t="shared" si="94"/>
        <v>27.771658260369595</v>
      </c>
      <c r="P645" s="1">
        <f t="shared" si="95"/>
        <v>0</v>
      </c>
      <c r="Q645" s="1">
        <f t="shared" si="96"/>
        <v>-9168</v>
      </c>
      <c r="R645" s="11">
        <f t="shared" si="97"/>
        <v>0.91663466831948681</v>
      </c>
      <c r="S645" s="1">
        <f t="shared" si="98"/>
        <v>-9168</v>
      </c>
    </row>
    <row r="646" spans="1:19" ht="14.4" customHeight="1">
      <c r="A646" s="142" t="s">
        <v>602</v>
      </c>
      <c r="B646" s="149">
        <v>361474</v>
      </c>
      <c r="C646" s="90" t="s">
        <v>655</v>
      </c>
      <c r="D646" s="142" t="s">
        <v>1122</v>
      </c>
      <c r="E646" s="142" t="s">
        <v>1188</v>
      </c>
      <c r="F646" s="1">
        <v>0</v>
      </c>
      <c r="G646" s="1">
        <v>0</v>
      </c>
      <c r="H646" s="7">
        <f t="shared" si="90"/>
        <v>0</v>
      </c>
      <c r="I646" s="1">
        <v>-1416</v>
      </c>
      <c r="J646" s="1">
        <f t="shared" si="91"/>
        <v>-1416</v>
      </c>
      <c r="K646" s="5">
        <v>0</v>
      </c>
      <c r="L646" s="5">
        <v>0</v>
      </c>
      <c r="M646" s="10">
        <f t="shared" si="92"/>
        <v>0</v>
      </c>
      <c r="N646" s="2">
        <f t="shared" si="93"/>
        <v>0</v>
      </c>
      <c r="O646" s="2">
        <f t="shared" si="94"/>
        <v>27.771658260369595</v>
      </c>
      <c r="P646" s="1">
        <f t="shared" si="95"/>
        <v>0</v>
      </c>
      <c r="Q646" s="1">
        <f t="shared" si="96"/>
        <v>-1416</v>
      </c>
      <c r="R646" s="11">
        <f t="shared" si="97"/>
        <v>0.91663466831948681</v>
      </c>
      <c r="S646" s="1">
        <f t="shared" si="98"/>
        <v>-1416</v>
      </c>
    </row>
    <row r="647" spans="1:19" ht="14.4" customHeight="1">
      <c r="A647" s="142" t="s">
        <v>602</v>
      </c>
      <c r="B647" s="148">
        <v>361475</v>
      </c>
      <c r="C647" s="90" t="s">
        <v>656</v>
      </c>
      <c r="D647" s="142" t="s">
        <v>1122</v>
      </c>
      <c r="E647" s="143" t="s">
        <v>1187</v>
      </c>
      <c r="F647" s="1">
        <v>810352</v>
      </c>
      <c r="G647" s="1">
        <v>75865</v>
      </c>
      <c r="H647" s="7">
        <f t="shared" si="90"/>
        <v>886217</v>
      </c>
      <c r="I647" s="1">
        <v>17586</v>
      </c>
      <c r="J647" s="1">
        <f t="shared" si="91"/>
        <v>903803</v>
      </c>
      <c r="K647" s="5">
        <v>3154</v>
      </c>
      <c r="L647" s="5">
        <v>0</v>
      </c>
      <c r="M647" s="10">
        <f t="shared" si="92"/>
        <v>3154</v>
      </c>
      <c r="N647" s="2">
        <f t="shared" si="93"/>
        <v>286.55770450221939</v>
      </c>
      <c r="O647" s="2">
        <f t="shared" si="94"/>
        <v>27.771658260369595</v>
      </c>
      <c r="P647" s="1">
        <f t="shared" si="95"/>
        <v>87591.810153205704</v>
      </c>
      <c r="Q647" s="1">
        <f t="shared" si="96"/>
        <v>816211.18984679435</v>
      </c>
      <c r="R647" s="11">
        <f t="shared" si="97"/>
        <v>0.91663466831948681</v>
      </c>
      <c r="S647" s="1">
        <f t="shared" si="98"/>
        <v>748167.47328387003</v>
      </c>
    </row>
    <row r="648" spans="1:19" ht="14.4" customHeight="1">
      <c r="A648" s="142" t="s">
        <v>602</v>
      </c>
      <c r="B648" s="149">
        <v>361476</v>
      </c>
      <c r="C648" s="90" t="s">
        <v>657</v>
      </c>
      <c r="D648" s="142" t="s">
        <v>1122</v>
      </c>
      <c r="E648" s="142" t="s">
        <v>1188</v>
      </c>
      <c r="F648" s="1">
        <v>0</v>
      </c>
      <c r="G648" s="1">
        <v>0</v>
      </c>
      <c r="H648" s="7">
        <f t="shared" si="90"/>
        <v>0</v>
      </c>
      <c r="I648" s="1">
        <v>-2220</v>
      </c>
      <c r="J648" s="1">
        <f t="shared" si="91"/>
        <v>-2220</v>
      </c>
      <c r="K648" s="5">
        <v>0</v>
      </c>
      <c r="L648" s="5">
        <v>0</v>
      </c>
      <c r="M648" s="10">
        <f t="shared" si="92"/>
        <v>0</v>
      </c>
      <c r="N648" s="2">
        <f t="shared" si="93"/>
        <v>0</v>
      </c>
      <c r="O648" s="2">
        <f t="shared" si="94"/>
        <v>27.771658260369595</v>
      </c>
      <c r="P648" s="1">
        <f t="shared" si="95"/>
        <v>0</v>
      </c>
      <c r="Q648" s="1">
        <f t="shared" si="96"/>
        <v>-2220</v>
      </c>
      <c r="R648" s="11">
        <f t="shared" si="97"/>
        <v>0.91663466831948681</v>
      </c>
      <c r="S648" s="1">
        <f t="shared" si="98"/>
        <v>-2220</v>
      </c>
    </row>
    <row r="649" spans="1:19" ht="14.4" customHeight="1">
      <c r="A649" s="142" t="s">
        <v>602</v>
      </c>
      <c r="B649" s="148">
        <v>361479</v>
      </c>
      <c r="C649" s="90" t="s">
        <v>658</v>
      </c>
      <c r="D649" s="142" t="s">
        <v>1122</v>
      </c>
      <c r="E649" s="143" t="s">
        <v>1187</v>
      </c>
      <c r="F649" s="1">
        <v>1287507</v>
      </c>
      <c r="G649" s="1">
        <v>0</v>
      </c>
      <c r="H649" s="7">
        <f t="shared" si="90"/>
        <v>1287507</v>
      </c>
      <c r="I649" s="1">
        <v>14574</v>
      </c>
      <c r="J649" s="1">
        <f t="shared" si="91"/>
        <v>1302081</v>
      </c>
      <c r="K649" s="5">
        <v>7692</v>
      </c>
      <c r="L649" s="5">
        <v>0</v>
      </c>
      <c r="M649" s="10">
        <f t="shared" si="92"/>
        <v>7692</v>
      </c>
      <c r="N649" s="2">
        <f t="shared" si="93"/>
        <v>169.27730109204367</v>
      </c>
      <c r="O649" s="2">
        <f t="shared" si="94"/>
        <v>27.771658260369595</v>
      </c>
      <c r="P649" s="1">
        <f t="shared" si="95"/>
        <v>213619.59533876291</v>
      </c>
      <c r="Q649" s="1">
        <f t="shared" si="96"/>
        <v>1088461.404661237</v>
      </c>
      <c r="R649" s="11">
        <f t="shared" si="97"/>
        <v>0.91663466831948681</v>
      </c>
      <c r="S649" s="1">
        <f t="shared" si="98"/>
        <v>997721.45864021569</v>
      </c>
    </row>
    <row r="650" spans="1:19" ht="14.4" customHeight="1">
      <c r="A650" s="142" t="s">
        <v>602</v>
      </c>
      <c r="B650" s="149">
        <v>361483</v>
      </c>
      <c r="C650" s="90" t="s">
        <v>659</v>
      </c>
      <c r="D650" s="142" t="s">
        <v>1122</v>
      </c>
      <c r="E650" s="142" t="s">
        <v>1188</v>
      </c>
      <c r="F650" s="1">
        <v>0</v>
      </c>
      <c r="G650" s="1">
        <v>0</v>
      </c>
      <c r="H650" s="7">
        <f t="shared" si="90"/>
        <v>0</v>
      </c>
      <c r="I650" s="1">
        <v>8058</v>
      </c>
      <c r="J650" s="1">
        <f t="shared" si="91"/>
        <v>8058</v>
      </c>
      <c r="K650" s="5">
        <v>0</v>
      </c>
      <c r="L650" s="5">
        <v>0</v>
      </c>
      <c r="M650" s="10">
        <f t="shared" si="92"/>
        <v>0</v>
      </c>
      <c r="N650" s="2">
        <f t="shared" si="93"/>
        <v>0</v>
      </c>
      <c r="O650" s="2">
        <f t="shared" si="94"/>
        <v>27.771658260369595</v>
      </c>
      <c r="P650" s="1">
        <f t="shared" si="95"/>
        <v>0</v>
      </c>
      <c r="Q650" s="1">
        <f t="shared" si="96"/>
        <v>8058</v>
      </c>
      <c r="R650" s="11">
        <f t="shared" si="97"/>
        <v>0.91663466831948681</v>
      </c>
      <c r="S650" s="1">
        <f t="shared" si="98"/>
        <v>7386.2421573184247</v>
      </c>
    </row>
    <row r="651" spans="1:19" ht="14.4" customHeight="1">
      <c r="A651" s="142" t="s">
        <v>602</v>
      </c>
      <c r="B651" s="148">
        <v>361485</v>
      </c>
      <c r="C651" s="90" t="s">
        <v>660</v>
      </c>
      <c r="D651" s="142" t="s">
        <v>1122</v>
      </c>
      <c r="E651" s="143" t="s">
        <v>1187</v>
      </c>
      <c r="F651" s="1">
        <v>389245</v>
      </c>
      <c r="G651" s="1">
        <v>105817</v>
      </c>
      <c r="H651" s="7">
        <f t="shared" si="90"/>
        <v>495062</v>
      </c>
      <c r="I651" s="1">
        <v>-16758</v>
      </c>
      <c r="J651" s="1">
        <f t="shared" si="91"/>
        <v>478304</v>
      </c>
      <c r="K651" s="5">
        <v>1144</v>
      </c>
      <c r="L651" s="5">
        <v>0</v>
      </c>
      <c r="M651" s="10">
        <f t="shared" si="92"/>
        <v>1144</v>
      </c>
      <c r="N651" s="2">
        <f t="shared" si="93"/>
        <v>418.09790209790208</v>
      </c>
      <c r="O651" s="2">
        <f t="shared" si="94"/>
        <v>27.771658260369595</v>
      </c>
      <c r="P651" s="1">
        <f t="shared" si="95"/>
        <v>31770.777049862816</v>
      </c>
      <c r="Q651" s="1">
        <f t="shared" si="96"/>
        <v>446533.22295013716</v>
      </c>
      <c r="R651" s="11">
        <f t="shared" si="97"/>
        <v>0.91663466831948681</v>
      </c>
      <c r="S651" s="1">
        <f t="shared" si="98"/>
        <v>409307.83271253045</v>
      </c>
    </row>
    <row r="652" spans="1:19" ht="14.4" customHeight="1">
      <c r="A652" s="142" t="s">
        <v>602</v>
      </c>
      <c r="B652" s="149">
        <v>361487</v>
      </c>
      <c r="C652" s="90" t="s">
        <v>661</v>
      </c>
      <c r="D652" s="142" t="s">
        <v>1122</v>
      </c>
      <c r="E652" s="142" t="s">
        <v>1188</v>
      </c>
      <c r="F652" s="1">
        <v>0</v>
      </c>
      <c r="G652" s="1">
        <v>0</v>
      </c>
      <c r="H652" s="7">
        <f t="shared" si="90"/>
        <v>0</v>
      </c>
      <c r="I652" s="1">
        <v>2964</v>
      </c>
      <c r="J652" s="1">
        <f t="shared" si="91"/>
        <v>2964</v>
      </c>
      <c r="K652" s="5">
        <v>0</v>
      </c>
      <c r="L652" s="5">
        <v>0</v>
      </c>
      <c r="M652" s="10">
        <f t="shared" si="92"/>
        <v>0</v>
      </c>
      <c r="N652" s="2">
        <f t="shared" si="93"/>
        <v>0</v>
      </c>
      <c r="O652" s="2">
        <f t="shared" si="94"/>
        <v>27.771658260369595</v>
      </c>
      <c r="P652" s="1">
        <f t="shared" si="95"/>
        <v>0</v>
      </c>
      <c r="Q652" s="1">
        <f t="shared" si="96"/>
        <v>2964</v>
      </c>
      <c r="R652" s="11">
        <f t="shared" si="97"/>
        <v>0.91663466831948681</v>
      </c>
      <c r="S652" s="1">
        <f t="shared" si="98"/>
        <v>2716.9051568989589</v>
      </c>
    </row>
    <row r="653" spans="1:19" ht="14.4" customHeight="1">
      <c r="A653" s="142" t="s">
        <v>602</v>
      </c>
      <c r="B653" s="149">
        <v>361491</v>
      </c>
      <c r="C653" s="90" t="s">
        <v>662</v>
      </c>
      <c r="D653" s="142" t="s">
        <v>1122</v>
      </c>
      <c r="E653" s="142" t="s">
        <v>1188</v>
      </c>
      <c r="F653" s="1">
        <v>0</v>
      </c>
      <c r="G653" s="1">
        <v>0</v>
      </c>
      <c r="H653" s="7">
        <f t="shared" si="90"/>
        <v>0</v>
      </c>
      <c r="I653" s="1">
        <v>-7962</v>
      </c>
      <c r="J653" s="1">
        <f t="shared" si="91"/>
        <v>-7962</v>
      </c>
      <c r="K653" s="5">
        <v>0</v>
      </c>
      <c r="L653" s="5">
        <v>0</v>
      </c>
      <c r="M653" s="10">
        <f t="shared" si="92"/>
        <v>0</v>
      </c>
      <c r="N653" s="2">
        <f t="shared" si="93"/>
        <v>0</v>
      </c>
      <c r="O653" s="2">
        <f t="shared" si="94"/>
        <v>27.771658260369595</v>
      </c>
      <c r="P653" s="1">
        <f t="shared" si="95"/>
        <v>0</v>
      </c>
      <c r="Q653" s="1">
        <f t="shared" si="96"/>
        <v>-7962</v>
      </c>
      <c r="R653" s="11">
        <f t="shared" si="97"/>
        <v>0.91663466831948681</v>
      </c>
      <c r="S653" s="1">
        <f t="shared" si="98"/>
        <v>-7962</v>
      </c>
    </row>
    <row r="654" spans="1:19" ht="14.4" customHeight="1">
      <c r="A654" s="142" t="s">
        <v>602</v>
      </c>
      <c r="B654" s="148">
        <v>361494</v>
      </c>
      <c r="C654" s="90" t="s">
        <v>663</v>
      </c>
      <c r="D654" s="142" t="s">
        <v>1122</v>
      </c>
      <c r="E654" s="143" t="s">
        <v>1187</v>
      </c>
      <c r="F654" s="1">
        <v>452872</v>
      </c>
      <c r="G654" s="1">
        <v>0</v>
      </c>
      <c r="H654" s="7">
        <f t="shared" si="90"/>
        <v>452872</v>
      </c>
      <c r="I654" s="1">
        <v>30186</v>
      </c>
      <c r="J654" s="1">
        <f t="shared" si="91"/>
        <v>483058</v>
      </c>
      <c r="K654" s="5">
        <v>786</v>
      </c>
      <c r="L654" s="5">
        <v>0</v>
      </c>
      <c r="M654" s="10">
        <f t="shared" si="92"/>
        <v>786</v>
      </c>
      <c r="N654" s="2">
        <f t="shared" si="93"/>
        <v>614.57760814249366</v>
      </c>
      <c r="O654" s="2">
        <f t="shared" si="94"/>
        <v>27.771658260369595</v>
      </c>
      <c r="P654" s="1">
        <f t="shared" si="95"/>
        <v>21828.523392650503</v>
      </c>
      <c r="Q654" s="1">
        <f t="shared" si="96"/>
        <v>461229.47660734947</v>
      </c>
      <c r="R654" s="11">
        <f t="shared" si="97"/>
        <v>0.91663466831948681</v>
      </c>
      <c r="S654" s="1">
        <f t="shared" si="98"/>
        <v>422778.92830914829</v>
      </c>
    </row>
    <row r="655" spans="1:19" ht="14.4" customHeight="1">
      <c r="A655" s="142" t="s">
        <v>602</v>
      </c>
      <c r="B655" s="149">
        <v>361495</v>
      </c>
      <c r="C655" s="90" t="s">
        <v>664</v>
      </c>
      <c r="D655" s="142" t="s">
        <v>1122</v>
      </c>
      <c r="E655" s="142" t="s">
        <v>1188</v>
      </c>
      <c r="F655" s="1">
        <v>0</v>
      </c>
      <c r="G655" s="1">
        <v>0</v>
      </c>
      <c r="H655" s="7">
        <f t="shared" si="90"/>
        <v>0</v>
      </c>
      <c r="I655" s="1">
        <v>2820</v>
      </c>
      <c r="J655" s="1">
        <f t="shared" si="91"/>
        <v>2820</v>
      </c>
      <c r="K655" s="5">
        <v>0</v>
      </c>
      <c r="L655" s="5">
        <v>0</v>
      </c>
      <c r="M655" s="10">
        <f t="shared" si="92"/>
        <v>0</v>
      </c>
      <c r="N655" s="2">
        <f t="shared" si="93"/>
        <v>0</v>
      </c>
      <c r="O655" s="2">
        <f t="shared" si="94"/>
        <v>27.771658260369595</v>
      </c>
      <c r="P655" s="1">
        <f t="shared" si="95"/>
        <v>0</v>
      </c>
      <c r="Q655" s="1">
        <f t="shared" si="96"/>
        <v>2820</v>
      </c>
      <c r="R655" s="11">
        <f t="shared" si="97"/>
        <v>0.91663466831948681</v>
      </c>
      <c r="S655" s="1">
        <f t="shared" si="98"/>
        <v>2584.909764660953</v>
      </c>
    </row>
    <row r="656" spans="1:19" ht="14.4" customHeight="1">
      <c r="A656" s="142" t="s">
        <v>602</v>
      </c>
      <c r="B656" s="148">
        <v>361499</v>
      </c>
      <c r="C656" s="90" t="s">
        <v>665</v>
      </c>
      <c r="D656" s="142" t="s">
        <v>1122</v>
      </c>
      <c r="E656" s="143" t="s">
        <v>1187</v>
      </c>
      <c r="F656" s="1">
        <v>247301</v>
      </c>
      <c r="G656" s="1">
        <v>348794</v>
      </c>
      <c r="H656" s="7">
        <f t="shared" si="90"/>
        <v>596095</v>
      </c>
      <c r="I656" s="1">
        <v>-4332</v>
      </c>
      <c r="J656" s="1">
        <f t="shared" si="91"/>
        <v>591763</v>
      </c>
      <c r="K656" s="5">
        <v>1422</v>
      </c>
      <c r="L656" s="5">
        <v>837</v>
      </c>
      <c r="M656" s="10">
        <f t="shared" si="92"/>
        <v>2259</v>
      </c>
      <c r="N656" s="2">
        <f t="shared" si="93"/>
        <v>261.95794599380258</v>
      </c>
      <c r="O656" s="2">
        <f t="shared" si="94"/>
        <v>27.771658260369595</v>
      </c>
      <c r="P656" s="1">
        <f t="shared" si="95"/>
        <v>62736.176010174917</v>
      </c>
      <c r="Q656" s="1">
        <f t="shared" si="96"/>
        <v>529026.82398982509</v>
      </c>
      <c r="R656" s="11">
        <f t="shared" si="97"/>
        <v>0.91663466831948681</v>
      </c>
      <c r="S656" s="1">
        <f t="shared" si="98"/>
        <v>484924.32734002487</v>
      </c>
    </row>
    <row r="657" spans="1:19" s="80" customFormat="1" ht="14.4" customHeight="1">
      <c r="A657" s="142" t="s">
        <v>602</v>
      </c>
      <c r="B657" s="147">
        <v>361500</v>
      </c>
      <c r="C657" s="90" t="s">
        <v>666</v>
      </c>
      <c r="D657" s="142" t="s">
        <v>1122</v>
      </c>
      <c r="E657" s="142" t="s">
        <v>1188</v>
      </c>
      <c r="F657" s="1">
        <v>0</v>
      </c>
      <c r="G657" s="1">
        <v>0</v>
      </c>
      <c r="H657" s="7">
        <f t="shared" si="90"/>
        <v>0</v>
      </c>
      <c r="I657" s="1">
        <v>870</v>
      </c>
      <c r="J657" s="1">
        <f t="shared" si="91"/>
        <v>870</v>
      </c>
      <c r="K657" s="5">
        <v>0</v>
      </c>
      <c r="L657" s="5">
        <v>0</v>
      </c>
      <c r="M657" s="10">
        <f t="shared" si="92"/>
        <v>0</v>
      </c>
      <c r="N657" s="2">
        <f t="shared" si="93"/>
        <v>0</v>
      </c>
      <c r="O657" s="2">
        <f t="shared" si="94"/>
        <v>27.771658260369595</v>
      </c>
      <c r="P657" s="1">
        <f t="shared" si="95"/>
        <v>0</v>
      </c>
      <c r="Q657" s="1">
        <f t="shared" si="96"/>
        <v>870</v>
      </c>
      <c r="R657" s="11">
        <f t="shared" si="97"/>
        <v>0.91663466831948681</v>
      </c>
      <c r="S657" s="1">
        <f t="shared" si="98"/>
        <v>797.47216143795356</v>
      </c>
    </row>
    <row r="658" spans="1:19" s="80" customFormat="1" ht="14.4" customHeight="1">
      <c r="A658" s="142" t="s">
        <v>602</v>
      </c>
      <c r="B658" s="151">
        <v>361501</v>
      </c>
      <c r="C658" s="90" t="s">
        <v>667</v>
      </c>
      <c r="D658" s="142" t="s">
        <v>1122</v>
      </c>
      <c r="E658" s="143" t="s">
        <v>1187</v>
      </c>
      <c r="F658" s="1">
        <v>1503056</v>
      </c>
      <c r="G658" s="1">
        <v>0</v>
      </c>
      <c r="H658" s="7">
        <f t="shared" si="90"/>
        <v>1503056</v>
      </c>
      <c r="I658" s="1">
        <v>-25866</v>
      </c>
      <c r="J658" s="1">
        <f t="shared" si="91"/>
        <v>1477190</v>
      </c>
      <c r="K658" s="5">
        <v>3435</v>
      </c>
      <c r="L658" s="5">
        <v>0</v>
      </c>
      <c r="M658" s="10">
        <f t="shared" si="92"/>
        <v>3435</v>
      </c>
      <c r="N658" s="2">
        <f t="shared" si="93"/>
        <v>430.04075691411936</v>
      </c>
      <c r="O658" s="2">
        <f t="shared" si="94"/>
        <v>27.771658260369595</v>
      </c>
      <c r="P658" s="1">
        <f t="shared" si="95"/>
        <v>95395.646124369552</v>
      </c>
      <c r="Q658" s="1">
        <f t="shared" si="96"/>
        <v>1381794.3538756305</v>
      </c>
      <c r="R658" s="11">
        <f t="shared" si="97"/>
        <v>0.91663466831948681</v>
      </c>
      <c r="S658" s="1">
        <f t="shared" si="98"/>
        <v>1266600.6092505283</v>
      </c>
    </row>
    <row r="659" spans="1:19" s="80" customFormat="1" ht="14.4" customHeight="1">
      <c r="A659" s="142" t="s">
        <v>602</v>
      </c>
      <c r="B659" s="142">
        <v>361502</v>
      </c>
      <c r="C659" s="90" t="s">
        <v>668</v>
      </c>
      <c r="D659" s="142" t="s">
        <v>1122</v>
      </c>
      <c r="E659" s="142" t="s">
        <v>1188</v>
      </c>
      <c r="F659" s="1">
        <v>0</v>
      </c>
      <c r="G659" s="1">
        <v>0</v>
      </c>
      <c r="H659" s="7">
        <f t="shared" si="90"/>
        <v>0</v>
      </c>
      <c r="I659" s="1">
        <v>-6630</v>
      </c>
      <c r="J659" s="1">
        <f t="shared" si="91"/>
        <v>-6630</v>
      </c>
      <c r="K659" s="5">
        <v>0</v>
      </c>
      <c r="L659" s="5">
        <v>0</v>
      </c>
      <c r="M659" s="10">
        <f t="shared" si="92"/>
        <v>0</v>
      </c>
      <c r="N659" s="2">
        <f t="shared" si="93"/>
        <v>0</v>
      </c>
      <c r="O659" s="2">
        <f t="shared" si="94"/>
        <v>27.771658260369595</v>
      </c>
      <c r="P659" s="1">
        <f t="shared" si="95"/>
        <v>0</v>
      </c>
      <c r="Q659" s="1">
        <f t="shared" si="96"/>
        <v>-6630</v>
      </c>
      <c r="R659" s="11">
        <f t="shared" si="97"/>
        <v>0.91663466831948681</v>
      </c>
      <c r="S659" s="1">
        <f t="shared" si="98"/>
        <v>-6630</v>
      </c>
    </row>
    <row r="660" spans="1:19" s="80" customFormat="1" ht="14.4" customHeight="1">
      <c r="A660" s="142" t="s">
        <v>602</v>
      </c>
      <c r="B660" s="142">
        <v>361505</v>
      </c>
      <c r="C660" s="90" t="s">
        <v>669</v>
      </c>
      <c r="D660" s="142" t="s">
        <v>1122</v>
      </c>
      <c r="E660" s="142" t="s">
        <v>1188</v>
      </c>
      <c r="F660" s="1">
        <v>0</v>
      </c>
      <c r="G660" s="1">
        <v>0</v>
      </c>
      <c r="H660" s="7">
        <f t="shared" si="90"/>
        <v>0</v>
      </c>
      <c r="I660" s="1">
        <v>32316</v>
      </c>
      <c r="J660" s="1">
        <f t="shared" si="91"/>
        <v>32316</v>
      </c>
      <c r="K660" s="5">
        <v>0</v>
      </c>
      <c r="L660" s="5">
        <v>0</v>
      </c>
      <c r="M660" s="10">
        <f t="shared" si="92"/>
        <v>0</v>
      </c>
      <c r="N660" s="2">
        <f t="shared" si="93"/>
        <v>0</v>
      </c>
      <c r="O660" s="2">
        <f t="shared" si="94"/>
        <v>27.771658260369595</v>
      </c>
      <c r="P660" s="1">
        <f t="shared" si="95"/>
        <v>0</v>
      </c>
      <c r="Q660" s="1">
        <f t="shared" si="96"/>
        <v>32316</v>
      </c>
      <c r="R660" s="11">
        <f t="shared" si="97"/>
        <v>0.91663466831948681</v>
      </c>
      <c r="S660" s="1">
        <f t="shared" si="98"/>
        <v>29621.965941412534</v>
      </c>
    </row>
    <row r="661" spans="1:19" s="80" customFormat="1" ht="14.4" customHeight="1">
      <c r="A661" s="142" t="s">
        <v>602</v>
      </c>
      <c r="B661" s="142">
        <v>361507</v>
      </c>
      <c r="C661" s="90" t="s">
        <v>670</v>
      </c>
      <c r="D661" s="142" t="s">
        <v>1122</v>
      </c>
      <c r="E661" s="142" t="s">
        <v>1188</v>
      </c>
      <c r="F661" s="1">
        <v>0</v>
      </c>
      <c r="G661" s="1">
        <v>0</v>
      </c>
      <c r="H661" s="7">
        <f t="shared" si="90"/>
        <v>0</v>
      </c>
      <c r="I661" s="1">
        <v>30138</v>
      </c>
      <c r="J661" s="1">
        <f t="shared" si="91"/>
        <v>30138</v>
      </c>
      <c r="K661" s="5">
        <v>0</v>
      </c>
      <c r="L661" s="5">
        <v>0</v>
      </c>
      <c r="M661" s="10">
        <f t="shared" si="92"/>
        <v>0</v>
      </c>
      <c r="N661" s="2">
        <f t="shared" si="93"/>
        <v>0</v>
      </c>
      <c r="O661" s="2">
        <f t="shared" si="94"/>
        <v>27.771658260369595</v>
      </c>
      <c r="P661" s="1">
        <f t="shared" si="95"/>
        <v>0</v>
      </c>
      <c r="Q661" s="1">
        <f t="shared" si="96"/>
        <v>30138</v>
      </c>
      <c r="R661" s="11">
        <f t="shared" si="97"/>
        <v>0.91663466831948681</v>
      </c>
      <c r="S661" s="1">
        <f t="shared" si="98"/>
        <v>27625.535633812695</v>
      </c>
    </row>
    <row r="662" spans="1:19" s="80" customFormat="1" ht="14.4" customHeight="1">
      <c r="A662" s="142" t="s">
        <v>602</v>
      </c>
      <c r="B662" s="142">
        <v>361508</v>
      </c>
      <c r="C662" s="90" t="s">
        <v>671</v>
      </c>
      <c r="D662" s="142" t="s">
        <v>1122</v>
      </c>
      <c r="E662" s="142" t="s">
        <v>1188</v>
      </c>
      <c r="F662" s="1">
        <v>0</v>
      </c>
      <c r="G662" s="1">
        <v>0</v>
      </c>
      <c r="H662" s="7">
        <f t="shared" si="90"/>
        <v>0</v>
      </c>
      <c r="I662" s="1">
        <v>-2322</v>
      </c>
      <c r="J662" s="1">
        <f t="shared" si="91"/>
        <v>-2322</v>
      </c>
      <c r="K662" s="5">
        <v>0</v>
      </c>
      <c r="L662" s="5">
        <v>0</v>
      </c>
      <c r="M662" s="10">
        <f t="shared" si="92"/>
        <v>0</v>
      </c>
      <c r="N662" s="2">
        <f t="shared" si="93"/>
        <v>0</v>
      </c>
      <c r="O662" s="2">
        <f t="shared" si="94"/>
        <v>27.771658260369595</v>
      </c>
      <c r="P662" s="1">
        <f t="shared" si="95"/>
        <v>0</v>
      </c>
      <c r="Q662" s="1">
        <f t="shared" si="96"/>
        <v>-2322</v>
      </c>
      <c r="R662" s="11">
        <f t="shared" si="97"/>
        <v>0.91663466831948681</v>
      </c>
      <c r="S662" s="1">
        <f t="shared" si="98"/>
        <v>-2322</v>
      </c>
    </row>
    <row r="663" spans="1:19" s="80" customFormat="1" ht="14.4" customHeight="1">
      <c r="A663" s="142" t="s">
        <v>602</v>
      </c>
      <c r="B663" s="151">
        <v>361510</v>
      </c>
      <c r="C663" s="90" t="s">
        <v>672</v>
      </c>
      <c r="D663" s="142" t="s">
        <v>1122</v>
      </c>
      <c r="E663" s="143" t="s">
        <v>1187</v>
      </c>
      <c r="F663" s="1">
        <v>463714</v>
      </c>
      <c r="G663" s="1">
        <v>422274</v>
      </c>
      <c r="H663" s="7">
        <f t="shared" si="90"/>
        <v>885988</v>
      </c>
      <c r="I663" s="1">
        <v>41784</v>
      </c>
      <c r="J663" s="1">
        <f t="shared" si="91"/>
        <v>927772</v>
      </c>
      <c r="K663" s="5">
        <v>796</v>
      </c>
      <c r="L663" s="5">
        <v>234</v>
      </c>
      <c r="M663" s="10">
        <f t="shared" si="92"/>
        <v>1030</v>
      </c>
      <c r="N663" s="2">
        <f t="shared" si="93"/>
        <v>900.7495145631068</v>
      </c>
      <c r="O663" s="2">
        <f t="shared" si="94"/>
        <v>27.771658260369595</v>
      </c>
      <c r="P663" s="1">
        <f t="shared" si="95"/>
        <v>28604.808008180684</v>
      </c>
      <c r="Q663" s="1">
        <f t="shared" si="96"/>
        <v>899167.1919918193</v>
      </c>
      <c r="R663" s="11">
        <f t="shared" si="97"/>
        <v>0.91663466831948681</v>
      </c>
      <c r="S663" s="1">
        <f t="shared" si="98"/>
        <v>824207.82079518563</v>
      </c>
    </row>
    <row r="664" spans="1:19" s="80" customFormat="1" ht="14.4" customHeight="1">
      <c r="A664" s="142" t="s">
        <v>602</v>
      </c>
      <c r="B664" s="151">
        <v>361512</v>
      </c>
      <c r="C664" s="90" t="s">
        <v>673</v>
      </c>
      <c r="D664" s="142" t="s">
        <v>1122</v>
      </c>
      <c r="E664" s="143" t="s">
        <v>1187</v>
      </c>
      <c r="F664" s="1">
        <v>56751</v>
      </c>
      <c r="G664" s="1">
        <v>0</v>
      </c>
      <c r="H664" s="7">
        <f t="shared" si="90"/>
        <v>56751</v>
      </c>
      <c r="I664" s="1">
        <v>420</v>
      </c>
      <c r="J664" s="1">
        <f t="shared" si="91"/>
        <v>57171</v>
      </c>
      <c r="K664" s="5">
        <v>131</v>
      </c>
      <c r="L664" s="5">
        <v>0</v>
      </c>
      <c r="M664" s="10">
        <f t="shared" si="92"/>
        <v>131</v>
      </c>
      <c r="N664" s="2">
        <f t="shared" si="93"/>
        <v>436.41984732824426</v>
      </c>
      <c r="O664" s="2">
        <f t="shared" si="94"/>
        <v>27.771658260369595</v>
      </c>
      <c r="P664" s="1">
        <f t="shared" si="95"/>
        <v>3638.0872321084171</v>
      </c>
      <c r="Q664" s="1">
        <f t="shared" si="96"/>
        <v>53532.912767891583</v>
      </c>
      <c r="R664" s="11">
        <f t="shared" si="97"/>
        <v>0.91663466831948681</v>
      </c>
      <c r="S664" s="1">
        <f t="shared" si="98"/>
        <v>49070.123739172319</v>
      </c>
    </row>
    <row r="665" spans="1:19" s="80" customFormat="1" ht="14.4" customHeight="1">
      <c r="A665" s="142" t="s">
        <v>602</v>
      </c>
      <c r="B665" s="142">
        <v>361515</v>
      </c>
      <c r="C665" s="90" t="s">
        <v>674</v>
      </c>
      <c r="D665" s="142" t="s">
        <v>1122</v>
      </c>
      <c r="E665" s="142" t="s">
        <v>1188</v>
      </c>
      <c r="F665" s="1">
        <v>0</v>
      </c>
      <c r="G665" s="1">
        <v>0</v>
      </c>
      <c r="H665" s="7">
        <f t="shared" si="90"/>
        <v>0</v>
      </c>
      <c r="I665" s="1">
        <v>-6066</v>
      </c>
      <c r="J665" s="1">
        <f t="shared" si="91"/>
        <v>-6066</v>
      </c>
      <c r="K665" s="5">
        <v>0</v>
      </c>
      <c r="L665" s="5">
        <v>0</v>
      </c>
      <c r="M665" s="10">
        <f t="shared" si="92"/>
        <v>0</v>
      </c>
      <c r="N665" s="2">
        <f t="shared" si="93"/>
        <v>0</v>
      </c>
      <c r="O665" s="2">
        <f t="shared" si="94"/>
        <v>27.771658260369595</v>
      </c>
      <c r="P665" s="1">
        <f t="shared" si="95"/>
        <v>0</v>
      </c>
      <c r="Q665" s="1">
        <f t="shared" si="96"/>
        <v>-6066</v>
      </c>
      <c r="R665" s="11">
        <f t="shared" si="97"/>
        <v>0.91663466831948681</v>
      </c>
      <c r="S665" s="1">
        <f t="shared" si="98"/>
        <v>-6066</v>
      </c>
    </row>
    <row r="666" spans="1:19" s="80" customFormat="1" ht="14.4" customHeight="1">
      <c r="A666" s="142" t="s">
        <v>602</v>
      </c>
      <c r="B666" s="142">
        <v>361654</v>
      </c>
      <c r="C666" s="90" t="s">
        <v>675</v>
      </c>
      <c r="D666" s="142" t="s">
        <v>1122</v>
      </c>
      <c r="E666" s="142" t="s">
        <v>1188</v>
      </c>
      <c r="F666" s="1">
        <v>0</v>
      </c>
      <c r="G666" s="1">
        <v>0</v>
      </c>
      <c r="H666" s="7">
        <f t="shared" si="90"/>
        <v>0</v>
      </c>
      <c r="I666" s="1">
        <v>744</v>
      </c>
      <c r="J666" s="1">
        <f t="shared" si="91"/>
        <v>744</v>
      </c>
      <c r="K666" s="5">
        <v>0</v>
      </c>
      <c r="L666" s="5">
        <v>0</v>
      </c>
      <c r="M666" s="10">
        <f t="shared" si="92"/>
        <v>0</v>
      </c>
      <c r="N666" s="2">
        <f t="shared" si="93"/>
        <v>0</v>
      </c>
      <c r="O666" s="2">
        <f t="shared" si="94"/>
        <v>27.771658260369595</v>
      </c>
      <c r="P666" s="1">
        <f t="shared" si="95"/>
        <v>0</v>
      </c>
      <c r="Q666" s="1">
        <f t="shared" si="96"/>
        <v>744</v>
      </c>
      <c r="R666" s="11">
        <f t="shared" si="97"/>
        <v>0.91663466831948681</v>
      </c>
      <c r="S666" s="1">
        <f t="shared" si="98"/>
        <v>681.9761932296982</v>
      </c>
    </row>
    <row r="667" spans="1:19" s="80" customFormat="1" ht="14.4" customHeight="1">
      <c r="A667" s="142" t="s">
        <v>676</v>
      </c>
      <c r="B667" s="151">
        <v>371516</v>
      </c>
      <c r="C667" s="90" t="s">
        <v>677</v>
      </c>
      <c r="D667" s="142" t="s">
        <v>1122</v>
      </c>
      <c r="E667" s="143" t="s">
        <v>1187</v>
      </c>
      <c r="F667" s="1">
        <v>580103</v>
      </c>
      <c r="G667" s="1">
        <v>0</v>
      </c>
      <c r="H667" s="7">
        <f t="shared" si="90"/>
        <v>580103</v>
      </c>
      <c r="I667" s="1">
        <v>31062</v>
      </c>
      <c r="J667" s="1">
        <f t="shared" si="91"/>
        <v>611165</v>
      </c>
      <c r="K667" s="5">
        <v>1756</v>
      </c>
      <c r="L667" s="5">
        <v>0</v>
      </c>
      <c r="M667" s="10">
        <f t="shared" si="92"/>
        <v>1756</v>
      </c>
      <c r="N667" s="2">
        <f t="shared" si="93"/>
        <v>348.04384965831434</v>
      </c>
      <c r="O667" s="2">
        <f t="shared" si="94"/>
        <v>27.771658260369595</v>
      </c>
      <c r="P667" s="1">
        <f t="shared" si="95"/>
        <v>48767.031905209005</v>
      </c>
      <c r="Q667" s="1">
        <f t="shared" si="96"/>
        <v>562397.96809479105</v>
      </c>
      <c r="R667" s="11">
        <f t="shared" si="97"/>
        <v>0.91663466831948681</v>
      </c>
      <c r="S667" s="1">
        <f t="shared" si="98"/>
        <v>515513.47494812211</v>
      </c>
    </row>
    <row r="668" spans="1:19" s="80" customFormat="1" ht="14.4" customHeight="1">
      <c r="A668" s="142" t="s">
        <v>676</v>
      </c>
      <c r="B668" s="142">
        <v>371517</v>
      </c>
      <c r="C668" s="90" t="s">
        <v>678</v>
      </c>
      <c r="D668" s="142" t="s">
        <v>1122</v>
      </c>
      <c r="E668" s="142" t="s">
        <v>1188</v>
      </c>
      <c r="F668" s="1">
        <v>0</v>
      </c>
      <c r="G668" s="1">
        <v>0</v>
      </c>
      <c r="H668" s="7">
        <f t="shared" si="90"/>
        <v>0</v>
      </c>
      <c r="I668" s="1">
        <v>-6822</v>
      </c>
      <c r="J668" s="1">
        <f t="shared" si="91"/>
        <v>-6822</v>
      </c>
      <c r="K668" s="5">
        <v>0</v>
      </c>
      <c r="L668" s="5">
        <v>0</v>
      </c>
      <c r="M668" s="10">
        <f t="shared" si="92"/>
        <v>0</v>
      </c>
      <c r="N668" s="2">
        <f t="shared" si="93"/>
        <v>0</v>
      </c>
      <c r="O668" s="2">
        <f t="shared" si="94"/>
        <v>27.771658260369595</v>
      </c>
      <c r="P668" s="1">
        <f t="shared" si="95"/>
        <v>0</v>
      </c>
      <c r="Q668" s="1">
        <f t="shared" si="96"/>
        <v>-6822</v>
      </c>
      <c r="R668" s="11">
        <f t="shared" si="97"/>
        <v>0.91663466831948681</v>
      </c>
      <c r="S668" s="1">
        <f t="shared" si="98"/>
        <v>-6822</v>
      </c>
    </row>
    <row r="669" spans="1:19" s="80" customFormat="1" ht="14.4" customHeight="1">
      <c r="A669" s="142" t="s">
        <v>676</v>
      </c>
      <c r="B669" s="142">
        <v>371518</v>
      </c>
      <c r="C669" s="90" t="s">
        <v>679</v>
      </c>
      <c r="D669" s="142" t="s">
        <v>1122</v>
      </c>
      <c r="E669" s="142" t="s">
        <v>1188</v>
      </c>
      <c r="F669" s="1">
        <v>0</v>
      </c>
      <c r="G669" s="1">
        <v>0</v>
      </c>
      <c r="H669" s="7">
        <f t="shared" si="90"/>
        <v>0</v>
      </c>
      <c r="I669" s="1">
        <v>-10314</v>
      </c>
      <c r="J669" s="1">
        <f t="shared" si="91"/>
        <v>-10314</v>
      </c>
      <c r="K669" s="5">
        <v>0</v>
      </c>
      <c r="L669" s="5">
        <v>0</v>
      </c>
      <c r="M669" s="10">
        <f t="shared" si="92"/>
        <v>0</v>
      </c>
      <c r="N669" s="2">
        <f t="shared" si="93"/>
        <v>0</v>
      </c>
      <c r="O669" s="2">
        <f t="shared" si="94"/>
        <v>27.771658260369595</v>
      </c>
      <c r="P669" s="1">
        <f t="shared" si="95"/>
        <v>0</v>
      </c>
      <c r="Q669" s="1">
        <f t="shared" si="96"/>
        <v>-10314</v>
      </c>
      <c r="R669" s="11">
        <f t="shared" si="97"/>
        <v>0.91663466831948681</v>
      </c>
      <c r="S669" s="1">
        <f t="shared" si="98"/>
        <v>-10314</v>
      </c>
    </row>
    <row r="670" spans="1:19" s="80" customFormat="1" ht="14.4" customHeight="1">
      <c r="A670" s="142" t="s">
        <v>676</v>
      </c>
      <c r="B670" s="142">
        <v>371524</v>
      </c>
      <c r="C670" s="90" t="s">
        <v>680</v>
      </c>
      <c r="D670" s="142" t="s">
        <v>1122</v>
      </c>
      <c r="E670" s="142" t="s">
        <v>1188</v>
      </c>
      <c r="F670" s="1">
        <v>0</v>
      </c>
      <c r="G670" s="1">
        <v>0</v>
      </c>
      <c r="H670" s="7">
        <f t="shared" si="90"/>
        <v>0</v>
      </c>
      <c r="I670" s="1">
        <v>-59406</v>
      </c>
      <c r="J670" s="1">
        <f t="shared" si="91"/>
        <v>-59406</v>
      </c>
      <c r="K670" s="5">
        <v>0</v>
      </c>
      <c r="L670" s="5">
        <v>0</v>
      </c>
      <c r="M670" s="10">
        <f t="shared" si="92"/>
        <v>0</v>
      </c>
      <c r="N670" s="2">
        <f t="shared" si="93"/>
        <v>0</v>
      </c>
      <c r="O670" s="2">
        <f t="shared" si="94"/>
        <v>27.771658260369595</v>
      </c>
      <c r="P670" s="1">
        <f t="shared" si="95"/>
        <v>0</v>
      </c>
      <c r="Q670" s="1">
        <f t="shared" si="96"/>
        <v>-59406</v>
      </c>
      <c r="R670" s="11">
        <f t="shared" si="97"/>
        <v>0.91663466831948681</v>
      </c>
      <c r="S670" s="1">
        <f t="shared" si="98"/>
        <v>-59406</v>
      </c>
    </row>
    <row r="671" spans="1:19" s="80" customFormat="1" ht="14.4" customHeight="1">
      <c r="A671" s="142" t="s">
        <v>676</v>
      </c>
      <c r="B671" s="151">
        <v>371525</v>
      </c>
      <c r="C671" s="90" t="s">
        <v>681</v>
      </c>
      <c r="D671" s="142" t="s">
        <v>1122</v>
      </c>
      <c r="E671" s="143" t="s">
        <v>1187</v>
      </c>
      <c r="F671" s="1">
        <v>735580</v>
      </c>
      <c r="G671" s="1">
        <v>302962</v>
      </c>
      <c r="H671" s="7">
        <f t="shared" si="90"/>
        <v>1038542</v>
      </c>
      <c r="I671" s="1">
        <v>-16224</v>
      </c>
      <c r="J671" s="1">
        <f t="shared" si="91"/>
        <v>1022318</v>
      </c>
      <c r="K671" s="5">
        <v>1085</v>
      </c>
      <c r="L671" s="5">
        <v>0</v>
      </c>
      <c r="M671" s="10">
        <f t="shared" si="92"/>
        <v>1085</v>
      </c>
      <c r="N671" s="2">
        <f t="shared" si="93"/>
        <v>942.2285714285714</v>
      </c>
      <c r="O671" s="2">
        <f t="shared" si="94"/>
        <v>27.771658260369595</v>
      </c>
      <c r="P671" s="1">
        <f t="shared" si="95"/>
        <v>30132.24921250101</v>
      </c>
      <c r="Q671" s="1">
        <f t="shared" si="96"/>
        <v>992185.75078749901</v>
      </c>
      <c r="R671" s="11">
        <f t="shared" si="97"/>
        <v>0.91663466831948681</v>
      </c>
      <c r="S671" s="1">
        <f t="shared" si="98"/>
        <v>909471.85658442019</v>
      </c>
    </row>
    <row r="672" spans="1:19" s="80" customFormat="1" ht="14.4" customHeight="1">
      <c r="A672" s="142" t="s">
        <v>676</v>
      </c>
      <c r="B672" s="151">
        <v>371526</v>
      </c>
      <c r="C672" s="90" t="s">
        <v>682</v>
      </c>
      <c r="D672" s="142" t="s">
        <v>1122</v>
      </c>
      <c r="E672" s="143" t="s">
        <v>1187</v>
      </c>
      <c r="F672" s="1">
        <v>528479</v>
      </c>
      <c r="G672" s="1">
        <v>0</v>
      </c>
      <c r="H672" s="7">
        <f t="shared" si="90"/>
        <v>528479</v>
      </c>
      <c r="I672" s="1">
        <v>7332</v>
      </c>
      <c r="J672" s="1">
        <f t="shared" si="91"/>
        <v>535811</v>
      </c>
      <c r="K672" s="5">
        <v>967</v>
      </c>
      <c r="L672" s="5">
        <v>0</v>
      </c>
      <c r="M672" s="10">
        <f t="shared" si="92"/>
        <v>967</v>
      </c>
      <c r="N672" s="2">
        <f t="shared" si="93"/>
        <v>554.09617373319543</v>
      </c>
      <c r="O672" s="2">
        <f t="shared" si="94"/>
        <v>27.771658260369595</v>
      </c>
      <c r="P672" s="1">
        <f t="shared" si="95"/>
        <v>26855.193537777399</v>
      </c>
      <c r="Q672" s="1">
        <f t="shared" si="96"/>
        <v>508955.80646222259</v>
      </c>
      <c r="R672" s="11">
        <f t="shared" si="97"/>
        <v>0.91663466831948681</v>
      </c>
      <c r="S672" s="1">
        <f t="shared" si="98"/>
        <v>466526.53684577631</v>
      </c>
    </row>
    <row r="673" spans="1:19" s="80" customFormat="1" ht="14.4" customHeight="1">
      <c r="A673" s="142" t="s">
        <v>676</v>
      </c>
      <c r="B673" s="142">
        <v>371530</v>
      </c>
      <c r="C673" s="90" t="s">
        <v>683</v>
      </c>
      <c r="D673" s="142" t="s">
        <v>1122</v>
      </c>
      <c r="E673" s="142" t="s">
        <v>1188</v>
      </c>
      <c r="F673" s="1">
        <v>0</v>
      </c>
      <c r="G673" s="1">
        <v>0</v>
      </c>
      <c r="H673" s="7">
        <f t="shared" si="90"/>
        <v>0</v>
      </c>
      <c r="I673" s="1">
        <v>8010</v>
      </c>
      <c r="J673" s="1">
        <f t="shared" si="91"/>
        <v>8010</v>
      </c>
      <c r="K673" s="5">
        <v>0</v>
      </c>
      <c r="L673" s="5">
        <v>0</v>
      </c>
      <c r="M673" s="10">
        <f t="shared" si="92"/>
        <v>0</v>
      </c>
      <c r="N673" s="2">
        <f t="shared" si="93"/>
        <v>0</v>
      </c>
      <c r="O673" s="2">
        <f t="shared" si="94"/>
        <v>27.771658260369595</v>
      </c>
      <c r="P673" s="1">
        <f t="shared" si="95"/>
        <v>0</v>
      </c>
      <c r="Q673" s="1">
        <f t="shared" si="96"/>
        <v>8010</v>
      </c>
      <c r="R673" s="11">
        <f t="shared" si="97"/>
        <v>0.91663466831948681</v>
      </c>
      <c r="S673" s="1">
        <f t="shared" si="98"/>
        <v>7342.2436932390892</v>
      </c>
    </row>
    <row r="674" spans="1:19" s="80" customFormat="1" ht="14.4" customHeight="1">
      <c r="A674" s="142" t="s">
        <v>676</v>
      </c>
      <c r="B674" s="151">
        <v>371531</v>
      </c>
      <c r="C674" s="90" t="s">
        <v>684</v>
      </c>
      <c r="D674" s="142" t="s">
        <v>1122</v>
      </c>
      <c r="E674" s="143" t="s">
        <v>1187</v>
      </c>
      <c r="F674" s="1">
        <v>286858</v>
      </c>
      <c r="G674" s="1">
        <v>0</v>
      </c>
      <c r="H674" s="7">
        <f t="shared" si="90"/>
        <v>286858</v>
      </c>
      <c r="I674" s="1">
        <v>-20496</v>
      </c>
      <c r="J674" s="1">
        <f t="shared" si="91"/>
        <v>266362</v>
      </c>
      <c r="K674" s="5">
        <v>637</v>
      </c>
      <c r="L674" s="5">
        <v>0</v>
      </c>
      <c r="M674" s="10">
        <f t="shared" si="92"/>
        <v>637</v>
      </c>
      <c r="N674" s="2">
        <f t="shared" si="93"/>
        <v>418.15070643642071</v>
      </c>
      <c r="O674" s="2">
        <f t="shared" si="94"/>
        <v>27.771658260369595</v>
      </c>
      <c r="P674" s="1">
        <f t="shared" si="95"/>
        <v>17690.546311855433</v>
      </c>
      <c r="Q674" s="1">
        <f t="shared" si="96"/>
        <v>248671.45368814457</v>
      </c>
      <c r="R674" s="11">
        <f t="shared" si="97"/>
        <v>0.91663466831948681</v>
      </c>
      <c r="S674" s="1">
        <f t="shared" si="98"/>
        <v>227940.87547195703</v>
      </c>
    </row>
    <row r="675" spans="1:19" s="80" customFormat="1" ht="14.4" customHeight="1">
      <c r="A675" s="142" t="s">
        <v>676</v>
      </c>
      <c r="B675" s="142">
        <v>371532</v>
      </c>
      <c r="C675" s="90" t="s">
        <v>614</v>
      </c>
      <c r="D675" s="142" t="s">
        <v>1122</v>
      </c>
      <c r="E675" s="142" t="s">
        <v>1188</v>
      </c>
      <c r="F675" s="1">
        <v>0</v>
      </c>
      <c r="G675" s="1">
        <v>0</v>
      </c>
      <c r="H675" s="7">
        <f t="shared" si="90"/>
        <v>0</v>
      </c>
      <c r="I675" s="1">
        <v>76176</v>
      </c>
      <c r="J675" s="1">
        <f t="shared" si="91"/>
        <v>76176</v>
      </c>
      <c r="K675" s="5">
        <v>0</v>
      </c>
      <c r="L675" s="5">
        <v>0</v>
      </c>
      <c r="M675" s="10">
        <f t="shared" si="92"/>
        <v>0</v>
      </c>
      <c r="N675" s="2">
        <f t="shared" si="93"/>
        <v>0</v>
      </c>
      <c r="O675" s="2">
        <f t="shared" si="94"/>
        <v>27.771658260369595</v>
      </c>
      <c r="P675" s="1">
        <f t="shared" si="95"/>
        <v>0</v>
      </c>
      <c r="Q675" s="1">
        <f t="shared" si="96"/>
        <v>76176</v>
      </c>
      <c r="R675" s="11">
        <f t="shared" si="97"/>
        <v>0.91663466831948681</v>
      </c>
      <c r="S675" s="1">
        <f t="shared" si="98"/>
        <v>69825.562493905221</v>
      </c>
    </row>
    <row r="676" spans="1:19" s="80" customFormat="1" ht="14.4" customHeight="1">
      <c r="A676" s="142" t="s">
        <v>676</v>
      </c>
      <c r="B676" s="151">
        <v>371534</v>
      </c>
      <c r="C676" s="90" t="s">
        <v>685</v>
      </c>
      <c r="D676" s="142" t="s">
        <v>1122</v>
      </c>
      <c r="E676" s="143" t="s">
        <v>1187</v>
      </c>
      <c r="F676" s="1">
        <v>913284</v>
      </c>
      <c r="G676" s="1">
        <v>44304</v>
      </c>
      <c r="H676" s="7">
        <f t="shared" si="90"/>
        <v>957588</v>
      </c>
      <c r="I676" s="1">
        <v>81762</v>
      </c>
      <c r="J676" s="1">
        <f t="shared" si="91"/>
        <v>1039350</v>
      </c>
      <c r="K676" s="5">
        <v>1504</v>
      </c>
      <c r="L676" s="5">
        <v>0</v>
      </c>
      <c r="M676" s="10">
        <f t="shared" si="92"/>
        <v>1504</v>
      </c>
      <c r="N676" s="2">
        <f t="shared" si="93"/>
        <v>691.05718085106378</v>
      </c>
      <c r="O676" s="2">
        <f t="shared" si="94"/>
        <v>27.771658260369595</v>
      </c>
      <c r="P676" s="1">
        <f t="shared" si="95"/>
        <v>41768.574023595873</v>
      </c>
      <c r="Q676" s="1">
        <f t="shared" si="96"/>
        <v>997581.42597640411</v>
      </c>
      <c r="R676" s="11">
        <f t="shared" si="97"/>
        <v>0.91663466831948681</v>
      </c>
      <c r="S676" s="1">
        <f t="shared" si="98"/>
        <v>914417.71952156187</v>
      </c>
    </row>
    <row r="677" spans="1:19" s="80" customFormat="1" ht="14.4" customHeight="1">
      <c r="A677" s="142" t="s">
        <v>676</v>
      </c>
      <c r="B677" s="142">
        <v>371536</v>
      </c>
      <c r="C677" s="90" t="s">
        <v>686</v>
      </c>
      <c r="D677" s="142" t="s">
        <v>1122</v>
      </c>
      <c r="E677" s="142" t="s">
        <v>1188</v>
      </c>
      <c r="F677" s="1">
        <v>0</v>
      </c>
      <c r="G677" s="1">
        <v>0</v>
      </c>
      <c r="H677" s="7">
        <f t="shared" si="90"/>
        <v>0</v>
      </c>
      <c r="I677" s="1">
        <v>-4818</v>
      </c>
      <c r="J677" s="1">
        <f t="shared" si="91"/>
        <v>-4818</v>
      </c>
      <c r="K677" s="5">
        <v>0</v>
      </c>
      <c r="L677" s="5">
        <v>0</v>
      </c>
      <c r="M677" s="10">
        <f t="shared" si="92"/>
        <v>0</v>
      </c>
      <c r="N677" s="2">
        <f t="shared" si="93"/>
        <v>0</v>
      </c>
      <c r="O677" s="2">
        <f t="shared" si="94"/>
        <v>27.771658260369595</v>
      </c>
      <c r="P677" s="1">
        <f t="shared" si="95"/>
        <v>0</v>
      </c>
      <c r="Q677" s="1">
        <f t="shared" si="96"/>
        <v>-4818</v>
      </c>
      <c r="R677" s="11">
        <f t="shared" si="97"/>
        <v>0.91663466831948681</v>
      </c>
      <c r="S677" s="1">
        <f t="shared" si="98"/>
        <v>-4818</v>
      </c>
    </row>
    <row r="678" spans="1:19" s="80" customFormat="1" ht="14.4" customHeight="1">
      <c r="A678" s="142" t="s">
        <v>676</v>
      </c>
      <c r="B678" s="142">
        <v>371537</v>
      </c>
      <c r="C678" s="90" t="s">
        <v>687</v>
      </c>
      <c r="D678" s="142" t="s">
        <v>1122</v>
      </c>
      <c r="E678" s="142" t="s">
        <v>1188</v>
      </c>
      <c r="F678" s="1">
        <v>0</v>
      </c>
      <c r="G678" s="1">
        <v>0</v>
      </c>
      <c r="H678" s="7">
        <f t="shared" si="90"/>
        <v>0</v>
      </c>
      <c r="I678" s="1">
        <v>-18600</v>
      </c>
      <c r="J678" s="1">
        <f t="shared" si="91"/>
        <v>-18600</v>
      </c>
      <c r="K678" s="5">
        <v>0</v>
      </c>
      <c r="L678" s="5">
        <v>0</v>
      </c>
      <c r="M678" s="10">
        <f t="shared" si="92"/>
        <v>0</v>
      </c>
      <c r="N678" s="2">
        <f t="shared" si="93"/>
        <v>0</v>
      </c>
      <c r="O678" s="2">
        <f t="shared" si="94"/>
        <v>27.771658260369595</v>
      </c>
      <c r="P678" s="1">
        <f t="shared" si="95"/>
        <v>0</v>
      </c>
      <c r="Q678" s="1">
        <f t="shared" si="96"/>
        <v>-18600</v>
      </c>
      <c r="R678" s="11">
        <f t="shared" si="97"/>
        <v>0.91663466831948681</v>
      </c>
      <c r="S678" s="1">
        <f t="shared" si="98"/>
        <v>-18600</v>
      </c>
    </row>
    <row r="679" spans="1:19" s="80" customFormat="1" ht="14.4" customHeight="1">
      <c r="A679" s="142" t="s">
        <v>676</v>
      </c>
      <c r="B679" s="151">
        <v>371540</v>
      </c>
      <c r="C679" s="90" t="s">
        <v>688</v>
      </c>
      <c r="D679" s="142" t="s">
        <v>1122</v>
      </c>
      <c r="E679" s="143" t="s">
        <v>1187</v>
      </c>
      <c r="F679" s="1">
        <v>586278</v>
      </c>
      <c r="G679" s="1">
        <v>0</v>
      </c>
      <c r="H679" s="7">
        <f t="shared" si="90"/>
        <v>586278</v>
      </c>
      <c r="I679" s="1">
        <v>49500</v>
      </c>
      <c r="J679" s="1">
        <f t="shared" si="91"/>
        <v>635778</v>
      </c>
      <c r="K679" s="5">
        <v>754</v>
      </c>
      <c r="L679" s="5">
        <v>0</v>
      </c>
      <c r="M679" s="10">
        <f t="shared" si="92"/>
        <v>754</v>
      </c>
      <c r="N679" s="2">
        <f t="shared" si="93"/>
        <v>843.20689655172418</v>
      </c>
      <c r="O679" s="2">
        <f t="shared" si="94"/>
        <v>27.771658260369595</v>
      </c>
      <c r="P679" s="1">
        <f t="shared" si="95"/>
        <v>20939.830328318676</v>
      </c>
      <c r="Q679" s="1">
        <f t="shared" si="96"/>
        <v>614838.16967168136</v>
      </c>
      <c r="R679" s="11">
        <f t="shared" si="97"/>
        <v>0.91663466831948681</v>
      </c>
      <c r="S679" s="1">
        <f t="shared" si="98"/>
        <v>563581.98172716203</v>
      </c>
    </row>
    <row r="680" spans="1:19" s="80" customFormat="1" ht="14.4" customHeight="1">
      <c r="A680" s="142" t="s">
        <v>676</v>
      </c>
      <c r="B680" s="142">
        <v>371542</v>
      </c>
      <c r="C680" s="90" t="s">
        <v>689</v>
      </c>
      <c r="D680" s="142" t="s">
        <v>1122</v>
      </c>
      <c r="E680" s="142" t="s">
        <v>1188</v>
      </c>
      <c r="F680" s="1">
        <v>0</v>
      </c>
      <c r="G680" s="1">
        <v>0</v>
      </c>
      <c r="H680" s="7">
        <f t="shared" si="90"/>
        <v>0</v>
      </c>
      <c r="I680" s="1">
        <v>-63984</v>
      </c>
      <c r="J680" s="1">
        <f t="shared" si="91"/>
        <v>-63984</v>
      </c>
      <c r="K680" s="5">
        <v>0</v>
      </c>
      <c r="L680" s="5">
        <v>0</v>
      </c>
      <c r="M680" s="10">
        <f t="shared" si="92"/>
        <v>0</v>
      </c>
      <c r="N680" s="2">
        <f t="shared" si="93"/>
        <v>0</v>
      </c>
      <c r="O680" s="2">
        <f t="shared" si="94"/>
        <v>27.771658260369595</v>
      </c>
      <c r="P680" s="1">
        <f t="shared" si="95"/>
        <v>0</v>
      </c>
      <c r="Q680" s="1">
        <f t="shared" si="96"/>
        <v>-63984</v>
      </c>
      <c r="R680" s="11">
        <f t="shared" si="97"/>
        <v>0.91663466831948681</v>
      </c>
      <c r="S680" s="1">
        <f t="shared" si="98"/>
        <v>-63984</v>
      </c>
    </row>
    <row r="681" spans="1:19" s="80" customFormat="1" ht="14.4" customHeight="1">
      <c r="A681" s="142" t="s">
        <v>676</v>
      </c>
      <c r="B681" s="151">
        <v>371553</v>
      </c>
      <c r="C681" s="90" t="s">
        <v>690</v>
      </c>
      <c r="D681" s="142" t="s">
        <v>1122</v>
      </c>
      <c r="E681" s="143" t="s">
        <v>1187</v>
      </c>
      <c r="F681" s="1">
        <v>1329510</v>
      </c>
      <c r="G681" s="1">
        <v>0</v>
      </c>
      <c r="H681" s="7">
        <f t="shared" si="90"/>
        <v>1329510</v>
      </c>
      <c r="I681" s="1">
        <v>73266</v>
      </c>
      <c r="J681" s="1">
        <f t="shared" si="91"/>
        <v>1402776</v>
      </c>
      <c r="K681" s="5">
        <v>2123</v>
      </c>
      <c r="L681" s="5">
        <v>0</v>
      </c>
      <c r="M681" s="10">
        <f t="shared" si="92"/>
        <v>2123</v>
      </c>
      <c r="N681" s="2">
        <f t="shared" si="93"/>
        <v>660.75176636834669</v>
      </c>
      <c r="O681" s="2">
        <f t="shared" si="94"/>
        <v>27.771658260369595</v>
      </c>
      <c r="P681" s="1">
        <f t="shared" si="95"/>
        <v>58959.230486764653</v>
      </c>
      <c r="Q681" s="1">
        <f t="shared" si="96"/>
        <v>1343816.7695132354</v>
      </c>
      <c r="R681" s="11">
        <f t="shared" si="97"/>
        <v>0.91663466831948681</v>
      </c>
      <c r="S681" s="1">
        <f t="shared" si="98"/>
        <v>1231789.0388049288</v>
      </c>
    </row>
    <row r="682" spans="1:19" s="80" customFormat="1" ht="14.4" customHeight="1">
      <c r="A682" s="142" t="s">
        <v>676</v>
      </c>
      <c r="B682" s="151">
        <v>371555</v>
      </c>
      <c r="C682" s="90" t="s">
        <v>691</v>
      </c>
      <c r="D682" s="142" t="s">
        <v>1122</v>
      </c>
      <c r="E682" s="143" t="s">
        <v>1187</v>
      </c>
      <c r="F682" s="1">
        <v>1111290</v>
      </c>
      <c r="G682" s="1">
        <v>0</v>
      </c>
      <c r="H682" s="7">
        <f t="shared" si="90"/>
        <v>1111290</v>
      </c>
      <c r="I682" s="1">
        <v>1098</v>
      </c>
      <c r="J682" s="1">
        <f t="shared" si="91"/>
        <v>1112388</v>
      </c>
      <c r="K682" s="5">
        <v>4756</v>
      </c>
      <c r="L682" s="5">
        <v>0</v>
      </c>
      <c r="M682" s="10">
        <f t="shared" si="92"/>
        <v>4756</v>
      </c>
      <c r="N682" s="2">
        <f t="shared" si="93"/>
        <v>233.8915054667788</v>
      </c>
      <c r="O682" s="2">
        <f t="shared" si="94"/>
        <v>27.771658260369595</v>
      </c>
      <c r="P682" s="1">
        <f t="shared" si="95"/>
        <v>132082.00668631779</v>
      </c>
      <c r="Q682" s="1">
        <f t="shared" si="96"/>
        <v>980305.99331368227</v>
      </c>
      <c r="R682" s="11">
        <f t="shared" si="97"/>
        <v>0.91663466831948681</v>
      </c>
      <c r="S682" s="1">
        <f t="shared" si="98"/>
        <v>898582.45903269225</v>
      </c>
    </row>
    <row r="683" spans="1:19" s="80" customFormat="1" ht="14.4" customHeight="1">
      <c r="A683" s="142" t="s">
        <v>676</v>
      </c>
      <c r="B683" s="151">
        <v>371556</v>
      </c>
      <c r="C683" s="90" t="s">
        <v>692</v>
      </c>
      <c r="D683" s="142" t="s">
        <v>1122</v>
      </c>
      <c r="E683" s="143" t="s">
        <v>1187</v>
      </c>
      <c r="F683" s="1">
        <v>463657</v>
      </c>
      <c r="G683" s="1">
        <v>415224</v>
      </c>
      <c r="H683" s="7">
        <f t="shared" si="90"/>
        <v>878881</v>
      </c>
      <c r="I683" s="1">
        <v>-49686</v>
      </c>
      <c r="J683" s="1">
        <f t="shared" si="91"/>
        <v>829195</v>
      </c>
      <c r="K683" s="5">
        <v>1294</v>
      </c>
      <c r="L683" s="5">
        <v>2</v>
      </c>
      <c r="M683" s="10">
        <f t="shared" si="92"/>
        <v>1296</v>
      </c>
      <c r="N683" s="2">
        <f t="shared" si="93"/>
        <v>639.81095679012344</v>
      </c>
      <c r="O683" s="2">
        <f t="shared" si="94"/>
        <v>27.771658260369595</v>
      </c>
      <c r="P683" s="1">
        <f t="shared" si="95"/>
        <v>35992.069105438997</v>
      </c>
      <c r="Q683" s="1">
        <f t="shared" si="96"/>
        <v>793202.930894561</v>
      </c>
      <c r="R683" s="11">
        <f t="shared" si="97"/>
        <v>0.91663466831948681</v>
      </c>
      <c r="S683" s="1">
        <f t="shared" si="98"/>
        <v>727077.3054705807</v>
      </c>
    </row>
    <row r="684" spans="1:19" s="80" customFormat="1" ht="14.4" customHeight="1">
      <c r="A684" s="142" t="s">
        <v>676</v>
      </c>
      <c r="B684" s="151">
        <v>371557</v>
      </c>
      <c r="C684" s="90" t="s">
        <v>693</v>
      </c>
      <c r="D684" s="142" t="s">
        <v>1122</v>
      </c>
      <c r="E684" s="143" t="s">
        <v>1187</v>
      </c>
      <c r="F684" s="1">
        <v>292930</v>
      </c>
      <c r="G684" s="1">
        <v>0</v>
      </c>
      <c r="H684" s="7">
        <f t="shared" si="90"/>
        <v>292930</v>
      </c>
      <c r="I684" s="1">
        <v>-15582</v>
      </c>
      <c r="J684" s="1">
        <f t="shared" si="91"/>
        <v>277348</v>
      </c>
      <c r="K684" s="5">
        <v>293</v>
      </c>
      <c r="L684" s="5">
        <v>0</v>
      </c>
      <c r="M684" s="10">
        <f t="shared" si="92"/>
        <v>293</v>
      </c>
      <c r="N684" s="2">
        <f t="shared" si="93"/>
        <v>946.58020477815694</v>
      </c>
      <c r="O684" s="2">
        <f t="shared" si="94"/>
        <v>27.771658260369595</v>
      </c>
      <c r="P684" s="1">
        <f t="shared" si="95"/>
        <v>8137.0958702882908</v>
      </c>
      <c r="Q684" s="1">
        <f t="shared" si="96"/>
        <v>269210.90412971174</v>
      </c>
      <c r="R684" s="11">
        <f t="shared" si="97"/>
        <v>0.91663466831948681</v>
      </c>
      <c r="S684" s="1">
        <f t="shared" si="98"/>
        <v>246768.04781492747</v>
      </c>
    </row>
    <row r="685" spans="1:19" s="80" customFormat="1" ht="14.4" customHeight="1">
      <c r="A685" s="142" t="s">
        <v>676</v>
      </c>
      <c r="B685" s="151">
        <v>371558</v>
      </c>
      <c r="C685" s="90" t="s">
        <v>694</v>
      </c>
      <c r="D685" s="142" t="s">
        <v>1122</v>
      </c>
      <c r="E685" s="143" t="s">
        <v>1187</v>
      </c>
      <c r="F685" s="1">
        <v>582015</v>
      </c>
      <c r="G685" s="1">
        <v>0</v>
      </c>
      <c r="H685" s="7">
        <f t="shared" si="90"/>
        <v>582015</v>
      </c>
      <c r="I685" s="1">
        <v>61668</v>
      </c>
      <c r="J685" s="1">
        <f t="shared" si="91"/>
        <v>643683</v>
      </c>
      <c r="K685" s="5">
        <v>698</v>
      </c>
      <c r="L685" s="5">
        <v>0</v>
      </c>
      <c r="M685" s="10">
        <f t="shared" si="92"/>
        <v>698</v>
      </c>
      <c r="N685" s="2">
        <f t="shared" si="93"/>
        <v>922.18194842406876</v>
      </c>
      <c r="O685" s="2">
        <f t="shared" si="94"/>
        <v>27.771658260369595</v>
      </c>
      <c r="P685" s="1">
        <f t="shared" si="95"/>
        <v>19384.617465737978</v>
      </c>
      <c r="Q685" s="1">
        <f t="shared" si="96"/>
        <v>624298.38253426203</v>
      </c>
      <c r="R685" s="11">
        <f t="shared" si="97"/>
        <v>0.91663466831948681</v>
      </c>
      <c r="S685" s="1">
        <f t="shared" si="98"/>
        <v>572253.54080668534</v>
      </c>
    </row>
    <row r="686" spans="1:19" s="80" customFormat="1" ht="14.4" customHeight="1">
      <c r="A686" s="142" t="s">
        <v>676</v>
      </c>
      <c r="B686" s="151">
        <v>371559</v>
      </c>
      <c r="C686" s="90" t="s">
        <v>695</v>
      </c>
      <c r="D686" s="142" t="s">
        <v>1122</v>
      </c>
      <c r="E686" s="143" t="s">
        <v>1187</v>
      </c>
      <c r="F686" s="1">
        <v>335142</v>
      </c>
      <c r="G686" s="1">
        <v>997</v>
      </c>
      <c r="H686" s="7">
        <f t="shared" si="90"/>
        <v>336139</v>
      </c>
      <c r="I686" s="1">
        <v>11034</v>
      </c>
      <c r="J686" s="1">
        <f t="shared" si="91"/>
        <v>347173</v>
      </c>
      <c r="K686" s="5">
        <v>795</v>
      </c>
      <c r="L686" s="5">
        <v>1</v>
      </c>
      <c r="M686" s="10">
        <f t="shared" si="92"/>
        <v>796</v>
      </c>
      <c r="N686" s="2">
        <f t="shared" si="93"/>
        <v>436.1469849246231</v>
      </c>
      <c r="O686" s="2">
        <f t="shared" si="94"/>
        <v>27.771658260369595</v>
      </c>
      <c r="P686" s="1">
        <f t="shared" si="95"/>
        <v>22106.239975254197</v>
      </c>
      <c r="Q686" s="1">
        <f t="shared" si="96"/>
        <v>325066.76002474583</v>
      </c>
      <c r="R686" s="11">
        <f t="shared" si="97"/>
        <v>0.91663466831948681</v>
      </c>
      <c r="S686" s="1">
        <f t="shared" si="98"/>
        <v>297967.46175697312</v>
      </c>
    </row>
    <row r="687" spans="1:19" s="80" customFormat="1" ht="14.4" customHeight="1">
      <c r="A687" s="142" t="s">
        <v>676</v>
      </c>
      <c r="B687" s="151">
        <v>371561</v>
      </c>
      <c r="C687" s="90" t="s">
        <v>696</v>
      </c>
      <c r="D687" s="142" t="s">
        <v>1122</v>
      </c>
      <c r="E687" s="143" t="s">
        <v>1187</v>
      </c>
      <c r="F687" s="1">
        <v>154415</v>
      </c>
      <c r="G687" s="1">
        <v>29617</v>
      </c>
      <c r="H687" s="7">
        <f t="shared" si="90"/>
        <v>184032</v>
      </c>
      <c r="I687" s="1">
        <v>6606</v>
      </c>
      <c r="J687" s="1">
        <f t="shared" si="91"/>
        <v>190638</v>
      </c>
      <c r="K687" s="5">
        <v>592</v>
      </c>
      <c r="L687" s="5">
        <v>0</v>
      </c>
      <c r="M687" s="10">
        <f t="shared" si="92"/>
        <v>592</v>
      </c>
      <c r="N687" s="2">
        <f t="shared" si="93"/>
        <v>322.02364864864865</v>
      </c>
      <c r="O687" s="2">
        <f t="shared" si="94"/>
        <v>27.771658260369595</v>
      </c>
      <c r="P687" s="1">
        <f t="shared" si="95"/>
        <v>16440.8216901388</v>
      </c>
      <c r="Q687" s="1">
        <f t="shared" si="96"/>
        <v>174197.17830986119</v>
      </c>
      <c r="R687" s="11">
        <f t="shared" si="97"/>
        <v>0.91663466831948681</v>
      </c>
      <c r="S687" s="1">
        <f t="shared" si="98"/>
        <v>159675.17276225012</v>
      </c>
    </row>
    <row r="688" spans="1:19" s="80" customFormat="1" ht="14.4" customHeight="1">
      <c r="A688" s="142" t="s">
        <v>676</v>
      </c>
      <c r="B688" s="142">
        <v>371562</v>
      </c>
      <c r="C688" s="90" t="s">
        <v>697</v>
      </c>
      <c r="D688" s="142" t="s">
        <v>1122</v>
      </c>
      <c r="E688" s="142" t="s">
        <v>1188</v>
      </c>
      <c r="F688" s="1">
        <v>0</v>
      </c>
      <c r="G688" s="1">
        <v>0</v>
      </c>
      <c r="H688" s="7">
        <f t="shared" si="90"/>
        <v>0</v>
      </c>
      <c r="I688" s="1">
        <v>-16854</v>
      </c>
      <c r="J688" s="1">
        <f t="shared" si="91"/>
        <v>-16854</v>
      </c>
      <c r="K688" s="5">
        <v>0</v>
      </c>
      <c r="L688" s="5">
        <v>0</v>
      </c>
      <c r="M688" s="10">
        <f t="shared" si="92"/>
        <v>0</v>
      </c>
      <c r="N688" s="2">
        <f t="shared" si="93"/>
        <v>0</v>
      </c>
      <c r="O688" s="2">
        <f t="shared" si="94"/>
        <v>27.771658260369595</v>
      </c>
      <c r="P688" s="1">
        <f t="shared" si="95"/>
        <v>0</v>
      </c>
      <c r="Q688" s="1">
        <f t="shared" si="96"/>
        <v>-16854</v>
      </c>
      <c r="R688" s="11">
        <f t="shared" si="97"/>
        <v>0.91663466831948681</v>
      </c>
      <c r="S688" s="1">
        <f t="shared" si="98"/>
        <v>-16854</v>
      </c>
    </row>
    <row r="689" spans="1:19" s="80" customFormat="1" ht="14.4" customHeight="1">
      <c r="A689" s="142" t="s">
        <v>676</v>
      </c>
      <c r="B689" s="142">
        <v>371563</v>
      </c>
      <c r="C689" s="90" t="s">
        <v>698</v>
      </c>
      <c r="D689" s="142" t="s">
        <v>1122</v>
      </c>
      <c r="E689" s="142" t="s">
        <v>1188</v>
      </c>
      <c r="F689" s="1">
        <v>0</v>
      </c>
      <c r="G689" s="1">
        <v>0</v>
      </c>
      <c r="H689" s="7">
        <f t="shared" si="90"/>
        <v>0</v>
      </c>
      <c r="I689" s="1">
        <v>-1230</v>
      </c>
      <c r="J689" s="1">
        <f t="shared" si="91"/>
        <v>-1230</v>
      </c>
      <c r="K689" s="5">
        <v>0</v>
      </c>
      <c r="L689" s="5">
        <v>0</v>
      </c>
      <c r="M689" s="10">
        <f t="shared" si="92"/>
        <v>0</v>
      </c>
      <c r="N689" s="2">
        <f t="shared" si="93"/>
        <v>0</v>
      </c>
      <c r="O689" s="2">
        <f t="shared" si="94"/>
        <v>27.771658260369595</v>
      </c>
      <c r="P689" s="1">
        <f t="shared" si="95"/>
        <v>0</v>
      </c>
      <c r="Q689" s="1">
        <f t="shared" si="96"/>
        <v>-1230</v>
      </c>
      <c r="R689" s="11">
        <f t="shared" si="97"/>
        <v>0.91663466831948681</v>
      </c>
      <c r="S689" s="1">
        <f t="shared" si="98"/>
        <v>-1230</v>
      </c>
    </row>
    <row r="690" spans="1:19" s="80" customFormat="1" ht="14.4" customHeight="1">
      <c r="A690" s="142" t="s">
        <v>676</v>
      </c>
      <c r="B690" s="142">
        <v>371565</v>
      </c>
      <c r="C690" s="90" t="s">
        <v>699</v>
      </c>
      <c r="D690" s="142" t="s">
        <v>1122</v>
      </c>
      <c r="E690" s="142" t="s">
        <v>1188</v>
      </c>
      <c r="F690" s="1">
        <v>0</v>
      </c>
      <c r="G690" s="1">
        <v>0</v>
      </c>
      <c r="H690" s="7">
        <f t="shared" si="90"/>
        <v>0</v>
      </c>
      <c r="I690" s="1">
        <v>-6462</v>
      </c>
      <c r="J690" s="1">
        <f t="shared" si="91"/>
        <v>-6462</v>
      </c>
      <c r="K690" s="5">
        <v>0</v>
      </c>
      <c r="L690" s="5">
        <v>0</v>
      </c>
      <c r="M690" s="10">
        <f t="shared" si="92"/>
        <v>0</v>
      </c>
      <c r="N690" s="2">
        <f t="shared" si="93"/>
        <v>0</v>
      </c>
      <c r="O690" s="2">
        <f t="shared" si="94"/>
        <v>27.771658260369595</v>
      </c>
      <c r="P690" s="1">
        <f t="shared" si="95"/>
        <v>0</v>
      </c>
      <c r="Q690" s="1">
        <f t="shared" si="96"/>
        <v>-6462</v>
      </c>
      <c r="R690" s="11">
        <f t="shared" si="97"/>
        <v>0.91663466831948681</v>
      </c>
      <c r="S690" s="1">
        <f t="shared" si="98"/>
        <v>-6462</v>
      </c>
    </row>
    <row r="691" spans="1:19" s="80" customFormat="1" ht="14.4" customHeight="1">
      <c r="A691" s="142" t="s">
        <v>676</v>
      </c>
      <c r="B691" s="151">
        <v>371567</v>
      </c>
      <c r="C691" s="90" t="s">
        <v>700</v>
      </c>
      <c r="D691" s="142" t="s">
        <v>1122</v>
      </c>
      <c r="E691" s="143" t="s">
        <v>1187</v>
      </c>
      <c r="F691" s="1">
        <v>438864</v>
      </c>
      <c r="G691" s="1">
        <v>0</v>
      </c>
      <c r="H691" s="7">
        <f t="shared" si="90"/>
        <v>438864</v>
      </c>
      <c r="I691" s="1">
        <v>53496</v>
      </c>
      <c r="J691" s="1">
        <f t="shared" si="91"/>
        <v>492360</v>
      </c>
      <c r="K691" s="5">
        <v>382</v>
      </c>
      <c r="L691" s="5">
        <v>0</v>
      </c>
      <c r="M691" s="10">
        <f t="shared" si="92"/>
        <v>382</v>
      </c>
      <c r="N691" s="2">
        <f t="shared" si="93"/>
        <v>1288.9005235602094</v>
      </c>
      <c r="O691" s="2">
        <f t="shared" si="94"/>
        <v>27.771658260369595</v>
      </c>
      <c r="P691" s="1">
        <f t="shared" si="95"/>
        <v>10608.773455461185</v>
      </c>
      <c r="Q691" s="1">
        <f t="shared" si="96"/>
        <v>481751.2265445388</v>
      </c>
      <c r="R691" s="11">
        <f t="shared" si="97"/>
        <v>0.91663466831948681</v>
      </c>
      <c r="S691" s="1">
        <f t="shared" si="98"/>
        <v>441589.87575615925</v>
      </c>
    </row>
    <row r="692" spans="1:19" s="80" customFormat="1" ht="14.4" customHeight="1">
      <c r="A692" s="142" t="s">
        <v>676</v>
      </c>
      <c r="B692" s="142">
        <v>371574</v>
      </c>
      <c r="C692" s="90" t="s">
        <v>701</v>
      </c>
      <c r="D692" s="142" t="s">
        <v>1122</v>
      </c>
      <c r="E692" s="142" t="s">
        <v>1188</v>
      </c>
      <c r="F692" s="1">
        <v>0</v>
      </c>
      <c r="G692" s="1">
        <v>0</v>
      </c>
      <c r="H692" s="7">
        <f t="shared" si="90"/>
        <v>0</v>
      </c>
      <c r="I692" s="1">
        <v>-87546</v>
      </c>
      <c r="J692" s="1">
        <f t="shared" si="91"/>
        <v>-87546</v>
      </c>
      <c r="K692" s="5">
        <v>0</v>
      </c>
      <c r="L692" s="5">
        <v>0</v>
      </c>
      <c r="M692" s="10">
        <f t="shared" si="92"/>
        <v>0</v>
      </c>
      <c r="N692" s="2">
        <f t="shared" si="93"/>
        <v>0</v>
      </c>
      <c r="O692" s="2">
        <f t="shared" si="94"/>
        <v>27.771658260369595</v>
      </c>
      <c r="P692" s="1">
        <f t="shared" si="95"/>
        <v>0</v>
      </c>
      <c r="Q692" s="1">
        <f t="shared" si="96"/>
        <v>-87546</v>
      </c>
      <c r="R692" s="11">
        <f t="shared" si="97"/>
        <v>0.91663466831948681</v>
      </c>
      <c r="S692" s="1">
        <f t="shared" si="98"/>
        <v>-87546</v>
      </c>
    </row>
    <row r="693" spans="1:19" s="80" customFormat="1" ht="14.4" customHeight="1">
      <c r="A693" s="142" t="s">
        <v>676</v>
      </c>
      <c r="B693" s="151">
        <v>371576</v>
      </c>
      <c r="C693" s="90" t="s">
        <v>702</v>
      </c>
      <c r="D693" s="142" t="s">
        <v>1122</v>
      </c>
      <c r="E693" s="143" t="s">
        <v>1187</v>
      </c>
      <c r="F693" s="1">
        <v>2419552</v>
      </c>
      <c r="G693" s="1">
        <v>0</v>
      </c>
      <c r="H693" s="7">
        <f t="shared" si="90"/>
        <v>2419552</v>
      </c>
      <c r="I693" s="1">
        <v>-36000</v>
      </c>
      <c r="J693" s="1">
        <f t="shared" si="91"/>
        <v>2383552</v>
      </c>
      <c r="K693" s="5">
        <v>5400</v>
      </c>
      <c r="L693" s="5">
        <v>0</v>
      </c>
      <c r="M693" s="10">
        <f t="shared" si="92"/>
        <v>5400</v>
      </c>
      <c r="N693" s="2">
        <f t="shared" si="93"/>
        <v>441.39851851851853</v>
      </c>
      <c r="O693" s="2">
        <f t="shared" si="94"/>
        <v>27.771658260369595</v>
      </c>
      <c r="P693" s="1">
        <f t="shared" si="95"/>
        <v>149966.95460599582</v>
      </c>
      <c r="Q693" s="1">
        <f t="shared" si="96"/>
        <v>2233585.0453940043</v>
      </c>
      <c r="R693" s="11">
        <f t="shared" si="97"/>
        <v>0.91663466831948681</v>
      </c>
      <c r="S693" s="1">
        <f t="shared" si="98"/>
        <v>2047381.4872480989</v>
      </c>
    </row>
    <row r="694" spans="1:19" s="80" customFormat="1" ht="14.4" customHeight="1">
      <c r="A694" s="142" t="s">
        <v>676</v>
      </c>
      <c r="B694" s="142">
        <v>371577</v>
      </c>
      <c r="C694" s="90" t="s">
        <v>703</v>
      </c>
      <c r="D694" s="142" t="s">
        <v>1122</v>
      </c>
      <c r="E694" s="142" t="s">
        <v>1188</v>
      </c>
      <c r="F694" s="1">
        <v>0</v>
      </c>
      <c r="G694" s="1">
        <v>0</v>
      </c>
      <c r="H694" s="7">
        <f t="shared" si="90"/>
        <v>0</v>
      </c>
      <c r="I694" s="1">
        <v>411132</v>
      </c>
      <c r="J694" s="1">
        <f t="shared" si="91"/>
        <v>411132</v>
      </c>
      <c r="K694" s="5">
        <v>0</v>
      </c>
      <c r="L694" s="5">
        <v>0</v>
      </c>
      <c r="M694" s="10">
        <f t="shared" si="92"/>
        <v>0</v>
      </c>
      <c r="N694" s="2">
        <f t="shared" si="93"/>
        <v>0</v>
      </c>
      <c r="O694" s="2">
        <f t="shared" si="94"/>
        <v>27.771658260369595</v>
      </c>
      <c r="P694" s="1">
        <f t="shared" si="95"/>
        <v>0</v>
      </c>
      <c r="Q694" s="1">
        <f t="shared" si="96"/>
        <v>411132</v>
      </c>
      <c r="R694" s="11">
        <f t="shared" si="97"/>
        <v>0.91663466831948681</v>
      </c>
      <c r="S694" s="1">
        <f t="shared" si="98"/>
        <v>376857.84445552726</v>
      </c>
    </row>
    <row r="695" spans="1:19" s="80" customFormat="1" ht="14.4" customHeight="1">
      <c r="A695" s="142" t="s">
        <v>676</v>
      </c>
      <c r="B695" s="142">
        <v>371581</v>
      </c>
      <c r="C695" s="90" t="s">
        <v>704</v>
      </c>
      <c r="D695" s="142" t="s">
        <v>1122</v>
      </c>
      <c r="E695" s="142" t="s">
        <v>1188</v>
      </c>
      <c r="F695" s="1">
        <v>0</v>
      </c>
      <c r="G695" s="1">
        <v>0</v>
      </c>
      <c r="H695" s="7">
        <f t="shared" si="90"/>
        <v>0</v>
      </c>
      <c r="I695" s="1">
        <v>2484</v>
      </c>
      <c r="J695" s="1">
        <f t="shared" si="91"/>
        <v>2484</v>
      </c>
      <c r="K695" s="5">
        <v>0</v>
      </c>
      <c r="L695" s="5">
        <v>0</v>
      </c>
      <c r="M695" s="10">
        <f t="shared" si="92"/>
        <v>0</v>
      </c>
      <c r="N695" s="2">
        <f t="shared" si="93"/>
        <v>0</v>
      </c>
      <c r="O695" s="2">
        <f t="shared" si="94"/>
        <v>27.771658260369595</v>
      </c>
      <c r="P695" s="1">
        <f t="shared" si="95"/>
        <v>0</v>
      </c>
      <c r="Q695" s="1">
        <f t="shared" si="96"/>
        <v>2484</v>
      </c>
      <c r="R695" s="11">
        <f t="shared" si="97"/>
        <v>0.91663466831948681</v>
      </c>
      <c r="S695" s="1">
        <f t="shared" si="98"/>
        <v>2276.9205161056052</v>
      </c>
    </row>
    <row r="696" spans="1:19" s="80" customFormat="1" ht="14.4" customHeight="1">
      <c r="A696" s="142" t="s">
        <v>676</v>
      </c>
      <c r="B696" s="151">
        <v>371582</v>
      </c>
      <c r="C696" s="90" t="s">
        <v>705</v>
      </c>
      <c r="D696" s="142" t="s">
        <v>1122</v>
      </c>
      <c r="E696" s="143" t="s">
        <v>1187</v>
      </c>
      <c r="F696" s="1">
        <v>473345</v>
      </c>
      <c r="G696" s="1">
        <v>0</v>
      </c>
      <c r="H696" s="7">
        <f t="shared" si="90"/>
        <v>473345</v>
      </c>
      <c r="I696" s="1">
        <v>-21714</v>
      </c>
      <c r="J696" s="1">
        <f t="shared" si="91"/>
        <v>451631</v>
      </c>
      <c r="K696" s="5">
        <v>827</v>
      </c>
      <c r="L696" s="5">
        <v>0</v>
      </c>
      <c r="M696" s="10">
        <f t="shared" si="92"/>
        <v>827</v>
      </c>
      <c r="N696" s="2">
        <f t="shared" si="93"/>
        <v>546.10761789600963</v>
      </c>
      <c r="O696" s="2">
        <f t="shared" si="94"/>
        <v>27.771658260369595</v>
      </c>
      <c r="P696" s="1">
        <f t="shared" si="95"/>
        <v>22967.161381325655</v>
      </c>
      <c r="Q696" s="1">
        <f t="shared" si="96"/>
        <v>428663.83861867432</v>
      </c>
      <c r="R696" s="11">
        <f t="shared" si="97"/>
        <v>0.91663466831948681</v>
      </c>
      <c r="S696" s="1">
        <f t="shared" si="98"/>
        <v>392928.13553278655</v>
      </c>
    </row>
    <row r="697" spans="1:19" s="80" customFormat="1" ht="14.4" customHeight="1">
      <c r="A697" s="142" t="s">
        <v>676</v>
      </c>
      <c r="B697" s="142">
        <v>371586</v>
      </c>
      <c r="C697" s="90" t="s">
        <v>706</v>
      </c>
      <c r="D697" s="142" t="s">
        <v>1122</v>
      </c>
      <c r="E697" s="142" t="s">
        <v>1188</v>
      </c>
      <c r="F697" s="1">
        <v>0</v>
      </c>
      <c r="G697" s="1">
        <v>0</v>
      </c>
      <c r="H697" s="7">
        <f t="shared" si="90"/>
        <v>0</v>
      </c>
      <c r="I697" s="1">
        <v>-1392</v>
      </c>
      <c r="J697" s="1">
        <f t="shared" si="91"/>
        <v>-1392</v>
      </c>
      <c r="K697" s="5">
        <v>0</v>
      </c>
      <c r="L697" s="5">
        <v>0</v>
      </c>
      <c r="M697" s="10">
        <f t="shared" si="92"/>
        <v>0</v>
      </c>
      <c r="N697" s="2">
        <f t="shared" si="93"/>
        <v>0</v>
      </c>
      <c r="O697" s="2">
        <f t="shared" si="94"/>
        <v>27.771658260369595</v>
      </c>
      <c r="P697" s="1">
        <f t="shared" si="95"/>
        <v>0</v>
      </c>
      <c r="Q697" s="1">
        <f t="shared" si="96"/>
        <v>-1392</v>
      </c>
      <c r="R697" s="11">
        <f t="shared" si="97"/>
        <v>0.91663466831948681</v>
      </c>
      <c r="S697" s="1">
        <f t="shared" si="98"/>
        <v>-1392</v>
      </c>
    </row>
    <row r="698" spans="1:19" s="80" customFormat="1" ht="14.4" customHeight="1">
      <c r="A698" s="142" t="s">
        <v>676</v>
      </c>
      <c r="B698" s="151">
        <v>371590</v>
      </c>
      <c r="C698" s="90" t="s">
        <v>707</v>
      </c>
      <c r="D698" s="142" t="s">
        <v>1122</v>
      </c>
      <c r="E698" s="143" t="s">
        <v>1187</v>
      </c>
      <c r="F698" s="1">
        <v>30572</v>
      </c>
      <c r="G698" s="1">
        <v>0</v>
      </c>
      <c r="H698" s="7">
        <f t="shared" si="90"/>
        <v>30572</v>
      </c>
      <c r="I698" s="1">
        <v>-24</v>
      </c>
      <c r="J698" s="1">
        <f t="shared" si="91"/>
        <v>30548</v>
      </c>
      <c r="K698" s="5">
        <v>59</v>
      </c>
      <c r="L698" s="5">
        <v>0</v>
      </c>
      <c r="M698" s="10">
        <f t="shared" si="92"/>
        <v>59</v>
      </c>
      <c r="N698" s="2">
        <f t="shared" si="93"/>
        <v>517.76271186440681</v>
      </c>
      <c r="O698" s="2">
        <f t="shared" si="94"/>
        <v>27.771658260369595</v>
      </c>
      <c r="P698" s="1">
        <f t="shared" si="95"/>
        <v>1638.5278373618062</v>
      </c>
      <c r="Q698" s="1">
        <f t="shared" si="96"/>
        <v>28909.472162638194</v>
      </c>
      <c r="R698" s="11">
        <f t="shared" si="97"/>
        <v>0.91663466831948681</v>
      </c>
      <c r="S698" s="1">
        <f t="shared" si="98"/>
        <v>26499.424427091297</v>
      </c>
    </row>
    <row r="699" spans="1:19" s="80" customFormat="1" ht="14.4" customHeight="1">
      <c r="A699" s="142" t="s">
        <v>676</v>
      </c>
      <c r="B699" s="151">
        <v>371591</v>
      </c>
      <c r="C699" s="90" t="s">
        <v>708</v>
      </c>
      <c r="D699" s="142" t="s">
        <v>1122</v>
      </c>
      <c r="E699" s="143" t="s">
        <v>1187</v>
      </c>
      <c r="F699" s="1">
        <v>891623</v>
      </c>
      <c r="G699" s="1">
        <v>27363</v>
      </c>
      <c r="H699" s="7">
        <f t="shared" si="90"/>
        <v>918986</v>
      </c>
      <c r="I699" s="1">
        <v>4830</v>
      </c>
      <c r="J699" s="1">
        <f t="shared" si="91"/>
        <v>923816</v>
      </c>
      <c r="K699" s="5">
        <v>2458</v>
      </c>
      <c r="L699" s="5">
        <v>0</v>
      </c>
      <c r="M699" s="10">
        <f t="shared" si="92"/>
        <v>2458</v>
      </c>
      <c r="N699" s="2">
        <f t="shared" si="93"/>
        <v>375.84052074857607</v>
      </c>
      <c r="O699" s="2">
        <f t="shared" si="94"/>
        <v>27.771658260369595</v>
      </c>
      <c r="P699" s="1">
        <f t="shared" si="95"/>
        <v>68262.736003988466</v>
      </c>
      <c r="Q699" s="1">
        <f t="shared" si="96"/>
        <v>855553.26399601158</v>
      </c>
      <c r="R699" s="11">
        <f t="shared" si="97"/>
        <v>0.91663466831948681</v>
      </c>
      <c r="S699" s="1">
        <f t="shared" si="98"/>
        <v>784229.78237263847</v>
      </c>
    </row>
    <row r="700" spans="1:19" s="80" customFormat="1" ht="14.4" customHeight="1">
      <c r="A700" s="142" t="s">
        <v>676</v>
      </c>
      <c r="B700" s="151">
        <v>371592</v>
      </c>
      <c r="C700" s="90" t="s">
        <v>709</v>
      </c>
      <c r="D700" s="142" t="s">
        <v>1122</v>
      </c>
      <c r="E700" s="143" t="s">
        <v>1187</v>
      </c>
      <c r="F700" s="1">
        <v>502848</v>
      </c>
      <c r="G700" s="1">
        <v>310829</v>
      </c>
      <c r="H700" s="7">
        <f t="shared" si="90"/>
        <v>813677</v>
      </c>
      <c r="I700" s="1">
        <v>8496</v>
      </c>
      <c r="J700" s="1">
        <f t="shared" si="91"/>
        <v>822173</v>
      </c>
      <c r="K700" s="5">
        <v>937</v>
      </c>
      <c r="L700" s="5">
        <v>0</v>
      </c>
      <c r="M700" s="10">
        <f t="shared" si="92"/>
        <v>937</v>
      </c>
      <c r="N700" s="2">
        <f t="shared" si="93"/>
        <v>877.45250800426891</v>
      </c>
      <c r="O700" s="2">
        <f t="shared" si="94"/>
        <v>27.771658260369595</v>
      </c>
      <c r="P700" s="1">
        <f t="shared" si="95"/>
        <v>26022.043789966312</v>
      </c>
      <c r="Q700" s="1">
        <f t="shared" si="96"/>
        <v>796150.95621003374</v>
      </c>
      <c r="R700" s="11">
        <f t="shared" si="97"/>
        <v>0.91663466831948681</v>
      </c>
      <c r="S700" s="1">
        <f t="shared" si="98"/>
        <v>729779.5676778265</v>
      </c>
    </row>
    <row r="701" spans="1:19" s="80" customFormat="1" ht="14.4" customHeight="1">
      <c r="A701" s="142" t="s">
        <v>676</v>
      </c>
      <c r="B701" s="151">
        <v>371597</v>
      </c>
      <c r="C701" s="90" t="s">
        <v>710</v>
      </c>
      <c r="D701" s="142" t="s">
        <v>1122</v>
      </c>
      <c r="E701" s="143" t="s">
        <v>1187</v>
      </c>
      <c r="F701" s="1">
        <v>314398</v>
      </c>
      <c r="G701" s="1">
        <v>0</v>
      </c>
      <c r="H701" s="7">
        <f t="shared" si="90"/>
        <v>314398</v>
      </c>
      <c r="I701" s="1">
        <v>-35814</v>
      </c>
      <c r="J701" s="1">
        <f t="shared" si="91"/>
        <v>278584</v>
      </c>
      <c r="K701" s="5">
        <v>461</v>
      </c>
      <c r="L701" s="5">
        <v>0</v>
      </c>
      <c r="M701" s="10">
        <f t="shared" si="92"/>
        <v>461</v>
      </c>
      <c r="N701" s="2">
        <f t="shared" si="93"/>
        <v>604.30368763557487</v>
      </c>
      <c r="O701" s="2">
        <f t="shared" si="94"/>
        <v>27.771658260369595</v>
      </c>
      <c r="P701" s="1">
        <f t="shared" si="95"/>
        <v>12802.734458030383</v>
      </c>
      <c r="Q701" s="1">
        <f t="shared" si="96"/>
        <v>265781.26554196962</v>
      </c>
      <c r="R701" s="11">
        <f t="shared" si="97"/>
        <v>0.91663466831948681</v>
      </c>
      <c r="S701" s="1">
        <f t="shared" si="98"/>
        <v>243624.32218559677</v>
      </c>
    </row>
    <row r="702" spans="1:19" s="80" customFormat="1" ht="14.4" customHeight="1">
      <c r="A702" s="142" t="s">
        <v>676</v>
      </c>
      <c r="B702" s="151">
        <v>372455</v>
      </c>
      <c r="C702" s="90" t="s">
        <v>711</v>
      </c>
      <c r="D702" s="142" t="s">
        <v>1122</v>
      </c>
      <c r="E702" s="143" t="s">
        <v>1187</v>
      </c>
      <c r="F702" s="1">
        <v>483986</v>
      </c>
      <c r="G702" s="1">
        <v>0</v>
      </c>
      <c r="H702" s="7">
        <f t="shared" si="90"/>
        <v>483986</v>
      </c>
      <c r="I702" s="1">
        <v>-26088</v>
      </c>
      <c r="J702" s="1">
        <f t="shared" si="91"/>
        <v>457898</v>
      </c>
      <c r="K702" s="5">
        <v>826</v>
      </c>
      <c r="L702" s="5">
        <v>0</v>
      </c>
      <c r="M702" s="10">
        <f t="shared" si="92"/>
        <v>826</v>
      </c>
      <c r="N702" s="2">
        <f t="shared" si="93"/>
        <v>554.35593220338978</v>
      </c>
      <c r="O702" s="2">
        <f t="shared" si="94"/>
        <v>27.771658260369595</v>
      </c>
      <c r="P702" s="1">
        <f t="shared" si="95"/>
        <v>22939.389723065284</v>
      </c>
      <c r="Q702" s="1">
        <f t="shared" si="96"/>
        <v>434958.61027693469</v>
      </c>
      <c r="R702" s="11">
        <f t="shared" si="97"/>
        <v>0.91663466831948681</v>
      </c>
      <c r="S702" s="1">
        <f t="shared" si="98"/>
        <v>398698.14146390295</v>
      </c>
    </row>
    <row r="703" spans="1:19" s="80" customFormat="1" ht="14.4" customHeight="1">
      <c r="A703" s="142" t="s">
        <v>712</v>
      </c>
      <c r="B703" s="151">
        <v>381447</v>
      </c>
      <c r="C703" s="90" t="s">
        <v>713</v>
      </c>
      <c r="D703" s="142" t="s">
        <v>1122</v>
      </c>
      <c r="E703" s="143" t="s">
        <v>1187</v>
      </c>
      <c r="F703" s="1">
        <v>3233252</v>
      </c>
      <c r="G703" s="1">
        <v>697597</v>
      </c>
      <c r="H703" s="7">
        <f t="shared" si="90"/>
        <v>3930849</v>
      </c>
      <c r="I703" s="1">
        <v>42546</v>
      </c>
      <c r="J703" s="1">
        <f t="shared" si="91"/>
        <v>3973395</v>
      </c>
      <c r="K703" s="5">
        <v>11713</v>
      </c>
      <c r="L703" s="5">
        <v>513</v>
      </c>
      <c r="M703" s="10">
        <f t="shared" si="92"/>
        <v>12226</v>
      </c>
      <c r="N703" s="2">
        <f t="shared" si="93"/>
        <v>324.99550139047932</v>
      </c>
      <c r="O703" s="2">
        <f t="shared" si="94"/>
        <v>27.771658260369595</v>
      </c>
      <c r="P703" s="1">
        <f t="shared" si="95"/>
        <v>339536.29389127868</v>
      </c>
      <c r="Q703" s="1">
        <f t="shared" si="96"/>
        <v>3633858.7061087214</v>
      </c>
      <c r="R703" s="11">
        <f t="shared" si="97"/>
        <v>0.91663466831948681</v>
      </c>
      <c r="S703" s="1">
        <f t="shared" si="98"/>
        <v>3330920.8697938472</v>
      </c>
    </row>
    <row r="704" spans="1:19" s="80" customFormat="1" ht="14.4" customHeight="1">
      <c r="A704" s="142" t="s">
        <v>712</v>
      </c>
      <c r="B704" s="151">
        <v>381509</v>
      </c>
      <c r="C704" s="90" t="s">
        <v>673</v>
      </c>
      <c r="D704" s="142" t="s">
        <v>1122</v>
      </c>
      <c r="E704" s="143" t="s">
        <v>1187</v>
      </c>
      <c r="F704" s="1">
        <v>108419</v>
      </c>
      <c r="G704" s="1">
        <v>0</v>
      </c>
      <c r="H704" s="7">
        <f t="shared" si="90"/>
        <v>108419</v>
      </c>
      <c r="I704" s="1">
        <v>2334</v>
      </c>
      <c r="J704" s="1">
        <f t="shared" si="91"/>
        <v>110753</v>
      </c>
      <c r="K704" s="5">
        <v>268</v>
      </c>
      <c r="L704" s="5">
        <v>0</v>
      </c>
      <c r="M704" s="10">
        <f t="shared" si="92"/>
        <v>268</v>
      </c>
      <c r="N704" s="2">
        <f t="shared" si="93"/>
        <v>413.25746268656718</v>
      </c>
      <c r="O704" s="2">
        <f t="shared" si="94"/>
        <v>27.771658260369595</v>
      </c>
      <c r="P704" s="1">
        <f t="shared" si="95"/>
        <v>7442.8044137790512</v>
      </c>
      <c r="Q704" s="1">
        <f t="shared" si="96"/>
        <v>103310.19558622094</v>
      </c>
      <c r="R704" s="11">
        <f t="shared" si="97"/>
        <v>0.91663466831948681</v>
      </c>
      <c r="S704" s="1">
        <f t="shared" si="98"/>
        <v>94697.706865196946</v>
      </c>
    </row>
    <row r="705" spans="1:19" s="80" customFormat="1" ht="14.4" customHeight="1">
      <c r="A705" s="142" t="s">
        <v>712</v>
      </c>
      <c r="B705" s="142">
        <v>381601</v>
      </c>
      <c r="C705" s="90" t="s">
        <v>714</v>
      </c>
      <c r="D705" s="142" t="s">
        <v>1122</v>
      </c>
      <c r="E705" s="142" t="s">
        <v>1188</v>
      </c>
      <c r="F705" s="1">
        <v>0</v>
      </c>
      <c r="G705" s="1">
        <v>0</v>
      </c>
      <c r="H705" s="7">
        <f t="shared" si="90"/>
        <v>0</v>
      </c>
      <c r="I705" s="1">
        <v>-702</v>
      </c>
      <c r="J705" s="1">
        <f t="shared" si="91"/>
        <v>-702</v>
      </c>
      <c r="K705" s="5">
        <v>0</v>
      </c>
      <c r="L705" s="5">
        <v>0</v>
      </c>
      <c r="M705" s="10">
        <f t="shared" si="92"/>
        <v>0</v>
      </c>
      <c r="N705" s="2">
        <f t="shared" si="93"/>
        <v>0</v>
      </c>
      <c r="O705" s="2">
        <f t="shared" si="94"/>
        <v>27.771658260369595</v>
      </c>
      <c r="P705" s="1">
        <f t="shared" si="95"/>
        <v>0</v>
      </c>
      <c r="Q705" s="1">
        <f t="shared" si="96"/>
        <v>-702</v>
      </c>
      <c r="R705" s="11">
        <f t="shared" si="97"/>
        <v>0.91663466831948681</v>
      </c>
      <c r="S705" s="1">
        <f t="shared" si="98"/>
        <v>-702</v>
      </c>
    </row>
    <row r="706" spans="1:19" s="80" customFormat="1" ht="14.4" customHeight="1">
      <c r="A706" s="142" t="s">
        <v>712</v>
      </c>
      <c r="B706" s="151">
        <v>381604</v>
      </c>
      <c r="C706" s="90" t="s">
        <v>715</v>
      </c>
      <c r="D706" s="142" t="s">
        <v>1122</v>
      </c>
      <c r="E706" s="143" t="s">
        <v>1187</v>
      </c>
      <c r="F706" s="1">
        <v>2420180</v>
      </c>
      <c r="G706" s="1">
        <v>654011</v>
      </c>
      <c r="H706" s="7">
        <f t="shared" si="90"/>
        <v>3074191</v>
      </c>
      <c r="I706" s="1">
        <v>103098</v>
      </c>
      <c r="J706" s="1">
        <f t="shared" si="91"/>
        <v>3177289</v>
      </c>
      <c r="K706" s="5">
        <v>5727</v>
      </c>
      <c r="L706" s="5">
        <v>0</v>
      </c>
      <c r="M706" s="10">
        <f t="shared" si="92"/>
        <v>5727</v>
      </c>
      <c r="N706" s="2">
        <f t="shared" si="93"/>
        <v>554.79116465863456</v>
      </c>
      <c r="O706" s="2">
        <f t="shared" si="94"/>
        <v>27.771658260369595</v>
      </c>
      <c r="P706" s="1">
        <f t="shared" si="95"/>
        <v>159048.28685713667</v>
      </c>
      <c r="Q706" s="1">
        <f t="shared" si="96"/>
        <v>3018240.7131428635</v>
      </c>
      <c r="R706" s="11">
        <f t="shared" si="97"/>
        <v>0.91663466831948681</v>
      </c>
      <c r="S706" s="1">
        <f t="shared" si="98"/>
        <v>2766624.0750000798</v>
      </c>
    </row>
    <row r="707" spans="1:19" s="80" customFormat="1" ht="14.4" customHeight="1">
      <c r="A707" s="142" t="s">
        <v>712</v>
      </c>
      <c r="B707" s="151">
        <v>381607</v>
      </c>
      <c r="C707" s="90" t="s">
        <v>716</v>
      </c>
      <c r="D707" s="142" t="s">
        <v>1122</v>
      </c>
      <c r="E707" s="143" t="s">
        <v>1187</v>
      </c>
      <c r="F707" s="1">
        <v>4011065</v>
      </c>
      <c r="G707" s="1">
        <v>3411468</v>
      </c>
      <c r="H707" s="7">
        <f t="shared" ref="H707:H770" si="99">SUM(F707:G707)</f>
        <v>7422533</v>
      </c>
      <c r="I707" s="1">
        <v>234084</v>
      </c>
      <c r="J707" s="1">
        <f t="shared" ref="J707:J770" si="100">H707+I707</f>
        <v>7656617</v>
      </c>
      <c r="K707" s="5">
        <v>7618</v>
      </c>
      <c r="L707" s="5">
        <v>0</v>
      </c>
      <c r="M707" s="10">
        <f t="shared" ref="M707:M770" si="101">SUM(K707:L707)</f>
        <v>7618</v>
      </c>
      <c r="N707" s="2">
        <f t="shared" ref="N707:N770" si="102">IFERROR(J707/M707,0)</f>
        <v>1005.0691782620111</v>
      </c>
      <c r="O707" s="2">
        <f t="shared" ref="O707:O770" si="103">$D$1108</f>
        <v>27.771658260369595</v>
      </c>
      <c r="P707" s="1">
        <f t="shared" ref="P707:P770" si="104">IF(J707&lt;0,0,MIN(J707,O707*M707))</f>
        <v>211564.49262749558</v>
      </c>
      <c r="Q707" s="1">
        <f t="shared" ref="Q707:Q770" si="105">J707-P707</f>
        <v>7445052.5073725041</v>
      </c>
      <c r="R707" s="11">
        <f t="shared" ref="R707:R770" si="106">$Q$1106</f>
        <v>0.91663466831948681</v>
      </c>
      <c r="S707" s="1">
        <f t="shared" ref="S707:S770" si="107">IF(Q707&gt;0,R707*Q707,Q707)</f>
        <v>6824393.235716559</v>
      </c>
    </row>
    <row r="708" spans="1:19" s="80" customFormat="1" ht="14.4" customHeight="1">
      <c r="A708" s="142" t="s">
        <v>712</v>
      </c>
      <c r="B708" s="151">
        <v>381610</v>
      </c>
      <c r="C708" s="90" t="s">
        <v>717</v>
      </c>
      <c r="D708" s="142" t="s">
        <v>1122</v>
      </c>
      <c r="E708" s="143" t="s">
        <v>1187</v>
      </c>
      <c r="F708" s="1">
        <v>1509072</v>
      </c>
      <c r="G708" s="1">
        <v>766215</v>
      </c>
      <c r="H708" s="7">
        <f t="shared" si="99"/>
        <v>2275287</v>
      </c>
      <c r="I708" s="1">
        <v>74748</v>
      </c>
      <c r="J708" s="1">
        <f t="shared" si="100"/>
        <v>2350035</v>
      </c>
      <c r="K708" s="5">
        <v>3635</v>
      </c>
      <c r="L708" s="5">
        <v>465</v>
      </c>
      <c r="M708" s="10">
        <f t="shared" si="101"/>
        <v>4100</v>
      </c>
      <c r="N708" s="2">
        <f t="shared" si="102"/>
        <v>573.17926829268288</v>
      </c>
      <c r="O708" s="2">
        <f t="shared" si="103"/>
        <v>27.771658260369595</v>
      </c>
      <c r="P708" s="1">
        <f t="shared" si="104"/>
        <v>113863.79886751533</v>
      </c>
      <c r="Q708" s="1">
        <f t="shared" si="105"/>
        <v>2236171.2011324847</v>
      </c>
      <c r="R708" s="11">
        <f t="shared" si="106"/>
        <v>0.91663466831948681</v>
      </c>
      <c r="S708" s="1">
        <f t="shared" si="107"/>
        <v>2049752.0472556637</v>
      </c>
    </row>
    <row r="709" spans="1:19" s="80" customFormat="1" ht="14.4" customHeight="1">
      <c r="A709" s="142" t="s">
        <v>712</v>
      </c>
      <c r="B709" s="151">
        <v>381611</v>
      </c>
      <c r="C709" s="90" t="s">
        <v>718</v>
      </c>
      <c r="D709" s="142" t="s">
        <v>1122</v>
      </c>
      <c r="E709" s="143" t="s">
        <v>1187</v>
      </c>
      <c r="F709" s="1">
        <v>2472861</v>
      </c>
      <c r="G709" s="1">
        <v>633830</v>
      </c>
      <c r="H709" s="7">
        <f t="shared" si="99"/>
        <v>3106691</v>
      </c>
      <c r="I709" s="1">
        <v>72294</v>
      </c>
      <c r="J709" s="1">
        <f t="shared" si="100"/>
        <v>3178985</v>
      </c>
      <c r="K709" s="5">
        <v>9648</v>
      </c>
      <c r="L709" s="5">
        <v>99</v>
      </c>
      <c r="M709" s="10">
        <f t="shared" si="101"/>
        <v>9747</v>
      </c>
      <c r="N709" s="2">
        <f t="shared" si="102"/>
        <v>326.15009746588692</v>
      </c>
      <c r="O709" s="2">
        <f t="shared" si="103"/>
        <v>27.771658260369595</v>
      </c>
      <c r="P709" s="1">
        <f t="shared" si="104"/>
        <v>270690.35306382243</v>
      </c>
      <c r="Q709" s="1">
        <f t="shared" si="105"/>
        <v>2908294.6469361777</v>
      </c>
      <c r="R709" s="11">
        <f t="shared" si="106"/>
        <v>0.91663466831948681</v>
      </c>
      <c r="S709" s="1">
        <f t="shared" si="107"/>
        <v>2665843.6990696825</v>
      </c>
    </row>
    <row r="710" spans="1:19" s="80" customFormat="1" ht="14.4" customHeight="1">
      <c r="A710" s="142" t="s">
        <v>712</v>
      </c>
      <c r="B710" s="151">
        <v>381614</v>
      </c>
      <c r="C710" s="90" t="s">
        <v>719</v>
      </c>
      <c r="D710" s="142" t="s">
        <v>1122</v>
      </c>
      <c r="E710" s="143" t="s">
        <v>1187</v>
      </c>
      <c r="F710" s="1">
        <v>506828</v>
      </c>
      <c r="G710" s="1">
        <v>0</v>
      </c>
      <c r="H710" s="7">
        <f t="shared" si="99"/>
        <v>506828</v>
      </c>
      <c r="I710" s="1">
        <v>2736</v>
      </c>
      <c r="J710" s="1">
        <f t="shared" si="100"/>
        <v>509564</v>
      </c>
      <c r="K710" s="5">
        <v>1695</v>
      </c>
      <c r="L710" s="5">
        <v>0</v>
      </c>
      <c r="M710" s="10">
        <f t="shared" si="101"/>
        <v>1695</v>
      </c>
      <c r="N710" s="2">
        <f t="shared" si="102"/>
        <v>300.62772861356933</v>
      </c>
      <c r="O710" s="2">
        <f t="shared" si="103"/>
        <v>27.771658260369595</v>
      </c>
      <c r="P710" s="1">
        <f t="shared" si="104"/>
        <v>47072.960751326464</v>
      </c>
      <c r="Q710" s="1">
        <f t="shared" si="105"/>
        <v>462491.03924867354</v>
      </c>
      <c r="R710" s="11">
        <f t="shared" si="106"/>
        <v>0.91663466831948681</v>
      </c>
      <c r="S710" s="1">
        <f t="shared" si="107"/>
        <v>423935.32036244264</v>
      </c>
    </row>
    <row r="711" spans="1:19" s="80" customFormat="1" ht="14.4" customHeight="1">
      <c r="A711" s="142" t="s">
        <v>712</v>
      </c>
      <c r="B711" s="151">
        <v>381615</v>
      </c>
      <c r="C711" s="90" t="s">
        <v>720</v>
      </c>
      <c r="D711" s="142" t="s">
        <v>1122</v>
      </c>
      <c r="E711" s="143" t="s">
        <v>1187</v>
      </c>
      <c r="F711" s="1">
        <v>408745</v>
      </c>
      <c r="G711" s="1">
        <v>0</v>
      </c>
      <c r="H711" s="7">
        <f t="shared" si="99"/>
        <v>408745</v>
      </c>
      <c r="I711" s="1">
        <v>7644</v>
      </c>
      <c r="J711" s="1">
        <f t="shared" si="100"/>
        <v>416389</v>
      </c>
      <c r="K711" s="5">
        <v>1491</v>
      </c>
      <c r="L711" s="5">
        <v>0</v>
      </c>
      <c r="M711" s="10">
        <f t="shared" si="101"/>
        <v>1491</v>
      </c>
      <c r="N711" s="2">
        <f t="shared" si="102"/>
        <v>279.26827632461436</v>
      </c>
      <c r="O711" s="2">
        <f t="shared" si="103"/>
        <v>27.771658260369595</v>
      </c>
      <c r="P711" s="1">
        <f t="shared" si="104"/>
        <v>41407.542466211067</v>
      </c>
      <c r="Q711" s="1">
        <f t="shared" si="105"/>
        <v>374981.45753378893</v>
      </c>
      <c r="R711" s="11">
        <f t="shared" si="106"/>
        <v>0.91663466831948681</v>
      </c>
      <c r="S711" s="1">
        <f t="shared" si="107"/>
        <v>343721.00395244232</v>
      </c>
    </row>
    <row r="712" spans="1:19" s="80" customFormat="1" ht="14.4" customHeight="1">
      <c r="A712" s="142" t="s">
        <v>712</v>
      </c>
      <c r="B712" s="142">
        <v>381616</v>
      </c>
      <c r="C712" s="90" t="s">
        <v>721</v>
      </c>
      <c r="D712" s="142" t="s">
        <v>1122</v>
      </c>
      <c r="E712" s="142" t="s">
        <v>1188</v>
      </c>
      <c r="F712" s="1">
        <v>0</v>
      </c>
      <c r="G712" s="1">
        <v>0</v>
      </c>
      <c r="H712" s="7">
        <f t="shared" si="99"/>
        <v>0</v>
      </c>
      <c r="I712" s="1">
        <v>23226</v>
      </c>
      <c r="J712" s="1">
        <f t="shared" si="100"/>
        <v>23226</v>
      </c>
      <c r="K712" s="5">
        <v>0</v>
      </c>
      <c r="L712" s="5">
        <v>0</v>
      </c>
      <c r="M712" s="10">
        <f t="shared" si="101"/>
        <v>0</v>
      </c>
      <c r="N712" s="2">
        <f t="shared" si="102"/>
        <v>0</v>
      </c>
      <c r="O712" s="2">
        <f t="shared" si="103"/>
        <v>27.771658260369595</v>
      </c>
      <c r="P712" s="1">
        <f t="shared" si="104"/>
        <v>0</v>
      </c>
      <c r="Q712" s="1">
        <f t="shared" si="105"/>
        <v>23226</v>
      </c>
      <c r="R712" s="11">
        <f t="shared" si="106"/>
        <v>0.91663466831948681</v>
      </c>
      <c r="S712" s="1">
        <f t="shared" si="107"/>
        <v>21289.756806388399</v>
      </c>
    </row>
    <row r="713" spans="1:19" s="80" customFormat="1" ht="14.4" customHeight="1">
      <c r="A713" s="142" t="s">
        <v>712</v>
      </c>
      <c r="B713" s="151">
        <v>381617</v>
      </c>
      <c r="C713" s="90" t="s">
        <v>722</v>
      </c>
      <c r="D713" s="142" t="s">
        <v>1122</v>
      </c>
      <c r="E713" s="143" t="s">
        <v>1187</v>
      </c>
      <c r="F713" s="1">
        <v>1170586</v>
      </c>
      <c r="G713" s="1">
        <v>0</v>
      </c>
      <c r="H713" s="7">
        <f t="shared" si="99"/>
        <v>1170586</v>
      </c>
      <c r="I713" s="1">
        <v>325674</v>
      </c>
      <c r="J713" s="1">
        <f t="shared" si="100"/>
        <v>1496260</v>
      </c>
      <c r="K713" s="5">
        <v>2247</v>
      </c>
      <c r="L713" s="5">
        <v>0</v>
      </c>
      <c r="M713" s="10">
        <f t="shared" si="101"/>
        <v>2247</v>
      </c>
      <c r="N713" s="2">
        <f t="shared" si="102"/>
        <v>665.89230084557187</v>
      </c>
      <c r="O713" s="2">
        <f t="shared" si="103"/>
        <v>27.771658260369595</v>
      </c>
      <c r="P713" s="1">
        <f t="shared" si="104"/>
        <v>62402.916111050479</v>
      </c>
      <c r="Q713" s="1">
        <f t="shared" si="105"/>
        <v>1433857.0838889496</v>
      </c>
      <c r="R713" s="11">
        <f t="shared" si="106"/>
        <v>0.91663466831948681</v>
      </c>
      <c r="S713" s="1">
        <f t="shared" si="107"/>
        <v>1314323.1125080939</v>
      </c>
    </row>
    <row r="714" spans="1:19" s="80" customFormat="1" ht="14.4" customHeight="1">
      <c r="A714" s="142" t="s">
        <v>712</v>
      </c>
      <c r="B714" s="151">
        <v>381622</v>
      </c>
      <c r="C714" s="90" t="s">
        <v>723</v>
      </c>
      <c r="D714" s="142" t="s">
        <v>1122</v>
      </c>
      <c r="E714" s="143" t="s">
        <v>1187</v>
      </c>
      <c r="F714" s="1">
        <v>216326</v>
      </c>
      <c r="G714" s="1">
        <v>0</v>
      </c>
      <c r="H714" s="7">
        <f t="shared" si="99"/>
        <v>216326</v>
      </c>
      <c r="I714" s="1">
        <v>6084</v>
      </c>
      <c r="J714" s="1">
        <f t="shared" si="100"/>
        <v>222410</v>
      </c>
      <c r="K714" s="5">
        <v>800</v>
      </c>
      <c r="L714" s="5">
        <v>0</v>
      </c>
      <c r="M714" s="10">
        <f t="shared" si="101"/>
        <v>800</v>
      </c>
      <c r="N714" s="2">
        <f t="shared" si="102"/>
        <v>278.01249999999999</v>
      </c>
      <c r="O714" s="2">
        <f t="shared" si="103"/>
        <v>27.771658260369595</v>
      </c>
      <c r="P714" s="1">
        <f t="shared" si="104"/>
        <v>22217.326608295676</v>
      </c>
      <c r="Q714" s="1">
        <f t="shared" si="105"/>
        <v>200192.67339170433</v>
      </c>
      <c r="R714" s="11">
        <f t="shared" si="106"/>
        <v>0.91663466831948681</v>
      </c>
      <c r="S714" s="1">
        <f t="shared" si="107"/>
        <v>183503.54477439626</v>
      </c>
    </row>
    <row r="715" spans="1:19" s="80" customFormat="1" ht="14.4" customHeight="1">
      <c r="A715" s="142" t="s">
        <v>712</v>
      </c>
      <c r="B715" s="151">
        <v>381625</v>
      </c>
      <c r="C715" s="90" t="s">
        <v>724</v>
      </c>
      <c r="D715" s="142" t="s">
        <v>1122</v>
      </c>
      <c r="E715" s="143" t="s">
        <v>1187</v>
      </c>
      <c r="F715" s="1">
        <v>2439096</v>
      </c>
      <c r="G715" s="1">
        <v>0</v>
      </c>
      <c r="H715" s="7">
        <f t="shared" si="99"/>
        <v>2439096</v>
      </c>
      <c r="I715" s="1">
        <v>-88536</v>
      </c>
      <c r="J715" s="1">
        <f t="shared" si="100"/>
        <v>2350560</v>
      </c>
      <c r="K715" s="5">
        <v>5911</v>
      </c>
      <c r="L715" s="5">
        <v>0</v>
      </c>
      <c r="M715" s="10">
        <f t="shared" si="101"/>
        <v>5911</v>
      </c>
      <c r="N715" s="2">
        <f t="shared" si="102"/>
        <v>397.65860260531213</v>
      </c>
      <c r="O715" s="2">
        <f t="shared" si="103"/>
        <v>27.771658260369595</v>
      </c>
      <c r="P715" s="1">
        <f t="shared" si="104"/>
        <v>164158.27197704467</v>
      </c>
      <c r="Q715" s="1">
        <f t="shared" si="105"/>
        <v>2186401.7280229554</v>
      </c>
      <c r="R715" s="11">
        <f t="shared" si="106"/>
        <v>0.91663466831948681</v>
      </c>
      <c r="S715" s="1">
        <f t="shared" si="107"/>
        <v>2004131.6227794746</v>
      </c>
    </row>
    <row r="716" spans="1:19" s="80" customFormat="1" ht="14.4" customHeight="1">
      <c r="A716" s="142" t="s">
        <v>712</v>
      </c>
      <c r="B716" s="151">
        <v>381630</v>
      </c>
      <c r="C716" s="90" t="s">
        <v>725</v>
      </c>
      <c r="D716" s="142" t="s">
        <v>1122</v>
      </c>
      <c r="E716" s="143" t="s">
        <v>1187</v>
      </c>
      <c r="F716" s="1">
        <v>2724495</v>
      </c>
      <c r="G716" s="1">
        <v>0</v>
      </c>
      <c r="H716" s="7">
        <f t="shared" si="99"/>
        <v>2724495</v>
      </c>
      <c r="I716" s="1">
        <v>129684</v>
      </c>
      <c r="J716" s="1">
        <f t="shared" si="100"/>
        <v>2854179</v>
      </c>
      <c r="K716" s="5">
        <v>6224</v>
      </c>
      <c r="L716" s="5">
        <v>0</v>
      </c>
      <c r="M716" s="10">
        <f t="shared" si="101"/>
        <v>6224</v>
      </c>
      <c r="N716" s="2">
        <f t="shared" si="102"/>
        <v>458.57631748071981</v>
      </c>
      <c r="O716" s="2">
        <f t="shared" si="103"/>
        <v>27.771658260369595</v>
      </c>
      <c r="P716" s="1">
        <f t="shared" si="104"/>
        <v>172850.80101254035</v>
      </c>
      <c r="Q716" s="1">
        <f t="shared" si="105"/>
        <v>2681328.1989874598</v>
      </c>
      <c r="R716" s="11">
        <f t="shared" si="106"/>
        <v>0.91663466831948681</v>
      </c>
      <c r="S716" s="1">
        <f t="shared" si="107"/>
        <v>2457798.3843345572</v>
      </c>
    </row>
    <row r="717" spans="1:19" s="80" customFormat="1" ht="14.4" customHeight="1">
      <c r="A717" s="142" t="s">
        <v>712</v>
      </c>
      <c r="B717" s="151">
        <v>381631</v>
      </c>
      <c r="C717" s="90" t="s">
        <v>726</v>
      </c>
      <c r="D717" s="142" t="s">
        <v>1122</v>
      </c>
      <c r="E717" s="143" t="s">
        <v>1187</v>
      </c>
      <c r="F717" s="1">
        <v>1468975</v>
      </c>
      <c r="G717" s="1">
        <v>0</v>
      </c>
      <c r="H717" s="7">
        <f t="shared" si="99"/>
        <v>1468975</v>
      </c>
      <c r="I717" s="1">
        <v>49260</v>
      </c>
      <c r="J717" s="1">
        <f t="shared" si="100"/>
        <v>1518235</v>
      </c>
      <c r="K717" s="5">
        <v>4024</v>
      </c>
      <c r="L717" s="5">
        <v>0</v>
      </c>
      <c r="M717" s="10">
        <f t="shared" si="101"/>
        <v>4024</v>
      </c>
      <c r="N717" s="2">
        <f t="shared" si="102"/>
        <v>377.29498011928428</v>
      </c>
      <c r="O717" s="2">
        <f t="shared" si="103"/>
        <v>27.771658260369595</v>
      </c>
      <c r="P717" s="1">
        <f t="shared" si="104"/>
        <v>111753.15283972725</v>
      </c>
      <c r="Q717" s="1">
        <f t="shared" si="105"/>
        <v>1406481.8471602728</v>
      </c>
      <c r="R717" s="11">
        <f t="shared" si="106"/>
        <v>0.91663466831948681</v>
      </c>
      <c r="S717" s="1">
        <f t="shared" si="107"/>
        <v>1289230.0214691358</v>
      </c>
    </row>
    <row r="718" spans="1:19" s="80" customFormat="1" ht="14.4" customHeight="1">
      <c r="A718" s="142" t="s">
        <v>712</v>
      </c>
      <c r="B718" s="151">
        <v>381632</v>
      </c>
      <c r="C718" s="90" t="s">
        <v>727</v>
      </c>
      <c r="D718" s="142" t="s">
        <v>1122</v>
      </c>
      <c r="E718" s="143" t="s">
        <v>1187</v>
      </c>
      <c r="F718" s="1">
        <v>4835121</v>
      </c>
      <c r="G718" s="1">
        <v>3855255</v>
      </c>
      <c r="H718" s="7">
        <f t="shared" si="99"/>
        <v>8690376</v>
      </c>
      <c r="I718" s="1">
        <v>230568</v>
      </c>
      <c r="J718" s="1">
        <f t="shared" si="100"/>
        <v>8920944</v>
      </c>
      <c r="K718" s="5">
        <v>11612</v>
      </c>
      <c r="L718" s="5">
        <v>0</v>
      </c>
      <c r="M718" s="10">
        <f t="shared" si="101"/>
        <v>11612</v>
      </c>
      <c r="N718" s="2">
        <f t="shared" si="102"/>
        <v>768.25215294522911</v>
      </c>
      <c r="O718" s="2">
        <f t="shared" si="103"/>
        <v>27.771658260369595</v>
      </c>
      <c r="P718" s="1">
        <f t="shared" si="104"/>
        <v>322484.49571941176</v>
      </c>
      <c r="Q718" s="1">
        <f t="shared" si="105"/>
        <v>8598459.5042805877</v>
      </c>
      <c r="R718" s="11">
        <f t="shared" si="106"/>
        <v>0.91663466831948681</v>
      </c>
      <c r="S718" s="1">
        <f t="shared" si="107"/>
        <v>7881646.0757647753</v>
      </c>
    </row>
    <row r="719" spans="1:19" s="80" customFormat="1" ht="14.4" customHeight="1">
      <c r="A719" s="142" t="s">
        <v>712</v>
      </c>
      <c r="B719" s="151">
        <v>381636</v>
      </c>
      <c r="C719" s="90" t="s">
        <v>728</v>
      </c>
      <c r="D719" s="142" t="s">
        <v>1122</v>
      </c>
      <c r="E719" s="143" t="s">
        <v>1187</v>
      </c>
      <c r="F719" s="1">
        <v>2593299</v>
      </c>
      <c r="G719" s="1">
        <v>998601</v>
      </c>
      <c r="H719" s="7">
        <f t="shared" si="99"/>
        <v>3591900</v>
      </c>
      <c r="I719" s="1">
        <v>265056</v>
      </c>
      <c r="J719" s="1">
        <f t="shared" si="100"/>
        <v>3856956</v>
      </c>
      <c r="K719" s="5">
        <v>8845</v>
      </c>
      <c r="L719" s="5">
        <v>43</v>
      </c>
      <c r="M719" s="10">
        <f t="shared" si="101"/>
        <v>8888</v>
      </c>
      <c r="N719" s="2">
        <f t="shared" si="102"/>
        <v>433.95094509450945</v>
      </c>
      <c r="O719" s="2">
        <f t="shared" si="103"/>
        <v>27.771658260369595</v>
      </c>
      <c r="P719" s="1">
        <f t="shared" si="104"/>
        <v>246834.49861816494</v>
      </c>
      <c r="Q719" s="1">
        <f t="shared" si="105"/>
        <v>3610121.501381835</v>
      </c>
      <c r="R719" s="11">
        <f t="shared" si="106"/>
        <v>0.91663466831948681</v>
      </c>
      <c r="S719" s="1">
        <f t="shared" si="107"/>
        <v>3309162.5250121863</v>
      </c>
    </row>
    <row r="720" spans="1:19" s="80" customFormat="1" ht="14.4" customHeight="1">
      <c r="A720" s="142" t="s">
        <v>712</v>
      </c>
      <c r="B720" s="151">
        <v>381637</v>
      </c>
      <c r="C720" s="90" t="s">
        <v>729</v>
      </c>
      <c r="D720" s="142" t="s">
        <v>1122</v>
      </c>
      <c r="E720" s="143" t="s">
        <v>1187</v>
      </c>
      <c r="F720" s="1">
        <v>3528623</v>
      </c>
      <c r="G720" s="1">
        <v>3292824</v>
      </c>
      <c r="H720" s="7">
        <f t="shared" si="99"/>
        <v>6821447</v>
      </c>
      <c r="I720" s="1">
        <v>-88470</v>
      </c>
      <c r="J720" s="1">
        <f t="shared" si="100"/>
        <v>6732977</v>
      </c>
      <c r="K720" s="5">
        <v>12445</v>
      </c>
      <c r="L720" s="5">
        <v>0</v>
      </c>
      <c r="M720" s="10">
        <f t="shared" si="101"/>
        <v>12445</v>
      </c>
      <c r="N720" s="2">
        <f t="shared" si="102"/>
        <v>541.01864202490958</v>
      </c>
      <c r="O720" s="2">
        <f t="shared" si="103"/>
        <v>27.771658260369595</v>
      </c>
      <c r="P720" s="1">
        <f t="shared" si="104"/>
        <v>345618.28705029958</v>
      </c>
      <c r="Q720" s="1">
        <f t="shared" si="105"/>
        <v>6387358.7129497007</v>
      </c>
      <c r="R720" s="11">
        <f t="shared" si="106"/>
        <v>0.91663466831948681</v>
      </c>
      <c r="S720" s="1">
        <f t="shared" si="107"/>
        <v>5854874.4352822332</v>
      </c>
    </row>
    <row r="721" spans="1:19" s="80" customFormat="1" ht="14.4" customHeight="1">
      <c r="A721" s="142" t="s">
        <v>712</v>
      </c>
      <c r="B721" s="151">
        <v>381638</v>
      </c>
      <c r="C721" s="90" t="s">
        <v>730</v>
      </c>
      <c r="D721" s="142" t="s">
        <v>1122</v>
      </c>
      <c r="E721" s="143" t="s">
        <v>1187</v>
      </c>
      <c r="F721" s="1">
        <v>258968</v>
      </c>
      <c r="G721" s="1">
        <v>0</v>
      </c>
      <c r="H721" s="7">
        <f t="shared" si="99"/>
        <v>258968</v>
      </c>
      <c r="I721" s="1">
        <v>-28302</v>
      </c>
      <c r="J721" s="1">
        <f t="shared" si="100"/>
        <v>230666</v>
      </c>
      <c r="K721" s="5">
        <v>921</v>
      </c>
      <c r="L721" s="5">
        <v>0</v>
      </c>
      <c r="M721" s="10">
        <f t="shared" si="101"/>
        <v>921</v>
      </c>
      <c r="N721" s="2">
        <f t="shared" si="102"/>
        <v>250.4516829533116</v>
      </c>
      <c r="O721" s="2">
        <f t="shared" si="103"/>
        <v>27.771658260369595</v>
      </c>
      <c r="P721" s="1">
        <f t="shared" si="104"/>
        <v>25577.697257800395</v>
      </c>
      <c r="Q721" s="1">
        <f t="shared" si="105"/>
        <v>205088.30274219959</v>
      </c>
      <c r="R721" s="11">
        <f t="shared" si="106"/>
        <v>0.91663466831948681</v>
      </c>
      <c r="S721" s="1">
        <f t="shared" si="107"/>
        <v>187991.04836030264</v>
      </c>
    </row>
    <row r="722" spans="1:19" s="80" customFormat="1" ht="14.4" customHeight="1">
      <c r="A722" s="142" t="s">
        <v>712</v>
      </c>
      <c r="B722" s="151">
        <v>382247</v>
      </c>
      <c r="C722" s="90" t="s">
        <v>731</v>
      </c>
      <c r="D722" s="142" t="s">
        <v>1122</v>
      </c>
      <c r="E722" s="143" t="s">
        <v>1187</v>
      </c>
      <c r="F722" s="1">
        <v>1992846</v>
      </c>
      <c r="G722" s="1">
        <v>49911</v>
      </c>
      <c r="H722" s="7">
        <f t="shared" si="99"/>
        <v>2042757</v>
      </c>
      <c r="I722" s="1">
        <v>-121194</v>
      </c>
      <c r="J722" s="1">
        <f t="shared" si="100"/>
        <v>1921563</v>
      </c>
      <c r="K722" s="5">
        <v>7203</v>
      </c>
      <c r="L722" s="5">
        <v>49</v>
      </c>
      <c r="M722" s="10">
        <f t="shared" si="101"/>
        <v>7252</v>
      </c>
      <c r="N722" s="2">
        <f t="shared" si="102"/>
        <v>264.9700772200772</v>
      </c>
      <c r="O722" s="2">
        <f t="shared" si="103"/>
        <v>27.771658260369595</v>
      </c>
      <c r="P722" s="1">
        <f t="shared" si="104"/>
        <v>201400.0657042003</v>
      </c>
      <c r="Q722" s="1">
        <f t="shared" si="105"/>
        <v>1720162.9342957996</v>
      </c>
      <c r="R722" s="11">
        <f t="shared" si="106"/>
        <v>0.91663466831948681</v>
      </c>
      <c r="S722" s="1">
        <f t="shared" si="107"/>
        <v>1576760.9807337055</v>
      </c>
    </row>
    <row r="723" spans="1:19" s="80" customFormat="1" ht="14.4" customHeight="1">
      <c r="A723" s="142" t="s">
        <v>712</v>
      </c>
      <c r="B723" s="151">
        <v>383303</v>
      </c>
      <c r="C723" s="90" t="s">
        <v>732</v>
      </c>
      <c r="D723" s="142" t="s">
        <v>1122</v>
      </c>
      <c r="E723" s="143" t="s">
        <v>1187</v>
      </c>
      <c r="F723" s="1">
        <v>4777441</v>
      </c>
      <c r="G723" s="1">
        <v>6145226</v>
      </c>
      <c r="H723" s="7">
        <f t="shared" si="99"/>
        <v>10922667</v>
      </c>
      <c r="I723" s="1">
        <v>-38412</v>
      </c>
      <c r="J723" s="1">
        <f t="shared" si="100"/>
        <v>10884255</v>
      </c>
      <c r="K723" s="5">
        <v>21451</v>
      </c>
      <c r="L723" s="5">
        <v>10380</v>
      </c>
      <c r="M723" s="10">
        <f t="shared" si="101"/>
        <v>31831</v>
      </c>
      <c r="N723" s="2">
        <f t="shared" si="102"/>
        <v>341.93883321290565</v>
      </c>
      <c r="O723" s="2">
        <f t="shared" si="103"/>
        <v>27.771658260369595</v>
      </c>
      <c r="P723" s="1">
        <f t="shared" si="104"/>
        <v>883999.65408582462</v>
      </c>
      <c r="Q723" s="1">
        <f t="shared" si="105"/>
        <v>10000255.345914176</v>
      </c>
      <c r="R723" s="11">
        <f t="shared" si="106"/>
        <v>0.91663466831948681</v>
      </c>
      <c r="S723" s="1">
        <f t="shared" si="107"/>
        <v>9166580.7421122156</v>
      </c>
    </row>
    <row r="724" spans="1:19" s="80" customFormat="1" ht="14.4" customHeight="1">
      <c r="A724" s="142" t="s">
        <v>733</v>
      </c>
      <c r="B724" s="151">
        <v>391405</v>
      </c>
      <c r="C724" s="90" t="s">
        <v>734</v>
      </c>
      <c r="D724" s="142" t="s">
        <v>1122</v>
      </c>
      <c r="E724" s="143" t="s">
        <v>1187</v>
      </c>
      <c r="F724" s="1">
        <v>109618</v>
      </c>
      <c r="G724" s="1">
        <v>19317</v>
      </c>
      <c r="H724" s="7">
        <f t="shared" si="99"/>
        <v>128935</v>
      </c>
      <c r="I724" s="1">
        <v>6510</v>
      </c>
      <c r="J724" s="1">
        <f t="shared" si="100"/>
        <v>135445</v>
      </c>
      <c r="K724" s="5">
        <v>473</v>
      </c>
      <c r="L724" s="5">
        <v>0</v>
      </c>
      <c r="M724" s="10">
        <f t="shared" si="101"/>
        <v>473</v>
      </c>
      <c r="N724" s="2">
        <f t="shared" si="102"/>
        <v>286.35306553911204</v>
      </c>
      <c r="O724" s="2">
        <f t="shared" si="103"/>
        <v>27.771658260369595</v>
      </c>
      <c r="P724" s="1">
        <f t="shared" si="104"/>
        <v>13135.994357154817</v>
      </c>
      <c r="Q724" s="1">
        <f t="shared" si="105"/>
        <v>122309.00564284518</v>
      </c>
      <c r="R724" s="11">
        <f t="shared" si="106"/>
        <v>0.91663466831948681</v>
      </c>
      <c r="S724" s="1">
        <f t="shared" si="107"/>
        <v>112112.67481991563</v>
      </c>
    </row>
    <row r="725" spans="1:19" s="80" customFormat="1" ht="14.4" customHeight="1">
      <c r="A725" s="142" t="s">
        <v>733</v>
      </c>
      <c r="B725" s="151">
        <v>391640</v>
      </c>
      <c r="C725" s="90" t="s">
        <v>735</v>
      </c>
      <c r="D725" s="142" t="s">
        <v>1122</v>
      </c>
      <c r="E725" s="143" t="s">
        <v>1187</v>
      </c>
      <c r="F725" s="1">
        <v>356476</v>
      </c>
      <c r="G725" s="1">
        <v>0</v>
      </c>
      <c r="H725" s="7">
        <f t="shared" si="99"/>
        <v>356476</v>
      </c>
      <c r="I725" s="1">
        <v>4644</v>
      </c>
      <c r="J725" s="1">
        <f t="shared" si="100"/>
        <v>361120</v>
      </c>
      <c r="K725" s="5">
        <v>1348</v>
      </c>
      <c r="L725" s="5">
        <v>0</v>
      </c>
      <c r="M725" s="10">
        <f t="shared" si="101"/>
        <v>1348</v>
      </c>
      <c r="N725" s="2">
        <f t="shared" si="102"/>
        <v>267.893175074184</v>
      </c>
      <c r="O725" s="2">
        <f t="shared" si="103"/>
        <v>27.771658260369595</v>
      </c>
      <c r="P725" s="1">
        <f t="shared" si="104"/>
        <v>37436.195334978212</v>
      </c>
      <c r="Q725" s="1">
        <f t="shared" si="105"/>
        <v>323683.80466502177</v>
      </c>
      <c r="R725" s="11">
        <f t="shared" si="106"/>
        <v>0.91663466831948681</v>
      </c>
      <c r="S725" s="1">
        <f t="shared" si="107"/>
        <v>296699.79692951177</v>
      </c>
    </row>
    <row r="726" spans="1:19" s="80" customFormat="1" ht="14.4" customHeight="1">
      <c r="A726" s="142" t="s">
        <v>733</v>
      </c>
      <c r="B726" s="151">
        <v>391642</v>
      </c>
      <c r="C726" s="90" t="s">
        <v>736</v>
      </c>
      <c r="D726" s="142" t="s">
        <v>1122</v>
      </c>
      <c r="E726" s="143" t="s">
        <v>1187</v>
      </c>
      <c r="F726" s="1">
        <v>624942</v>
      </c>
      <c r="G726" s="1">
        <v>242528</v>
      </c>
      <c r="H726" s="7">
        <f t="shared" si="99"/>
        <v>867470</v>
      </c>
      <c r="I726" s="1">
        <v>34842</v>
      </c>
      <c r="J726" s="1">
        <f t="shared" si="100"/>
        <v>902312</v>
      </c>
      <c r="K726" s="5">
        <v>2642</v>
      </c>
      <c r="L726" s="5">
        <v>0</v>
      </c>
      <c r="M726" s="10">
        <f t="shared" si="101"/>
        <v>2642</v>
      </c>
      <c r="N726" s="2">
        <f t="shared" si="102"/>
        <v>341.52611657834973</v>
      </c>
      <c r="O726" s="2">
        <f t="shared" si="103"/>
        <v>27.771658260369595</v>
      </c>
      <c r="P726" s="1">
        <f t="shared" si="104"/>
        <v>73372.721123896466</v>
      </c>
      <c r="Q726" s="1">
        <f t="shared" si="105"/>
        <v>828939.27887610358</v>
      </c>
      <c r="R726" s="11">
        <f t="shared" si="106"/>
        <v>0.91663466831948681</v>
      </c>
      <c r="S726" s="1">
        <f t="shared" si="107"/>
        <v>759834.48094959173</v>
      </c>
    </row>
    <row r="727" spans="1:19" s="80" customFormat="1" ht="14.4" customHeight="1">
      <c r="A727" s="142" t="s">
        <v>733</v>
      </c>
      <c r="B727" s="151">
        <v>391647</v>
      </c>
      <c r="C727" s="90" t="s">
        <v>737</v>
      </c>
      <c r="D727" s="142" t="s">
        <v>1122</v>
      </c>
      <c r="E727" s="143" t="s">
        <v>1187</v>
      </c>
      <c r="F727" s="1">
        <v>1696207</v>
      </c>
      <c r="G727" s="1">
        <v>0</v>
      </c>
      <c r="H727" s="7">
        <f t="shared" si="99"/>
        <v>1696207</v>
      </c>
      <c r="I727" s="1">
        <v>21018</v>
      </c>
      <c r="J727" s="1">
        <f t="shared" si="100"/>
        <v>1717225</v>
      </c>
      <c r="K727" s="5">
        <v>2664</v>
      </c>
      <c r="L727" s="5">
        <v>0</v>
      </c>
      <c r="M727" s="10">
        <f t="shared" si="101"/>
        <v>2664</v>
      </c>
      <c r="N727" s="2">
        <f t="shared" si="102"/>
        <v>644.60397897897894</v>
      </c>
      <c r="O727" s="2">
        <f t="shared" si="103"/>
        <v>27.771658260369595</v>
      </c>
      <c r="P727" s="1">
        <f t="shared" si="104"/>
        <v>73983.697605624606</v>
      </c>
      <c r="Q727" s="1">
        <f t="shared" si="105"/>
        <v>1643241.3023943754</v>
      </c>
      <c r="R727" s="11">
        <f t="shared" si="106"/>
        <v>0.91663466831948681</v>
      </c>
      <c r="S727" s="1">
        <f t="shared" si="107"/>
        <v>1506251.9461891497</v>
      </c>
    </row>
    <row r="728" spans="1:19" s="80" customFormat="1" ht="14.4" customHeight="1">
      <c r="A728" s="142" t="s">
        <v>733</v>
      </c>
      <c r="B728" s="151">
        <v>391649</v>
      </c>
      <c r="C728" s="90" t="s">
        <v>738</v>
      </c>
      <c r="D728" s="142" t="s">
        <v>1122</v>
      </c>
      <c r="E728" s="143" t="s">
        <v>1187</v>
      </c>
      <c r="F728" s="1">
        <v>209848</v>
      </c>
      <c r="G728" s="1">
        <v>105818</v>
      </c>
      <c r="H728" s="7">
        <f t="shared" si="99"/>
        <v>315666</v>
      </c>
      <c r="I728" s="1">
        <v>2118</v>
      </c>
      <c r="J728" s="1">
        <f t="shared" si="100"/>
        <v>317784</v>
      </c>
      <c r="K728" s="5">
        <v>1246</v>
      </c>
      <c r="L728" s="5">
        <v>0</v>
      </c>
      <c r="M728" s="10">
        <f t="shared" si="101"/>
        <v>1246</v>
      </c>
      <c r="N728" s="2">
        <f t="shared" si="102"/>
        <v>255.04333868378814</v>
      </c>
      <c r="O728" s="2">
        <f t="shared" si="103"/>
        <v>27.771658260369595</v>
      </c>
      <c r="P728" s="1">
        <f t="shared" si="104"/>
        <v>34603.486192420518</v>
      </c>
      <c r="Q728" s="1">
        <f t="shared" si="105"/>
        <v>283180.51380757947</v>
      </c>
      <c r="R728" s="11">
        <f t="shared" si="106"/>
        <v>0.91663466831948681</v>
      </c>
      <c r="S728" s="1">
        <f t="shared" si="107"/>
        <v>259573.07634855245</v>
      </c>
    </row>
    <row r="729" spans="1:19" s="80" customFormat="1" ht="14.4" customHeight="1">
      <c r="A729" s="142" t="s">
        <v>733</v>
      </c>
      <c r="B729" s="151">
        <v>391650</v>
      </c>
      <c r="C729" s="90" t="s">
        <v>739</v>
      </c>
      <c r="D729" s="142" t="s">
        <v>1122</v>
      </c>
      <c r="E729" s="143" t="s">
        <v>1187</v>
      </c>
      <c r="F729" s="1">
        <v>1371182</v>
      </c>
      <c r="G729" s="1">
        <v>0</v>
      </c>
      <c r="H729" s="7">
        <f t="shared" si="99"/>
        <v>1371182</v>
      </c>
      <c r="I729" s="1">
        <v>11604</v>
      </c>
      <c r="J729" s="1">
        <f t="shared" si="100"/>
        <v>1382786</v>
      </c>
      <c r="K729" s="5">
        <v>9243</v>
      </c>
      <c r="L729" s="5">
        <v>0</v>
      </c>
      <c r="M729" s="10">
        <f t="shared" si="101"/>
        <v>9243</v>
      </c>
      <c r="N729" s="2">
        <f t="shared" si="102"/>
        <v>149.60359190738939</v>
      </c>
      <c r="O729" s="2">
        <f t="shared" si="103"/>
        <v>27.771658260369595</v>
      </c>
      <c r="P729" s="1">
        <f t="shared" si="104"/>
        <v>256693.43730059615</v>
      </c>
      <c r="Q729" s="1">
        <f t="shared" si="105"/>
        <v>1126092.5626994038</v>
      </c>
      <c r="R729" s="11">
        <f t="shared" si="106"/>
        <v>0.91663466831948681</v>
      </c>
      <c r="S729" s="1">
        <f t="shared" si="107"/>
        <v>1032215.482707009</v>
      </c>
    </row>
    <row r="730" spans="1:19" s="80" customFormat="1" ht="14.4" customHeight="1">
      <c r="A730" s="142" t="s">
        <v>733</v>
      </c>
      <c r="B730" s="142">
        <v>391652</v>
      </c>
      <c r="C730" s="90" t="s">
        <v>740</v>
      </c>
      <c r="D730" s="142" t="s">
        <v>1122</v>
      </c>
      <c r="E730" s="142" t="s">
        <v>1188</v>
      </c>
      <c r="F730" s="1">
        <v>0</v>
      </c>
      <c r="G730" s="1">
        <v>0</v>
      </c>
      <c r="H730" s="7">
        <f t="shared" si="99"/>
        <v>0</v>
      </c>
      <c r="I730" s="1">
        <v>61182</v>
      </c>
      <c r="J730" s="1">
        <f t="shared" si="100"/>
        <v>61182</v>
      </c>
      <c r="K730" s="5">
        <v>0</v>
      </c>
      <c r="L730" s="5">
        <v>0</v>
      </c>
      <c r="M730" s="10">
        <f t="shared" si="101"/>
        <v>0</v>
      </c>
      <c r="N730" s="2">
        <f t="shared" si="102"/>
        <v>0</v>
      </c>
      <c r="O730" s="2">
        <f t="shared" si="103"/>
        <v>27.771658260369595</v>
      </c>
      <c r="P730" s="1">
        <f t="shared" si="104"/>
        <v>0</v>
      </c>
      <c r="Q730" s="1">
        <f t="shared" si="105"/>
        <v>61182</v>
      </c>
      <c r="R730" s="11">
        <f t="shared" si="106"/>
        <v>0.91663466831948681</v>
      </c>
      <c r="S730" s="1">
        <f t="shared" si="107"/>
        <v>56081.54227712284</v>
      </c>
    </row>
    <row r="731" spans="1:19" s="80" customFormat="1" ht="14.4" customHeight="1">
      <c r="A731" s="142" t="s">
        <v>733</v>
      </c>
      <c r="B731" s="151">
        <v>391653</v>
      </c>
      <c r="C731" s="90" t="s">
        <v>741</v>
      </c>
      <c r="D731" s="142" t="s">
        <v>1122</v>
      </c>
      <c r="E731" s="143" t="s">
        <v>1187</v>
      </c>
      <c r="F731" s="1">
        <v>79273</v>
      </c>
      <c r="G731" s="1">
        <v>2965</v>
      </c>
      <c r="H731" s="7">
        <f t="shared" si="99"/>
        <v>82238</v>
      </c>
      <c r="I731" s="1">
        <v>870</v>
      </c>
      <c r="J731" s="1">
        <f t="shared" si="100"/>
        <v>83108</v>
      </c>
      <c r="K731" s="5">
        <v>280</v>
      </c>
      <c r="L731" s="5">
        <v>0</v>
      </c>
      <c r="M731" s="10">
        <f t="shared" si="101"/>
        <v>280</v>
      </c>
      <c r="N731" s="2">
        <f t="shared" si="102"/>
        <v>296.81428571428569</v>
      </c>
      <c r="O731" s="2">
        <f t="shared" si="103"/>
        <v>27.771658260369595</v>
      </c>
      <c r="P731" s="1">
        <f t="shared" si="104"/>
        <v>7776.0643129034861</v>
      </c>
      <c r="Q731" s="1">
        <f t="shared" si="105"/>
        <v>75331.935687096513</v>
      </c>
      <c r="R731" s="11">
        <f t="shared" si="106"/>
        <v>0.91663466831948681</v>
      </c>
      <c r="S731" s="1">
        <f t="shared" si="107"/>
        <v>69051.863882406629</v>
      </c>
    </row>
    <row r="732" spans="1:19" s="80" customFormat="1" ht="14.4" customHeight="1">
      <c r="A732" s="142" t="s">
        <v>733</v>
      </c>
      <c r="B732" s="151">
        <v>391654</v>
      </c>
      <c r="C732" s="90" t="s">
        <v>675</v>
      </c>
      <c r="D732" s="142" t="s">
        <v>1122</v>
      </c>
      <c r="E732" s="143" t="s">
        <v>1187</v>
      </c>
      <c r="F732" s="1">
        <v>3244364</v>
      </c>
      <c r="G732" s="1">
        <v>1285509</v>
      </c>
      <c r="H732" s="7">
        <f t="shared" si="99"/>
        <v>4529873</v>
      </c>
      <c r="I732" s="1">
        <v>139788</v>
      </c>
      <c r="J732" s="1">
        <f t="shared" si="100"/>
        <v>4669661</v>
      </c>
      <c r="K732" s="5">
        <v>10789</v>
      </c>
      <c r="L732" s="5">
        <v>41</v>
      </c>
      <c r="M732" s="10">
        <f t="shared" si="101"/>
        <v>10830</v>
      </c>
      <c r="N732" s="2">
        <f t="shared" si="102"/>
        <v>431.17830101569712</v>
      </c>
      <c r="O732" s="2">
        <f t="shared" si="103"/>
        <v>27.771658260369595</v>
      </c>
      <c r="P732" s="1">
        <f t="shared" si="104"/>
        <v>300767.05895980273</v>
      </c>
      <c r="Q732" s="1">
        <f t="shared" si="105"/>
        <v>4368893.9410401974</v>
      </c>
      <c r="R732" s="11">
        <f t="shared" si="106"/>
        <v>0.91663466831948681</v>
      </c>
      <c r="S732" s="1">
        <f t="shared" si="107"/>
        <v>4004679.6485683969</v>
      </c>
    </row>
    <row r="733" spans="1:19" s="80" customFormat="1" ht="14.4" customHeight="1">
      <c r="A733" s="142" t="s">
        <v>733</v>
      </c>
      <c r="B733" s="151">
        <v>391657</v>
      </c>
      <c r="C733" s="90" t="s">
        <v>742</v>
      </c>
      <c r="D733" s="142" t="s">
        <v>1122</v>
      </c>
      <c r="E733" s="143" t="s">
        <v>1187</v>
      </c>
      <c r="F733" s="1">
        <v>1048710</v>
      </c>
      <c r="G733" s="1">
        <v>370197</v>
      </c>
      <c r="H733" s="7">
        <f t="shared" si="99"/>
        <v>1418907</v>
      </c>
      <c r="I733" s="1">
        <v>49686</v>
      </c>
      <c r="J733" s="1">
        <f t="shared" si="100"/>
        <v>1468593</v>
      </c>
      <c r="K733" s="5">
        <v>7424</v>
      </c>
      <c r="L733" s="5">
        <v>0</v>
      </c>
      <c r="M733" s="10">
        <f t="shared" si="101"/>
        <v>7424</v>
      </c>
      <c r="N733" s="2">
        <f t="shared" si="102"/>
        <v>197.81694504310346</v>
      </c>
      <c r="O733" s="2">
        <f t="shared" si="103"/>
        <v>27.771658260369595</v>
      </c>
      <c r="P733" s="1">
        <f t="shared" si="104"/>
        <v>206176.79092498388</v>
      </c>
      <c r="Q733" s="1">
        <f t="shared" si="105"/>
        <v>1262416.2090750162</v>
      </c>
      <c r="R733" s="11">
        <f t="shared" si="106"/>
        <v>0.91663466831948681</v>
      </c>
      <c r="S733" s="1">
        <f t="shared" si="107"/>
        <v>1157174.4630866214</v>
      </c>
    </row>
    <row r="734" spans="1:19" s="80" customFormat="1" ht="14.4" customHeight="1">
      <c r="A734" s="142" t="s">
        <v>733</v>
      </c>
      <c r="B734" s="151">
        <v>391659</v>
      </c>
      <c r="C734" s="90" t="s">
        <v>743</v>
      </c>
      <c r="D734" s="142" t="s">
        <v>1122</v>
      </c>
      <c r="E734" s="143" t="s">
        <v>1187</v>
      </c>
      <c r="F734" s="1">
        <v>6936346</v>
      </c>
      <c r="G734" s="1">
        <v>0</v>
      </c>
      <c r="H734" s="7">
        <f t="shared" si="99"/>
        <v>6936346</v>
      </c>
      <c r="I734" s="1">
        <v>123546</v>
      </c>
      <c r="J734" s="1">
        <f t="shared" si="100"/>
        <v>7059892</v>
      </c>
      <c r="K734" s="5">
        <v>12574</v>
      </c>
      <c r="L734" s="5">
        <v>0</v>
      </c>
      <c r="M734" s="10">
        <f t="shared" si="101"/>
        <v>12574</v>
      </c>
      <c r="N734" s="2">
        <f t="shared" si="102"/>
        <v>561.46747256243043</v>
      </c>
      <c r="O734" s="2">
        <f t="shared" si="103"/>
        <v>27.771658260369595</v>
      </c>
      <c r="P734" s="1">
        <f t="shared" si="104"/>
        <v>349200.83096588729</v>
      </c>
      <c r="Q734" s="1">
        <f t="shared" si="105"/>
        <v>6710691.1690341122</v>
      </c>
      <c r="R734" s="11">
        <f t="shared" si="106"/>
        <v>0.91663466831948681</v>
      </c>
      <c r="S734" s="1">
        <f t="shared" si="107"/>
        <v>6151252.1739220927</v>
      </c>
    </row>
    <row r="735" spans="1:19" s="80" customFormat="1" ht="14.4" customHeight="1">
      <c r="A735" s="142" t="s">
        <v>733</v>
      </c>
      <c r="B735" s="142">
        <v>391660</v>
      </c>
      <c r="C735" s="90" t="s">
        <v>744</v>
      </c>
      <c r="D735" s="142" t="s">
        <v>1122</v>
      </c>
      <c r="E735" s="142" t="s">
        <v>1188</v>
      </c>
      <c r="F735" s="1">
        <v>0</v>
      </c>
      <c r="G735" s="1">
        <v>0</v>
      </c>
      <c r="H735" s="7">
        <f t="shared" si="99"/>
        <v>0</v>
      </c>
      <c r="I735" s="1">
        <v>-19728</v>
      </c>
      <c r="J735" s="1">
        <f t="shared" si="100"/>
        <v>-19728</v>
      </c>
      <c r="K735" s="5">
        <v>0</v>
      </c>
      <c r="L735" s="5">
        <v>0</v>
      </c>
      <c r="M735" s="10">
        <f t="shared" si="101"/>
        <v>0</v>
      </c>
      <c r="N735" s="2">
        <f t="shared" si="102"/>
        <v>0</v>
      </c>
      <c r="O735" s="2">
        <f t="shared" si="103"/>
        <v>27.771658260369595</v>
      </c>
      <c r="P735" s="1">
        <f t="shared" si="104"/>
        <v>0</v>
      </c>
      <c r="Q735" s="1">
        <f t="shared" si="105"/>
        <v>-19728</v>
      </c>
      <c r="R735" s="11">
        <f t="shared" si="106"/>
        <v>0.91663466831948681</v>
      </c>
      <c r="S735" s="1">
        <f t="shared" si="107"/>
        <v>-19728</v>
      </c>
    </row>
    <row r="736" spans="1:19" s="80" customFormat="1" ht="14.4" customHeight="1">
      <c r="A736" s="142" t="s">
        <v>733</v>
      </c>
      <c r="B736" s="142">
        <v>391664</v>
      </c>
      <c r="C736" s="90" t="s">
        <v>745</v>
      </c>
      <c r="D736" s="142" t="s">
        <v>1122</v>
      </c>
      <c r="E736" s="142" t="s">
        <v>1188</v>
      </c>
      <c r="F736" s="1">
        <v>0</v>
      </c>
      <c r="G736" s="1">
        <v>0</v>
      </c>
      <c r="H736" s="7">
        <f t="shared" si="99"/>
        <v>0</v>
      </c>
      <c r="I736" s="1">
        <v>6</v>
      </c>
      <c r="J736" s="1">
        <f t="shared" si="100"/>
        <v>6</v>
      </c>
      <c r="K736" s="5">
        <v>0</v>
      </c>
      <c r="L736" s="5">
        <v>0</v>
      </c>
      <c r="M736" s="10">
        <f t="shared" si="101"/>
        <v>0</v>
      </c>
      <c r="N736" s="2">
        <f t="shared" si="102"/>
        <v>0</v>
      </c>
      <c r="O736" s="2">
        <f t="shared" si="103"/>
        <v>27.771658260369595</v>
      </c>
      <c r="P736" s="1">
        <f t="shared" si="104"/>
        <v>0</v>
      </c>
      <c r="Q736" s="1">
        <f t="shared" si="105"/>
        <v>6</v>
      </c>
      <c r="R736" s="11">
        <f t="shared" si="106"/>
        <v>0.91663466831948681</v>
      </c>
      <c r="S736" s="1">
        <f t="shared" si="107"/>
        <v>5.4998080099169204</v>
      </c>
    </row>
    <row r="737" spans="1:19" s="80" customFormat="1" ht="14.4" customHeight="1">
      <c r="A737" s="142" t="s">
        <v>733</v>
      </c>
      <c r="B737" s="151">
        <v>391666</v>
      </c>
      <c r="C737" s="90" t="s">
        <v>746</v>
      </c>
      <c r="D737" s="142" t="s">
        <v>1122</v>
      </c>
      <c r="E737" s="143" t="s">
        <v>1187</v>
      </c>
      <c r="F737" s="1">
        <v>172169</v>
      </c>
      <c r="G737" s="1">
        <v>0</v>
      </c>
      <c r="H737" s="7">
        <f t="shared" si="99"/>
        <v>172169</v>
      </c>
      <c r="I737" s="1">
        <v>-8058</v>
      </c>
      <c r="J737" s="1">
        <f t="shared" si="100"/>
        <v>164111</v>
      </c>
      <c r="K737" s="5">
        <v>240</v>
      </c>
      <c r="L737" s="5">
        <v>0</v>
      </c>
      <c r="M737" s="10">
        <f t="shared" si="101"/>
        <v>240</v>
      </c>
      <c r="N737" s="2">
        <f t="shared" si="102"/>
        <v>683.79583333333335</v>
      </c>
      <c r="O737" s="2">
        <f t="shared" si="103"/>
        <v>27.771658260369595</v>
      </c>
      <c r="P737" s="1">
        <f t="shared" si="104"/>
        <v>6665.197982488703</v>
      </c>
      <c r="Q737" s="1">
        <f t="shared" si="105"/>
        <v>157445.80201751131</v>
      </c>
      <c r="R737" s="11">
        <f t="shared" si="106"/>
        <v>0.91663466831948681</v>
      </c>
      <c r="S737" s="1">
        <f t="shared" si="107"/>
        <v>144320.28051061707</v>
      </c>
    </row>
    <row r="738" spans="1:19" s="80" customFormat="1" ht="14.4" customHeight="1">
      <c r="A738" s="142" t="s">
        <v>733</v>
      </c>
      <c r="B738" s="151">
        <v>391667</v>
      </c>
      <c r="C738" s="90" t="s">
        <v>747</v>
      </c>
      <c r="D738" s="142" t="s">
        <v>1122</v>
      </c>
      <c r="E738" s="143" t="s">
        <v>1187</v>
      </c>
      <c r="F738" s="1">
        <v>159909</v>
      </c>
      <c r="G738" s="1">
        <v>0</v>
      </c>
      <c r="H738" s="7">
        <f t="shared" si="99"/>
        <v>159909</v>
      </c>
      <c r="I738" s="1">
        <v>25254</v>
      </c>
      <c r="J738" s="1">
        <f t="shared" si="100"/>
        <v>185163</v>
      </c>
      <c r="K738" s="5">
        <v>399</v>
      </c>
      <c r="L738" s="5">
        <v>0</v>
      </c>
      <c r="M738" s="10">
        <f t="shared" si="101"/>
        <v>399</v>
      </c>
      <c r="N738" s="2">
        <f t="shared" si="102"/>
        <v>464.06766917293231</v>
      </c>
      <c r="O738" s="2">
        <f t="shared" si="103"/>
        <v>27.771658260369595</v>
      </c>
      <c r="P738" s="1">
        <f t="shared" si="104"/>
        <v>11080.891645887468</v>
      </c>
      <c r="Q738" s="1">
        <f t="shared" si="105"/>
        <v>174082.10835411254</v>
      </c>
      <c r="R738" s="11">
        <f t="shared" si="106"/>
        <v>0.91663466831948681</v>
      </c>
      <c r="S738" s="1">
        <f t="shared" si="107"/>
        <v>159569.69565152892</v>
      </c>
    </row>
    <row r="739" spans="1:19" s="80" customFormat="1" ht="14.4" customHeight="1">
      <c r="A739" s="142" t="s">
        <v>733</v>
      </c>
      <c r="B739" s="151">
        <v>391668</v>
      </c>
      <c r="C739" s="90" t="s">
        <v>748</v>
      </c>
      <c r="D739" s="142" t="s">
        <v>1122</v>
      </c>
      <c r="E739" s="143" t="s">
        <v>1187</v>
      </c>
      <c r="F739" s="1">
        <v>565079</v>
      </c>
      <c r="G739" s="1">
        <v>401942</v>
      </c>
      <c r="H739" s="7">
        <f t="shared" si="99"/>
        <v>967021</v>
      </c>
      <c r="I739" s="1">
        <v>-20832</v>
      </c>
      <c r="J739" s="1">
        <f t="shared" si="100"/>
        <v>946189</v>
      </c>
      <c r="K739" s="5">
        <v>652</v>
      </c>
      <c r="L739" s="5">
        <v>0</v>
      </c>
      <c r="M739" s="10">
        <f t="shared" si="101"/>
        <v>652</v>
      </c>
      <c r="N739" s="2">
        <f t="shared" si="102"/>
        <v>1451.2101226993866</v>
      </c>
      <c r="O739" s="2">
        <f t="shared" si="103"/>
        <v>27.771658260369595</v>
      </c>
      <c r="P739" s="1">
        <f t="shared" si="104"/>
        <v>18107.121185760974</v>
      </c>
      <c r="Q739" s="1">
        <f t="shared" si="105"/>
        <v>928081.87881423905</v>
      </c>
      <c r="R739" s="11">
        <f t="shared" si="106"/>
        <v>0.91663466831948681</v>
      </c>
      <c r="S739" s="1">
        <f t="shared" si="107"/>
        <v>850712.02516021614</v>
      </c>
    </row>
    <row r="740" spans="1:19" s="80" customFormat="1" ht="14.4" customHeight="1">
      <c r="A740" s="142" t="s">
        <v>733</v>
      </c>
      <c r="B740" s="151">
        <v>391669</v>
      </c>
      <c r="C740" s="90" t="s">
        <v>749</v>
      </c>
      <c r="D740" s="142" t="s">
        <v>1122</v>
      </c>
      <c r="E740" s="143" t="s">
        <v>1187</v>
      </c>
      <c r="F740" s="1">
        <v>514737</v>
      </c>
      <c r="G740" s="1">
        <v>141961</v>
      </c>
      <c r="H740" s="7">
        <f t="shared" si="99"/>
        <v>656698</v>
      </c>
      <c r="I740" s="1">
        <v>6912</v>
      </c>
      <c r="J740" s="1">
        <f t="shared" si="100"/>
        <v>663610</v>
      </c>
      <c r="K740" s="5">
        <v>1935</v>
      </c>
      <c r="L740" s="5">
        <v>0</v>
      </c>
      <c r="M740" s="10">
        <f t="shared" si="101"/>
        <v>1935</v>
      </c>
      <c r="N740" s="2">
        <f t="shared" si="102"/>
        <v>342.95090439276487</v>
      </c>
      <c r="O740" s="2">
        <f t="shared" si="103"/>
        <v>27.771658260369595</v>
      </c>
      <c r="P740" s="1">
        <f t="shared" si="104"/>
        <v>53738.158733815166</v>
      </c>
      <c r="Q740" s="1">
        <f t="shared" si="105"/>
        <v>609871.84126618481</v>
      </c>
      <c r="R740" s="11">
        <f t="shared" si="106"/>
        <v>0.91663466831948681</v>
      </c>
      <c r="S740" s="1">
        <f t="shared" si="107"/>
        <v>559029.67293642403</v>
      </c>
    </row>
    <row r="741" spans="1:19" s="80" customFormat="1" ht="14.4" customHeight="1">
      <c r="A741" s="142" t="s">
        <v>733</v>
      </c>
      <c r="B741" s="151">
        <v>391670</v>
      </c>
      <c r="C741" s="90" t="s">
        <v>750</v>
      </c>
      <c r="D741" s="142" t="s">
        <v>1122</v>
      </c>
      <c r="E741" s="143" t="s">
        <v>1187</v>
      </c>
      <c r="F741" s="1">
        <v>1246008</v>
      </c>
      <c r="G741" s="1">
        <v>560370</v>
      </c>
      <c r="H741" s="7">
        <f t="shared" si="99"/>
        <v>1806378</v>
      </c>
      <c r="I741" s="1">
        <v>60330</v>
      </c>
      <c r="J741" s="1">
        <f t="shared" si="100"/>
        <v>1866708</v>
      </c>
      <c r="K741" s="5">
        <v>3953</v>
      </c>
      <c r="L741" s="5">
        <v>0</v>
      </c>
      <c r="M741" s="10">
        <f t="shared" si="101"/>
        <v>3953</v>
      </c>
      <c r="N741" s="2">
        <f t="shared" si="102"/>
        <v>472.22565140399695</v>
      </c>
      <c r="O741" s="2">
        <f t="shared" si="103"/>
        <v>27.771658260369595</v>
      </c>
      <c r="P741" s="1">
        <f t="shared" si="104"/>
        <v>109781.36510324101</v>
      </c>
      <c r="Q741" s="1">
        <f t="shared" si="105"/>
        <v>1756926.6348967589</v>
      </c>
      <c r="R741" s="11">
        <f t="shared" si="106"/>
        <v>0.91663466831948681</v>
      </c>
      <c r="S741" s="1">
        <f t="shared" si="107"/>
        <v>1610459.8632402627</v>
      </c>
    </row>
    <row r="742" spans="1:19" s="80" customFormat="1" ht="14.4" customHeight="1">
      <c r="A742" s="142" t="s">
        <v>733</v>
      </c>
      <c r="B742" s="151">
        <v>391671</v>
      </c>
      <c r="C742" s="90" t="s">
        <v>751</v>
      </c>
      <c r="D742" s="142" t="s">
        <v>1122</v>
      </c>
      <c r="E742" s="143" t="s">
        <v>1187</v>
      </c>
      <c r="F742" s="1">
        <v>425716</v>
      </c>
      <c r="G742" s="1">
        <v>427942</v>
      </c>
      <c r="H742" s="7">
        <f t="shared" si="99"/>
        <v>853658</v>
      </c>
      <c r="I742" s="1">
        <v>-2940</v>
      </c>
      <c r="J742" s="1">
        <f t="shared" si="100"/>
        <v>850718</v>
      </c>
      <c r="K742" s="5">
        <v>1755</v>
      </c>
      <c r="L742" s="5">
        <v>0</v>
      </c>
      <c r="M742" s="10">
        <f t="shared" si="101"/>
        <v>1755</v>
      </c>
      <c r="N742" s="2">
        <f t="shared" si="102"/>
        <v>484.73960113960112</v>
      </c>
      <c r="O742" s="2">
        <f t="shared" si="103"/>
        <v>27.771658260369595</v>
      </c>
      <c r="P742" s="1">
        <f t="shared" si="104"/>
        <v>48739.260246948637</v>
      </c>
      <c r="Q742" s="1">
        <f t="shared" si="105"/>
        <v>801978.73975305131</v>
      </c>
      <c r="R742" s="11">
        <f t="shared" si="106"/>
        <v>0.91663466831948681</v>
      </c>
      <c r="S742" s="1">
        <f t="shared" si="107"/>
        <v>735121.51611281827</v>
      </c>
    </row>
    <row r="743" spans="1:19" s="80" customFormat="1" ht="14.4" customHeight="1">
      <c r="A743" s="142" t="s">
        <v>733</v>
      </c>
      <c r="B743" s="151">
        <v>391674</v>
      </c>
      <c r="C743" s="90" t="s">
        <v>752</v>
      </c>
      <c r="D743" s="142" t="s">
        <v>1122</v>
      </c>
      <c r="E743" s="143" t="s">
        <v>1187</v>
      </c>
      <c r="F743" s="1">
        <v>717893</v>
      </c>
      <c r="G743" s="1">
        <v>0</v>
      </c>
      <c r="H743" s="7">
        <f t="shared" si="99"/>
        <v>717893</v>
      </c>
      <c r="I743" s="1">
        <v>75246</v>
      </c>
      <c r="J743" s="1">
        <f t="shared" si="100"/>
        <v>793139</v>
      </c>
      <c r="K743" s="5">
        <v>1522</v>
      </c>
      <c r="L743" s="5">
        <v>0</v>
      </c>
      <c r="M743" s="10">
        <f t="shared" si="101"/>
        <v>1522</v>
      </c>
      <c r="N743" s="2">
        <f t="shared" si="102"/>
        <v>521.11629434954011</v>
      </c>
      <c r="O743" s="2">
        <f t="shared" si="103"/>
        <v>27.771658260369595</v>
      </c>
      <c r="P743" s="1">
        <f t="shared" si="104"/>
        <v>42268.463872282526</v>
      </c>
      <c r="Q743" s="1">
        <f t="shared" si="105"/>
        <v>750870.53612771747</v>
      </c>
      <c r="R743" s="11">
        <f t="shared" si="106"/>
        <v>0.91663466831948681</v>
      </c>
      <c r="S743" s="1">
        <f t="shared" si="107"/>
        <v>688273.96483430557</v>
      </c>
    </row>
    <row r="744" spans="1:19" s="80" customFormat="1" ht="14.4" customHeight="1">
      <c r="A744" s="142" t="s">
        <v>733</v>
      </c>
      <c r="B744" s="151">
        <v>391676</v>
      </c>
      <c r="C744" s="90" t="s">
        <v>753</v>
      </c>
      <c r="D744" s="142" t="s">
        <v>1122</v>
      </c>
      <c r="E744" s="143" t="s">
        <v>1187</v>
      </c>
      <c r="F744" s="1">
        <v>1393267</v>
      </c>
      <c r="G744" s="1">
        <v>0</v>
      </c>
      <c r="H744" s="7">
        <f t="shared" si="99"/>
        <v>1393267</v>
      </c>
      <c r="I744" s="1">
        <v>80496</v>
      </c>
      <c r="J744" s="1">
        <f t="shared" si="100"/>
        <v>1473763</v>
      </c>
      <c r="K744" s="5">
        <v>4053</v>
      </c>
      <c r="L744" s="5">
        <v>0</v>
      </c>
      <c r="M744" s="10">
        <f t="shared" si="101"/>
        <v>4053</v>
      </c>
      <c r="N744" s="2">
        <f t="shared" si="102"/>
        <v>363.6227485812978</v>
      </c>
      <c r="O744" s="2">
        <f t="shared" si="103"/>
        <v>27.771658260369595</v>
      </c>
      <c r="P744" s="1">
        <f t="shared" si="104"/>
        <v>112558.53092927797</v>
      </c>
      <c r="Q744" s="1">
        <f t="shared" si="105"/>
        <v>1361204.4690707221</v>
      </c>
      <c r="R744" s="11">
        <f t="shared" si="106"/>
        <v>0.91663466831948681</v>
      </c>
      <c r="S744" s="1">
        <f t="shared" si="107"/>
        <v>1247727.2070216446</v>
      </c>
    </row>
    <row r="745" spans="1:19" s="80" customFormat="1" ht="14.4" customHeight="1">
      <c r="A745" s="142" t="s">
        <v>733</v>
      </c>
      <c r="B745" s="151">
        <v>391677</v>
      </c>
      <c r="C745" s="90" t="s">
        <v>754</v>
      </c>
      <c r="D745" s="142" t="s">
        <v>1122</v>
      </c>
      <c r="E745" s="143" t="s">
        <v>1187</v>
      </c>
      <c r="F745" s="1">
        <v>1170579</v>
      </c>
      <c r="G745" s="1">
        <v>0</v>
      </c>
      <c r="H745" s="7">
        <f t="shared" si="99"/>
        <v>1170579</v>
      </c>
      <c r="I745" s="1">
        <v>12162</v>
      </c>
      <c r="J745" s="1">
        <f t="shared" si="100"/>
        <v>1182741</v>
      </c>
      <c r="K745" s="5">
        <v>3890</v>
      </c>
      <c r="L745" s="5">
        <v>0</v>
      </c>
      <c r="M745" s="10">
        <f t="shared" si="101"/>
        <v>3890</v>
      </c>
      <c r="N745" s="2">
        <f t="shared" si="102"/>
        <v>304.04652956298202</v>
      </c>
      <c r="O745" s="2">
        <f t="shared" si="103"/>
        <v>27.771658260369595</v>
      </c>
      <c r="P745" s="1">
        <f t="shared" si="104"/>
        <v>108031.75063283772</v>
      </c>
      <c r="Q745" s="1">
        <f t="shared" si="105"/>
        <v>1074709.2493671624</v>
      </c>
      <c r="R745" s="11">
        <f t="shared" si="106"/>
        <v>0.91663466831948681</v>
      </c>
      <c r="S745" s="1">
        <f t="shared" si="107"/>
        <v>985115.75633355347</v>
      </c>
    </row>
    <row r="746" spans="1:19" s="80" customFormat="1" ht="14.4" customHeight="1">
      <c r="A746" s="142" t="s">
        <v>733</v>
      </c>
      <c r="B746" s="151">
        <v>391679</v>
      </c>
      <c r="C746" s="90" t="s">
        <v>755</v>
      </c>
      <c r="D746" s="142" t="s">
        <v>1122</v>
      </c>
      <c r="E746" s="143" t="s">
        <v>1187</v>
      </c>
      <c r="F746" s="1">
        <v>220570</v>
      </c>
      <c r="G746" s="1">
        <v>126431</v>
      </c>
      <c r="H746" s="7">
        <f t="shared" si="99"/>
        <v>347001</v>
      </c>
      <c r="I746" s="1">
        <v>-738</v>
      </c>
      <c r="J746" s="1">
        <f t="shared" si="100"/>
        <v>346263</v>
      </c>
      <c r="K746" s="5">
        <v>501</v>
      </c>
      <c r="L746" s="5">
        <v>3</v>
      </c>
      <c r="M746" s="10">
        <f t="shared" si="101"/>
        <v>504</v>
      </c>
      <c r="N746" s="2">
        <f t="shared" si="102"/>
        <v>687.02976190476193</v>
      </c>
      <c r="O746" s="2">
        <f t="shared" si="103"/>
        <v>27.771658260369595</v>
      </c>
      <c r="P746" s="1">
        <f t="shared" si="104"/>
        <v>13996.915763226276</v>
      </c>
      <c r="Q746" s="1">
        <f t="shared" si="105"/>
        <v>332266.08423677372</v>
      </c>
      <c r="R746" s="11">
        <f t="shared" si="106"/>
        <v>0.91663466831948681</v>
      </c>
      <c r="S746" s="1">
        <f t="shared" si="107"/>
        <v>304566.61191818974</v>
      </c>
    </row>
    <row r="747" spans="1:19" s="80" customFormat="1" ht="14.4" customHeight="1">
      <c r="A747" s="142" t="s">
        <v>733</v>
      </c>
      <c r="B747" s="151">
        <v>391680</v>
      </c>
      <c r="C747" s="90" t="s">
        <v>756</v>
      </c>
      <c r="D747" s="142" t="s">
        <v>1122</v>
      </c>
      <c r="E747" s="143" t="s">
        <v>1187</v>
      </c>
      <c r="F747" s="1">
        <v>2919440</v>
      </c>
      <c r="G747" s="1">
        <v>636554</v>
      </c>
      <c r="H747" s="7">
        <f t="shared" si="99"/>
        <v>3555994</v>
      </c>
      <c r="I747" s="1">
        <v>68892</v>
      </c>
      <c r="J747" s="1">
        <f t="shared" si="100"/>
        <v>3624886</v>
      </c>
      <c r="K747" s="5">
        <v>11226</v>
      </c>
      <c r="L747" s="5">
        <v>84</v>
      </c>
      <c r="M747" s="10">
        <f t="shared" si="101"/>
        <v>11310</v>
      </c>
      <c r="N747" s="2">
        <f t="shared" si="102"/>
        <v>320.50274093722368</v>
      </c>
      <c r="O747" s="2">
        <f t="shared" si="103"/>
        <v>27.771658260369595</v>
      </c>
      <c r="P747" s="1">
        <f t="shared" si="104"/>
        <v>314097.45492478012</v>
      </c>
      <c r="Q747" s="1">
        <f t="shared" si="105"/>
        <v>3310788.5450752201</v>
      </c>
      <c r="R747" s="11">
        <f t="shared" si="106"/>
        <v>0.91663466831948681</v>
      </c>
      <c r="S747" s="1">
        <f t="shared" si="107"/>
        <v>3034783.5598909808</v>
      </c>
    </row>
    <row r="748" spans="1:19" s="80" customFormat="1" ht="14.4" customHeight="1">
      <c r="A748" s="142" t="s">
        <v>733</v>
      </c>
      <c r="B748" s="151">
        <v>391682</v>
      </c>
      <c r="C748" s="90" t="s">
        <v>757</v>
      </c>
      <c r="D748" s="142" t="s">
        <v>1122</v>
      </c>
      <c r="E748" s="143" t="s">
        <v>1187</v>
      </c>
      <c r="F748" s="1">
        <v>135198</v>
      </c>
      <c r="G748" s="1">
        <v>39639</v>
      </c>
      <c r="H748" s="7">
        <f t="shared" si="99"/>
        <v>174837</v>
      </c>
      <c r="I748" s="1">
        <v>2850</v>
      </c>
      <c r="J748" s="1">
        <f t="shared" si="100"/>
        <v>177687</v>
      </c>
      <c r="K748" s="5">
        <v>379</v>
      </c>
      <c r="L748" s="5">
        <v>0</v>
      </c>
      <c r="M748" s="10">
        <f t="shared" si="101"/>
        <v>379</v>
      </c>
      <c r="N748" s="2">
        <f t="shared" si="102"/>
        <v>468.83113456464378</v>
      </c>
      <c r="O748" s="2">
        <f t="shared" si="103"/>
        <v>27.771658260369595</v>
      </c>
      <c r="P748" s="1">
        <f t="shared" si="104"/>
        <v>10525.458480680076</v>
      </c>
      <c r="Q748" s="1">
        <f t="shared" si="105"/>
        <v>167161.54151931993</v>
      </c>
      <c r="R748" s="11">
        <f t="shared" si="106"/>
        <v>0.91663466831948681</v>
      </c>
      <c r="S748" s="1">
        <f t="shared" si="107"/>
        <v>153226.06416633594</v>
      </c>
    </row>
    <row r="749" spans="1:19" s="80" customFormat="1" ht="14.4" customHeight="1">
      <c r="A749" s="142" t="s">
        <v>733</v>
      </c>
      <c r="B749" s="151">
        <v>391684</v>
      </c>
      <c r="C749" s="90" t="s">
        <v>758</v>
      </c>
      <c r="D749" s="142" t="s">
        <v>1122</v>
      </c>
      <c r="E749" s="143" t="s">
        <v>1187</v>
      </c>
      <c r="F749" s="1">
        <v>718936</v>
      </c>
      <c r="G749" s="1">
        <v>0</v>
      </c>
      <c r="H749" s="7">
        <f t="shared" si="99"/>
        <v>718936</v>
      </c>
      <c r="I749" s="1">
        <v>17904</v>
      </c>
      <c r="J749" s="1">
        <f t="shared" si="100"/>
        <v>736840</v>
      </c>
      <c r="K749" s="5">
        <v>1587</v>
      </c>
      <c r="L749" s="5">
        <v>0</v>
      </c>
      <c r="M749" s="10">
        <f t="shared" si="101"/>
        <v>1587</v>
      </c>
      <c r="N749" s="2">
        <f t="shared" si="102"/>
        <v>464.29741650913672</v>
      </c>
      <c r="O749" s="2">
        <f t="shared" si="103"/>
        <v>27.771658260369595</v>
      </c>
      <c r="P749" s="1">
        <f t="shared" si="104"/>
        <v>44073.621659206547</v>
      </c>
      <c r="Q749" s="1">
        <f t="shared" si="105"/>
        <v>692766.37834079342</v>
      </c>
      <c r="R749" s="11">
        <f t="shared" si="106"/>
        <v>0.91663466831948681</v>
      </c>
      <c r="S749" s="1">
        <f t="shared" si="107"/>
        <v>635013.67943330528</v>
      </c>
    </row>
    <row r="750" spans="1:19" s="80" customFormat="1" ht="14.4" customHeight="1">
      <c r="A750" s="142" t="s">
        <v>733</v>
      </c>
      <c r="B750" s="151">
        <v>391685</v>
      </c>
      <c r="C750" s="90" t="s">
        <v>759</v>
      </c>
      <c r="D750" s="142" t="s">
        <v>1122</v>
      </c>
      <c r="E750" s="143" t="s">
        <v>1187</v>
      </c>
      <c r="F750" s="1">
        <v>982739</v>
      </c>
      <c r="G750" s="1">
        <v>1483274</v>
      </c>
      <c r="H750" s="7">
        <f t="shared" si="99"/>
        <v>2466013</v>
      </c>
      <c r="I750" s="1">
        <v>53802</v>
      </c>
      <c r="J750" s="1">
        <f t="shared" si="100"/>
        <v>2519815</v>
      </c>
      <c r="K750" s="5">
        <v>2826</v>
      </c>
      <c r="L750" s="5">
        <v>0</v>
      </c>
      <c r="M750" s="10">
        <f t="shared" si="101"/>
        <v>2826</v>
      </c>
      <c r="N750" s="2">
        <f t="shared" si="102"/>
        <v>891.65428167020525</v>
      </c>
      <c r="O750" s="2">
        <f t="shared" si="103"/>
        <v>27.771658260369595</v>
      </c>
      <c r="P750" s="1">
        <f t="shared" si="104"/>
        <v>78482.706243804481</v>
      </c>
      <c r="Q750" s="1">
        <f t="shared" si="105"/>
        <v>2441332.2937561953</v>
      </c>
      <c r="R750" s="11">
        <f t="shared" si="106"/>
        <v>0.91663466831948681</v>
      </c>
      <c r="S750" s="1">
        <f t="shared" si="107"/>
        <v>2237809.817344862</v>
      </c>
    </row>
    <row r="751" spans="1:19" s="80" customFormat="1" ht="14.4" customHeight="1">
      <c r="A751" s="142" t="s">
        <v>733</v>
      </c>
      <c r="B751" s="151">
        <v>391686</v>
      </c>
      <c r="C751" s="90" t="s">
        <v>760</v>
      </c>
      <c r="D751" s="142" t="s">
        <v>1122</v>
      </c>
      <c r="E751" s="143" t="s">
        <v>1187</v>
      </c>
      <c r="F751" s="1">
        <v>5347445</v>
      </c>
      <c r="G751" s="1">
        <v>0</v>
      </c>
      <c r="H751" s="7">
        <f t="shared" si="99"/>
        <v>5347445</v>
      </c>
      <c r="I751" s="1">
        <v>166752</v>
      </c>
      <c r="J751" s="1">
        <f t="shared" si="100"/>
        <v>5514197</v>
      </c>
      <c r="K751" s="5">
        <v>14913</v>
      </c>
      <c r="L751" s="5">
        <v>0</v>
      </c>
      <c r="M751" s="10">
        <f t="shared" si="101"/>
        <v>14913</v>
      </c>
      <c r="N751" s="2">
        <f t="shared" si="102"/>
        <v>369.75772815664186</v>
      </c>
      <c r="O751" s="2">
        <f t="shared" si="103"/>
        <v>27.771658260369595</v>
      </c>
      <c r="P751" s="1">
        <f t="shared" si="104"/>
        <v>414158.73963689175</v>
      </c>
      <c r="Q751" s="1">
        <f t="shared" si="105"/>
        <v>5100038.2603631085</v>
      </c>
      <c r="R751" s="11">
        <f t="shared" si="106"/>
        <v>0.91663466831948681</v>
      </c>
      <c r="S751" s="1">
        <f t="shared" si="107"/>
        <v>4674871.8792046309</v>
      </c>
    </row>
    <row r="752" spans="1:19" s="80" customFormat="1" ht="14.4" customHeight="1">
      <c r="A752" s="142" t="s">
        <v>733</v>
      </c>
      <c r="B752" s="151">
        <v>391688</v>
      </c>
      <c r="C752" s="90" t="s">
        <v>761</v>
      </c>
      <c r="D752" s="142" t="s">
        <v>1122</v>
      </c>
      <c r="E752" s="143" t="s">
        <v>1187</v>
      </c>
      <c r="F752" s="1">
        <v>226857</v>
      </c>
      <c r="G752" s="1">
        <v>10455</v>
      </c>
      <c r="H752" s="7">
        <f t="shared" si="99"/>
        <v>237312</v>
      </c>
      <c r="I752" s="1">
        <v>22464</v>
      </c>
      <c r="J752" s="1">
        <f t="shared" si="100"/>
        <v>259776</v>
      </c>
      <c r="K752" s="5">
        <v>936</v>
      </c>
      <c r="L752" s="5">
        <v>4</v>
      </c>
      <c r="M752" s="10">
        <f t="shared" si="101"/>
        <v>940</v>
      </c>
      <c r="N752" s="2">
        <f t="shared" si="102"/>
        <v>276.35744680851064</v>
      </c>
      <c r="O752" s="2">
        <f t="shared" si="103"/>
        <v>27.771658260369595</v>
      </c>
      <c r="P752" s="1">
        <f t="shared" si="104"/>
        <v>26105.35876474742</v>
      </c>
      <c r="Q752" s="1">
        <f t="shared" si="105"/>
        <v>233670.64123525258</v>
      </c>
      <c r="R752" s="11">
        <f t="shared" si="106"/>
        <v>0.91663466831948681</v>
      </c>
      <c r="S752" s="1">
        <f t="shared" si="107"/>
        <v>214190.61072467754</v>
      </c>
    </row>
    <row r="753" spans="1:19" s="80" customFormat="1" ht="14.4" customHeight="1">
      <c r="A753" s="142" t="s">
        <v>733</v>
      </c>
      <c r="B753" s="151">
        <v>391689</v>
      </c>
      <c r="C753" s="90" t="s">
        <v>762</v>
      </c>
      <c r="D753" s="142" t="s">
        <v>1122</v>
      </c>
      <c r="E753" s="143" t="s">
        <v>1187</v>
      </c>
      <c r="F753" s="1">
        <v>1535450</v>
      </c>
      <c r="G753" s="1">
        <v>0</v>
      </c>
      <c r="H753" s="7">
        <f t="shared" si="99"/>
        <v>1535450</v>
      </c>
      <c r="I753" s="1">
        <v>-74880</v>
      </c>
      <c r="J753" s="1">
        <f t="shared" si="100"/>
        <v>1460570</v>
      </c>
      <c r="K753" s="5">
        <v>3286</v>
      </c>
      <c r="L753" s="5">
        <v>0</v>
      </c>
      <c r="M753" s="10">
        <f t="shared" si="101"/>
        <v>3286</v>
      </c>
      <c r="N753" s="2">
        <f t="shared" si="102"/>
        <v>444.48265368228851</v>
      </c>
      <c r="O753" s="2">
        <f t="shared" si="103"/>
        <v>27.771658260369595</v>
      </c>
      <c r="P753" s="1">
        <f t="shared" si="104"/>
        <v>91257.669043574482</v>
      </c>
      <c r="Q753" s="1">
        <f t="shared" si="105"/>
        <v>1369312.3309564255</v>
      </c>
      <c r="R753" s="11">
        <f t="shared" si="106"/>
        <v>0.91663466831948681</v>
      </c>
      <c r="S753" s="1">
        <f t="shared" si="107"/>
        <v>1255159.1543120265</v>
      </c>
    </row>
    <row r="754" spans="1:19" s="80" customFormat="1" ht="14.4" customHeight="1">
      <c r="A754" s="142" t="s">
        <v>763</v>
      </c>
      <c r="B754" s="142">
        <v>401692</v>
      </c>
      <c r="C754" s="90" t="s">
        <v>764</v>
      </c>
      <c r="D754" s="142" t="s">
        <v>1122</v>
      </c>
      <c r="E754" s="142" t="s">
        <v>1188</v>
      </c>
      <c r="F754" s="1">
        <v>0</v>
      </c>
      <c r="G754" s="1">
        <v>0</v>
      </c>
      <c r="H754" s="7">
        <f t="shared" si="99"/>
        <v>0</v>
      </c>
      <c r="I754" s="1">
        <v>18876</v>
      </c>
      <c r="J754" s="1">
        <f t="shared" si="100"/>
        <v>18876</v>
      </c>
      <c r="K754" s="5">
        <v>0</v>
      </c>
      <c r="L754" s="5">
        <v>0</v>
      </c>
      <c r="M754" s="10">
        <f t="shared" si="101"/>
        <v>0</v>
      </c>
      <c r="N754" s="2">
        <f t="shared" si="102"/>
        <v>0</v>
      </c>
      <c r="O754" s="2">
        <f t="shared" si="103"/>
        <v>27.771658260369595</v>
      </c>
      <c r="P754" s="1">
        <f t="shared" si="104"/>
        <v>0</v>
      </c>
      <c r="Q754" s="1">
        <f t="shared" si="105"/>
        <v>18876</v>
      </c>
      <c r="R754" s="11">
        <f t="shared" si="106"/>
        <v>0.91663466831948681</v>
      </c>
      <c r="S754" s="1">
        <f t="shared" si="107"/>
        <v>17302.395999198634</v>
      </c>
    </row>
    <row r="755" spans="1:19" s="80" customFormat="1" ht="14.4" customHeight="1">
      <c r="A755" s="142" t="s">
        <v>763</v>
      </c>
      <c r="B755" s="151">
        <v>401697</v>
      </c>
      <c r="C755" s="90" t="s">
        <v>765</v>
      </c>
      <c r="D755" s="142" t="s">
        <v>1122</v>
      </c>
      <c r="E755" s="143" t="s">
        <v>1187</v>
      </c>
      <c r="F755" s="1">
        <v>1131286</v>
      </c>
      <c r="G755" s="1">
        <v>0</v>
      </c>
      <c r="H755" s="7">
        <f t="shared" si="99"/>
        <v>1131286</v>
      </c>
      <c r="I755" s="1">
        <v>78318</v>
      </c>
      <c r="J755" s="1">
        <f t="shared" si="100"/>
        <v>1209604</v>
      </c>
      <c r="K755" s="5">
        <v>2284</v>
      </c>
      <c r="L755" s="5">
        <v>0</v>
      </c>
      <c r="M755" s="10">
        <f t="shared" si="101"/>
        <v>2284</v>
      </c>
      <c r="N755" s="2">
        <f t="shared" si="102"/>
        <v>529.59894921190892</v>
      </c>
      <c r="O755" s="2">
        <f t="shared" si="103"/>
        <v>27.771658260369595</v>
      </c>
      <c r="P755" s="1">
        <f t="shared" si="104"/>
        <v>63430.467466684153</v>
      </c>
      <c r="Q755" s="1">
        <f t="shared" si="105"/>
        <v>1146173.5325333159</v>
      </c>
      <c r="R755" s="11">
        <f t="shared" si="106"/>
        <v>0.91663466831948681</v>
      </c>
      <c r="S755" s="1">
        <f t="shared" si="107"/>
        <v>1050622.3958302506</v>
      </c>
    </row>
    <row r="756" spans="1:19" s="80" customFormat="1" ht="14.4" customHeight="1">
      <c r="A756" s="142" t="s">
        <v>763</v>
      </c>
      <c r="B756" s="151">
        <v>401698</v>
      </c>
      <c r="C756" s="90" t="s">
        <v>766</v>
      </c>
      <c r="D756" s="142" t="s">
        <v>1122</v>
      </c>
      <c r="E756" s="143" t="s">
        <v>1187</v>
      </c>
      <c r="F756" s="1">
        <v>208428</v>
      </c>
      <c r="G756" s="1">
        <v>0</v>
      </c>
      <c r="H756" s="7">
        <f t="shared" si="99"/>
        <v>208428</v>
      </c>
      <c r="I756" s="1">
        <v>39576</v>
      </c>
      <c r="J756" s="1">
        <f t="shared" si="100"/>
        <v>248004</v>
      </c>
      <c r="K756" s="5">
        <v>1929</v>
      </c>
      <c r="L756" s="5">
        <v>0</v>
      </c>
      <c r="M756" s="10">
        <f t="shared" si="101"/>
        <v>1929</v>
      </c>
      <c r="N756" s="2">
        <f t="shared" si="102"/>
        <v>128.56609642301711</v>
      </c>
      <c r="O756" s="2">
        <f t="shared" si="103"/>
        <v>27.771658260369595</v>
      </c>
      <c r="P756" s="1">
        <f t="shared" si="104"/>
        <v>53571.528784252951</v>
      </c>
      <c r="Q756" s="1">
        <f t="shared" si="105"/>
        <v>194432.47121574706</v>
      </c>
      <c r="R756" s="11">
        <f t="shared" si="106"/>
        <v>0.91663466831948681</v>
      </c>
      <c r="S756" s="1">
        <f t="shared" si="107"/>
        <v>178223.54376338448</v>
      </c>
    </row>
    <row r="757" spans="1:19" s="80" customFormat="1" ht="14.4" customHeight="1">
      <c r="A757" s="142" t="s">
        <v>763</v>
      </c>
      <c r="B757" s="151">
        <v>401699</v>
      </c>
      <c r="C757" s="90" t="s">
        <v>767</v>
      </c>
      <c r="D757" s="142" t="s">
        <v>1122</v>
      </c>
      <c r="E757" s="143" t="s">
        <v>1187</v>
      </c>
      <c r="F757" s="1">
        <v>169659</v>
      </c>
      <c r="G757" s="1">
        <v>0</v>
      </c>
      <c r="H757" s="7">
        <f t="shared" si="99"/>
        <v>169659</v>
      </c>
      <c r="I757" s="1">
        <v>28968</v>
      </c>
      <c r="J757" s="1">
        <f t="shared" si="100"/>
        <v>198627</v>
      </c>
      <c r="K757" s="5">
        <v>503</v>
      </c>
      <c r="L757" s="5">
        <v>0</v>
      </c>
      <c r="M757" s="10">
        <f t="shared" si="101"/>
        <v>503</v>
      </c>
      <c r="N757" s="2">
        <f t="shared" si="102"/>
        <v>394.88469184890658</v>
      </c>
      <c r="O757" s="2">
        <f t="shared" si="103"/>
        <v>27.771658260369595</v>
      </c>
      <c r="P757" s="1">
        <f t="shared" si="104"/>
        <v>13969.144104965906</v>
      </c>
      <c r="Q757" s="1">
        <f t="shared" si="105"/>
        <v>184657.8558950341</v>
      </c>
      <c r="R757" s="11">
        <f t="shared" si="106"/>
        <v>0.91663466831948681</v>
      </c>
      <c r="S757" s="1">
        <f t="shared" si="107"/>
        <v>169263.79249093216</v>
      </c>
    </row>
    <row r="758" spans="1:19" s="80" customFormat="1" ht="14.4" customHeight="1">
      <c r="A758" s="142" t="s">
        <v>763</v>
      </c>
      <c r="B758" s="151">
        <v>401702</v>
      </c>
      <c r="C758" s="90" t="s">
        <v>768</v>
      </c>
      <c r="D758" s="142" t="s">
        <v>1122</v>
      </c>
      <c r="E758" s="143" t="s">
        <v>1187</v>
      </c>
      <c r="F758" s="1">
        <v>929776</v>
      </c>
      <c r="G758" s="1">
        <v>0</v>
      </c>
      <c r="H758" s="7">
        <f t="shared" si="99"/>
        <v>929776</v>
      </c>
      <c r="I758" s="1">
        <v>68664</v>
      </c>
      <c r="J758" s="1">
        <f t="shared" si="100"/>
        <v>998440</v>
      </c>
      <c r="K758" s="5">
        <v>2444</v>
      </c>
      <c r="L758" s="5">
        <v>0</v>
      </c>
      <c r="M758" s="10">
        <f t="shared" si="101"/>
        <v>2444</v>
      </c>
      <c r="N758" s="2">
        <f t="shared" si="102"/>
        <v>408.52700490998365</v>
      </c>
      <c r="O758" s="2">
        <f t="shared" si="103"/>
        <v>27.771658260369595</v>
      </c>
      <c r="P758" s="1">
        <f t="shared" si="104"/>
        <v>67873.932788343285</v>
      </c>
      <c r="Q758" s="1">
        <f t="shared" si="105"/>
        <v>930566.06721165671</v>
      </c>
      <c r="R758" s="11">
        <f t="shared" si="106"/>
        <v>0.91663466831948681</v>
      </c>
      <c r="S758" s="1">
        <f t="shared" si="107"/>
        <v>852989.11836792622</v>
      </c>
    </row>
    <row r="759" spans="1:19" s="80" customFormat="1" ht="14.4" customHeight="1">
      <c r="A759" s="142" t="s">
        <v>763</v>
      </c>
      <c r="B759" s="151">
        <v>401704</v>
      </c>
      <c r="C759" s="90" t="s">
        <v>769</v>
      </c>
      <c r="D759" s="142" t="s">
        <v>1122</v>
      </c>
      <c r="E759" s="143" t="s">
        <v>1187</v>
      </c>
      <c r="F759" s="1">
        <v>531753</v>
      </c>
      <c r="G759" s="1">
        <v>2566</v>
      </c>
      <c r="H759" s="7">
        <f t="shared" si="99"/>
        <v>534319</v>
      </c>
      <c r="I759" s="1">
        <v>-7104</v>
      </c>
      <c r="J759" s="1">
        <f t="shared" si="100"/>
        <v>527215</v>
      </c>
      <c r="K759" s="5">
        <v>892</v>
      </c>
      <c r="L759" s="5">
        <v>1</v>
      </c>
      <c r="M759" s="10">
        <f t="shared" si="101"/>
        <v>893</v>
      </c>
      <c r="N759" s="2">
        <f t="shared" si="102"/>
        <v>590.38633818589028</v>
      </c>
      <c r="O759" s="2">
        <f t="shared" si="103"/>
        <v>27.771658260369595</v>
      </c>
      <c r="P759" s="1">
        <f t="shared" si="104"/>
        <v>24800.090826510048</v>
      </c>
      <c r="Q759" s="1">
        <f t="shared" si="105"/>
        <v>502414.90917348996</v>
      </c>
      <c r="R759" s="11">
        <f t="shared" si="106"/>
        <v>0.91663466831948681</v>
      </c>
      <c r="S759" s="1">
        <f t="shared" si="107"/>
        <v>460530.92362900707</v>
      </c>
    </row>
    <row r="760" spans="1:19" s="80" customFormat="1" ht="14.4" customHeight="1">
      <c r="A760" s="142" t="s">
        <v>763</v>
      </c>
      <c r="B760" s="151">
        <v>401709</v>
      </c>
      <c r="C760" s="90" t="s">
        <v>770</v>
      </c>
      <c r="D760" s="142" t="s">
        <v>1122</v>
      </c>
      <c r="E760" s="143" t="s">
        <v>1187</v>
      </c>
      <c r="F760" s="1">
        <v>1268594</v>
      </c>
      <c r="G760" s="1">
        <v>0</v>
      </c>
      <c r="H760" s="7">
        <f t="shared" si="99"/>
        <v>1268594</v>
      </c>
      <c r="I760" s="1">
        <v>22884</v>
      </c>
      <c r="J760" s="1">
        <f t="shared" si="100"/>
        <v>1291478</v>
      </c>
      <c r="K760" s="5">
        <v>3046</v>
      </c>
      <c r="L760" s="5">
        <v>0</v>
      </c>
      <c r="M760" s="10">
        <f t="shared" si="101"/>
        <v>3046</v>
      </c>
      <c r="N760" s="2">
        <f t="shared" si="102"/>
        <v>423.99146421536443</v>
      </c>
      <c r="O760" s="2">
        <f t="shared" si="103"/>
        <v>27.771658260369595</v>
      </c>
      <c r="P760" s="1">
        <f t="shared" si="104"/>
        <v>84592.471061085787</v>
      </c>
      <c r="Q760" s="1">
        <f t="shared" si="105"/>
        <v>1206885.5289389142</v>
      </c>
      <c r="R760" s="11">
        <f t="shared" si="106"/>
        <v>0.91663466831948681</v>
      </c>
      <c r="S760" s="1">
        <f t="shared" si="107"/>
        <v>1106273.11651851</v>
      </c>
    </row>
    <row r="761" spans="1:19" s="80" customFormat="1" ht="14.4" customHeight="1">
      <c r="A761" s="142" t="s">
        <v>763</v>
      </c>
      <c r="B761" s="151">
        <v>401710</v>
      </c>
      <c r="C761" s="90" t="s">
        <v>771</v>
      </c>
      <c r="D761" s="142" t="s">
        <v>1122</v>
      </c>
      <c r="E761" s="143" t="s">
        <v>1187</v>
      </c>
      <c r="F761" s="1">
        <v>186824</v>
      </c>
      <c r="G761" s="1">
        <v>0</v>
      </c>
      <c r="H761" s="7">
        <f t="shared" si="99"/>
        <v>186824</v>
      </c>
      <c r="I761" s="1">
        <v>-3282</v>
      </c>
      <c r="J761" s="1">
        <f t="shared" si="100"/>
        <v>183542</v>
      </c>
      <c r="K761" s="5">
        <v>691</v>
      </c>
      <c r="L761" s="5">
        <v>0</v>
      </c>
      <c r="M761" s="10">
        <f t="shared" si="101"/>
        <v>691</v>
      </c>
      <c r="N761" s="2">
        <f t="shared" si="102"/>
        <v>265.6179450072359</v>
      </c>
      <c r="O761" s="2">
        <f t="shared" si="103"/>
        <v>27.771658260369595</v>
      </c>
      <c r="P761" s="1">
        <f t="shared" si="104"/>
        <v>19190.215857915391</v>
      </c>
      <c r="Q761" s="1">
        <f t="shared" si="105"/>
        <v>164351.78414208459</v>
      </c>
      <c r="R761" s="11">
        <f t="shared" si="106"/>
        <v>0.91663466831948681</v>
      </c>
      <c r="S761" s="1">
        <f t="shared" si="107"/>
        <v>150650.54314479561</v>
      </c>
    </row>
    <row r="762" spans="1:19" s="80" customFormat="1" ht="14.4" customHeight="1">
      <c r="A762" s="142" t="s">
        <v>763</v>
      </c>
      <c r="B762" s="142">
        <v>401712</v>
      </c>
      <c r="C762" s="90" t="s">
        <v>772</v>
      </c>
      <c r="D762" s="142" t="s">
        <v>1122</v>
      </c>
      <c r="E762" s="142" t="s">
        <v>1188</v>
      </c>
      <c r="F762" s="1">
        <v>0</v>
      </c>
      <c r="G762" s="1">
        <v>0</v>
      </c>
      <c r="H762" s="7">
        <f t="shared" si="99"/>
        <v>0</v>
      </c>
      <c r="I762" s="1">
        <v>5286</v>
      </c>
      <c r="J762" s="1">
        <f t="shared" si="100"/>
        <v>5286</v>
      </c>
      <c r="K762" s="5">
        <v>0</v>
      </c>
      <c r="L762" s="5">
        <v>0</v>
      </c>
      <c r="M762" s="10">
        <f t="shared" si="101"/>
        <v>0</v>
      </c>
      <c r="N762" s="2">
        <f t="shared" si="102"/>
        <v>0</v>
      </c>
      <c r="O762" s="2">
        <f t="shared" si="103"/>
        <v>27.771658260369595</v>
      </c>
      <c r="P762" s="1">
        <f t="shared" si="104"/>
        <v>0</v>
      </c>
      <c r="Q762" s="1">
        <f t="shared" si="105"/>
        <v>5286</v>
      </c>
      <c r="R762" s="11">
        <f t="shared" si="106"/>
        <v>0.91663466831948681</v>
      </c>
      <c r="S762" s="1">
        <f t="shared" si="107"/>
        <v>4845.3308567368076</v>
      </c>
    </row>
    <row r="763" spans="1:19" s="80" customFormat="1" ht="14.4" customHeight="1">
      <c r="A763" s="142" t="s">
        <v>763</v>
      </c>
      <c r="B763" s="151">
        <v>401713</v>
      </c>
      <c r="C763" s="90" t="s">
        <v>773</v>
      </c>
      <c r="D763" s="142" t="s">
        <v>1122</v>
      </c>
      <c r="E763" s="143" t="s">
        <v>1187</v>
      </c>
      <c r="F763" s="1">
        <v>1864473</v>
      </c>
      <c r="G763" s="1">
        <v>0</v>
      </c>
      <c r="H763" s="7">
        <f t="shared" si="99"/>
        <v>1864473</v>
      </c>
      <c r="I763" s="1">
        <v>-208560</v>
      </c>
      <c r="J763" s="1">
        <f t="shared" si="100"/>
        <v>1655913</v>
      </c>
      <c r="K763" s="5">
        <v>4470</v>
      </c>
      <c r="L763" s="5">
        <v>0</v>
      </c>
      <c r="M763" s="10">
        <f t="shared" si="101"/>
        <v>4470</v>
      </c>
      <c r="N763" s="2">
        <f t="shared" si="102"/>
        <v>370.4503355704698</v>
      </c>
      <c r="O763" s="2">
        <f t="shared" si="103"/>
        <v>27.771658260369595</v>
      </c>
      <c r="P763" s="1">
        <f t="shared" si="104"/>
        <v>124139.31242385208</v>
      </c>
      <c r="Q763" s="1">
        <f t="shared" si="105"/>
        <v>1531773.687576148</v>
      </c>
      <c r="R763" s="11">
        <f t="shared" si="106"/>
        <v>0.91663466831948681</v>
      </c>
      <c r="S763" s="1">
        <f t="shared" si="107"/>
        <v>1404076.8660518797</v>
      </c>
    </row>
    <row r="764" spans="1:19" s="80" customFormat="1" ht="14.4" customHeight="1">
      <c r="A764" s="142" t="s">
        <v>763</v>
      </c>
      <c r="B764" s="151">
        <v>401718</v>
      </c>
      <c r="C764" s="90" t="s">
        <v>774</v>
      </c>
      <c r="D764" s="142" t="s">
        <v>1122</v>
      </c>
      <c r="E764" s="143" t="s">
        <v>1187</v>
      </c>
      <c r="F764" s="1">
        <v>1556516</v>
      </c>
      <c r="G764" s="1">
        <v>0</v>
      </c>
      <c r="H764" s="7">
        <f t="shared" si="99"/>
        <v>1556516</v>
      </c>
      <c r="I764" s="1">
        <v>80904</v>
      </c>
      <c r="J764" s="1">
        <f t="shared" si="100"/>
        <v>1637420</v>
      </c>
      <c r="K764" s="5">
        <v>6085</v>
      </c>
      <c r="L764" s="5">
        <v>0</v>
      </c>
      <c r="M764" s="10">
        <f t="shared" si="101"/>
        <v>6085</v>
      </c>
      <c r="N764" s="2">
        <f t="shared" si="102"/>
        <v>269.09120788824981</v>
      </c>
      <c r="O764" s="2">
        <f t="shared" si="103"/>
        <v>27.771658260369595</v>
      </c>
      <c r="P764" s="1">
        <f t="shared" si="104"/>
        <v>168990.54051434898</v>
      </c>
      <c r="Q764" s="1">
        <f t="shared" si="105"/>
        <v>1468429.459485651</v>
      </c>
      <c r="R764" s="11">
        <f t="shared" si="106"/>
        <v>0.91663466831948681</v>
      </c>
      <c r="S764" s="1">
        <f t="shared" si="107"/>
        <v>1346013.3505461931</v>
      </c>
    </row>
    <row r="765" spans="1:19" s="80" customFormat="1" ht="14.4" customHeight="1">
      <c r="A765" s="142" t="s">
        <v>763</v>
      </c>
      <c r="B765" s="151">
        <v>401721</v>
      </c>
      <c r="C765" s="90" t="s">
        <v>775</v>
      </c>
      <c r="D765" s="142" t="s">
        <v>1122</v>
      </c>
      <c r="E765" s="143" t="s">
        <v>1187</v>
      </c>
      <c r="F765" s="1">
        <v>576029</v>
      </c>
      <c r="G765" s="1">
        <v>0</v>
      </c>
      <c r="H765" s="7">
        <f t="shared" si="99"/>
        <v>576029</v>
      </c>
      <c r="I765" s="1">
        <v>-86628</v>
      </c>
      <c r="J765" s="1">
        <f t="shared" si="100"/>
        <v>489401</v>
      </c>
      <c r="K765" s="5">
        <v>472</v>
      </c>
      <c r="L765" s="5">
        <v>0</v>
      </c>
      <c r="M765" s="10">
        <f t="shared" si="101"/>
        <v>472</v>
      </c>
      <c r="N765" s="2">
        <f t="shared" si="102"/>
        <v>1036.8665254237287</v>
      </c>
      <c r="O765" s="2">
        <f t="shared" si="103"/>
        <v>27.771658260369595</v>
      </c>
      <c r="P765" s="1">
        <f t="shared" si="104"/>
        <v>13108.222698894449</v>
      </c>
      <c r="Q765" s="1">
        <f t="shared" si="105"/>
        <v>476292.77730110555</v>
      </c>
      <c r="R765" s="11">
        <f t="shared" si="106"/>
        <v>0.91663466831948681</v>
      </c>
      <c r="S765" s="1">
        <f t="shared" si="107"/>
        <v>436586.47194436606</v>
      </c>
    </row>
    <row r="766" spans="1:19" s="80" customFormat="1" ht="14.4" customHeight="1">
      <c r="A766" s="142" t="s">
        <v>763</v>
      </c>
      <c r="B766" s="142">
        <v>401722</v>
      </c>
      <c r="C766" s="90" t="s">
        <v>776</v>
      </c>
      <c r="D766" s="142" t="s">
        <v>1122</v>
      </c>
      <c r="E766" s="142" t="s">
        <v>1188</v>
      </c>
      <c r="F766" s="1">
        <v>0</v>
      </c>
      <c r="G766" s="1">
        <v>0</v>
      </c>
      <c r="H766" s="7">
        <f t="shared" si="99"/>
        <v>0</v>
      </c>
      <c r="I766" s="1">
        <v>-4200</v>
      </c>
      <c r="J766" s="1">
        <f t="shared" si="100"/>
        <v>-4200</v>
      </c>
      <c r="K766" s="5">
        <v>0</v>
      </c>
      <c r="L766" s="5">
        <v>0</v>
      </c>
      <c r="M766" s="10">
        <f t="shared" si="101"/>
        <v>0</v>
      </c>
      <c r="N766" s="2">
        <f t="shared" si="102"/>
        <v>0</v>
      </c>
      <c r="O766" s="2">
        <f t="shared" si="103"/>
        <v>27.771658260369595</v>
      </c>
      <c r="P766" s="1">
        <f t="shared" si="104"/>
        <v>0</v>
      </c>
      <c r="Q766" s="1">
        <f t="shared" si="105"/>
        <v>-4200</v>
      </c>
      <c r="R766" s="11">
        <f t="shared" si="106"/>
        <v>0.91663466831948681</v>
      </c>
      <c r="S766" s="1">
        <f t="shared" si="107"/>
        <v>-4200</v>
      </c>
    </row>
    <row r="767" spans="1:19" s="80" customFormat="1" ht="14.4" customHeight="1">
      <c r="A767" s="142" t="s">
        <v>763</v>
      </c>
      <c r="B767" s="151">
        <v>401724</v>
      </c>
      <c r="C767" s="90" t="s">
        <v>777</v>
      </c>
      <c r="D767" s="142" t="s">
        <v>1122</v>
      </c>
      <c r="E767" s="143" t="s">
        <v>1187</v>
      </c>
      <c r="F767" s="1">
        <v>2729764</v>
      </c>
      <c r="G767" s="1">
        <v>0</v>
      </c>
      <c r="H767" s="7">
        <f t="shared" si="99"/>
        <v>2729764</v>
      </c>
      <c r="I767" s="1">
        <v>128820</v>
      </c>
      <c r="J767" s="1">
        <f t="shared" si="100"/>
        <v>2858584</v>
      </c>
      <c r="K767" s="5">
        <v>4397</v>
      </c>
      <c r="L767" s="5">
        <v>0</v>
      </c>
      <c r="M767" s="10">
        <f t="shared" si="101"/>
        <v>4397</v>
      </c>
      <c r="N767" s="2">
        <f t="shared" si="102"/>
        <v>650.12144644075511</v>
      </c>
      <c r="O767" s="2">
        <f t="shared" si="103"/>
        <v>27.771658260369595</v>
      </c>
      <c r="P767" s="1">
        <f t="shared" si="104"/>
        <v>122111.98137084511</v>
      </c>
      <c r="Q767" s="1">
        <f t="shared" si="105"/>
        <v>2736472.0186291551</v>
      </c>
      <c r="R767" s="11">
        <f t="shared" si="106"/>
        <v>0.91663466831948681</v>
      </c>
      <c r="S767" s="1">
        <f t="shared" si="107"/>
        <v>2508345.1211616923</v>
      </c>
    </row>
    <row r="768" spans="1:19" s="80" customFormat="1" ht="14.4" customHeight="1">
      <c r="A768" s="142" t="s">
        <v>763</v>
      </c>
      <c r="B768" s="142">
        <v>401726</v>
      </c>
      <c r="C768" s="90" t="s">
        <v>778</v>
      </c>
      <c r="D768" s="142" t="s">
        <v>1122</v>
      </c>
      <c r="E768" s="142" t="s">
        <v>1188</v>
      </c>
      <c r="F768" s="1">
        <v>0</v>
      </c>
      <c r="G768" s="1">
        <v>0</v>
      </c>
      <c r="H768" s="7">
        <f t="shared" si="99"/>
        <v>0</v>
      </c>
      <c r="I768" s="1">
        <v>84390</v>
      </c>
      <c r="J768" s="1">
        <f t="shared" si="100"/>
        <v>84390</v>
      </c>
      <c r="K768" s="5">
        <v>0</v>
      </c>
      <c r="L768" s="5">
        <v>0</v>
      </c>
      <c r="M768" s="10">
        <f t="shared" si="101"/>
        <v>0</v>
      </c>
      <c r="N768" s="2">
        <f t="shared" si="102"/>
        <v>0</v>
      </c>
      <c r="O768" s="2">
        <f t="shared" si="103"/>
        <v>27.771658260369595</v>
      </c>
      <c r="P768" s="1">
        <f t="shared" si="104"/>
        <v>0</v>
      </c>
      <c r="Q768" s="1">
        <f t="shared" si="105"/>
        <v>84390</v>
      </c>
      <c r="R768" s="11">
        <f t="shared" si="106"/>
        <v>0.91663466831948681</v>
      </c>
      <c r="S768" s="1">
        <f t="shared" si="107"/>
        <v>77354.79965948149</v>
      </c>
    </row>
    <row r="769" spans="1:19" s="80" customFormat="1" ht="14.4" customHeight="1">
      <c r="A769" s="142" t="s">
        <v>763</v>
      </c>
      <c r="B769" s="142">
        <v>401729</v>
      </c>
      <c r="C769" s="90" t="s">
        <v>779</v>
      </c>
      <c r="D769" s="142" t="s">
        <v>1122</v>
      </c>
      <c r="E769" s="142" t="s">
        <v>1188</v>
      </c>
      <c r="F769" s="1">
        <v>0</v>
      </c>
      <c r="G769" s="1">
        <v>0</v>
      </c>
      <c r="H769" s="7">
        <f t="shared" si="99"/>
        <v>0</v>
      </c>
      <c r="I769" s="1">
        <v>32286</v>
      </c>
      <c r="J769" s="1">
        <f t="shared" si="100"/>
        <v>32286</v>
      </c>
      <c r="K769" s="5">
        <v>0</v>
      </c>
      <c r="L769" s="5">
        <v>0</v>
      </c>
      <c r="M769" s="10">
        <f t="shared" si="101"/>
        <v>0</v>
      </c>
      <c r="N769" s="2">
        <f t="shared" si="102"/>
        <v>0</v>
      </c>
      <c r="O769" s="2">
        <f t="shared" si="103"/>
        <v>27.771658260369595</v>
      </c>
      <c r="P769" s="1">
        <f t="shared" si="104"/>
        <v>0</v>
      </c>
      <c r="Q769" s="1">
        <f t="shared" si="105"/>
        <v>32286</v>
      </c>
      <c r="R769" s="11">
        <f t="shared" si="106"/>
        <v>0.91663466831948681</v>
      </c>
      <c r="S769" s="1">
        <f t="shared" si="107"/>
        <v>29594.46690136295</v>
      </c>
    </row>
    <row r="770" spans="1:19" s="80" customFormat="1" ht="14.4" customHeight="1">
      <c r="A770" s="142" t="s">
        <v>763</v>
      </c>
      <c r="B770" s="142">
        <v>401733</v>
      </c>
      <c r="C770" s="90" t="s">
        <v>780</v>
      </c>
      <c r="D770" s="142" t="s">
        <v>1122</v>
      </c>
      <c r="E770" s="142" t="s">
        <v>1188</v>
      </c>
      <c r="F770" s="1">
        <v>0</v>
      </c>
      <c r="G770" s="1">
        <v>0</v>
      </c>
      <c r="H770" s="7">
        <f t="shared" si="99"/>
        <v>0</v>
      </c>
      <c r="I770" s="1">
        <v>55278</v>
      </c>
      <c r="J770" s="1">
        <f t="shared" si="100"/>
        <v>55278</v>
      </c>
      <c r="K770" s="5">
        <v>0</v>
      </c>
      <c r="L770" s="5">
        <v>0</v>
      </c>
      <c r="M770" s="10">
        <f t="shared" si="101"/>
        <v>0</v>
      </c>
      <c r="N770" s="2">
        <f t="shared" si="102"/>
        <v>0</v>
      </c>
      <c r="O770" s="2">
        <f t="shared" si="103"/>
        <v>27.771658260369595</v>
      </c>
      <c r="P770" s="1">
        <f t="shared" si="104"/>
        <v>0</v>
      </c>
      <c r="Q770" s="1">
        <f t="shared" si="105"/>
        <v>55278</v>
      </c>
      <c r="R770" s="11">
        <f t="shared" si="106"/>
        <v>0.91663466831948681</v>
      </c>
      <c r="S770" s="1">
        <f t="shared" si="107"/>
        <v>50669.731195364591</v>
      </c>
    </row>
    <row r="771" spans="1:19" s="80" customFormat="1" ht="14.4" customHeight="1">
      <c r="A771" s="142" t="s">
        <v>763</v>
      </c>
      <c r="B771" s="151">
        <v>401734</v>
      </c>
      <c r="C771" s="90" t="s">
        <v>781</v>
      </c>
      <c r="D771" s="142" t="s">
        <v>1122</v>
      </c>
      <c r="E771" s="143" t="s">
        <v>1187</v>
      </c>
      <c r="F771" s="1">
        <v>2810662</v>
      </c>
      <c r="G771" s="1">
        <v>9587</v>
      </c>
      <c r="H771" s="7">
        <f t="shared" ref="H771:H834" si="108">SUM(F771:G771)</f>
        <v>2820249</v>
      </c>
      <c r="I771" s="1">
        <v>8268</v>
      </c>
      <c r="J771" s="1">
        <f t="shared" ref="J771:J834" si="109">H771+I771</f>
        <v>2828517</v>
      </c>
      <c r="K771" s="5">
        <v>3711</v>
      </c>
      <c r="L771" s="5">
        <v>5</v>
      </c>
      <c r="M771" s="10">
        <f t="shared" ref="M771:M834" si="110">SUM(K771:L771)</f>
        <v>3716</v>
      </c>
      <c r="N771" s="2">
        <f t="shared" ref="N771:N834" si="111">IFERROR(J771/M771,0)</f>
        <v>761.17249730893434</v>
      </c>
      <c r="O771" s="2">
        <f t="shared" ref="O771:O834" si="112">$D$1108</f>
        <v>27.771658260369595</v>
      </c>
      <c r="P771" s="1">
        <f t="shared" ref="P771:P834" si="113">IF(J771&lt;0,0,MIN(J771,O771*M771))</f>
        <v>103199.48209553341</v>
      </c>
      <c r="Q771" s="1">
        <f t="shared" ref="Q771:Q834" si="114">J771-P771</f>
        <v>2725317.5179044665</v>
      </c>
      <c r="R771" s="11">
        <f t="shared" ref="R771:R834" si="115">$Q$1106</f>
        <v>0.91663466831948681</v>
      </c>
      <c r="S771" s="1">
        <f t="shared" ref="S771:S834" si="116">IF(Q771&gt;0,R771*Q771,Q771)</f>
        <v>2498120.5190896476</v>
      </c>
    </row>
    <row r="772" spans="1:19" s="80" customFormat="1" ht="14.4" customHeight="1">
      <c r="A772" s="142" t="s">
        <v>763</v>
      </c>
      <c r="B772" s="142">
        <v>403031</v>
      </c>
      <c r="C772" s="90" t="s">
        <v>782</v>
      </c>
      <c r="D772" s="142" t="s">
        <v>1122</v>
      </c>
      <c r="E772" s="142" t="s">
        <v>1188</v>
      </c>
      <c r="F772" s="1">
        <v>0</v>
      </c>
      <c r="G772" s="1">
        <v>0</v>
      </c>
      <c r="H772" s="7">
        <f t="shared" si="108"/>
        <v>0</v>
      </c>
      <c r="I772" s="1">
        <v>174</v>
      </c>
      <c r="J772" s="1">
        <f t="shared" si="109"/>
        <v>174</v>
      </c>
      <c r="K772" s="5">
        <v>0</v>
      </c>
      <c r="L772" s="5">
        <v>0</v>
      </c>
      <c r="M772" s="10">
        <f t="shared" si="110"/>
        <v>0</v>
      </c>
      <c r="N772" s="2">
        <f t="shared" si="111"/>
        <v>0</v>
      </c>
      <c r="O772" s="2">
        <f t="shared" si="112"/>
        <v>27.771658260369595</v>
      </c>
      <c r="P772" s="1">
        <f t="shared" si="113"/>
        <v>0</v>
      </c>
      <c r="Q772" s="1">
        <f t="shared" si="114"/>
        <v>174</v>
      </c>
      <c r="R772" s="11">
        <f t="shared" si="115"/>
        <v>0.91663466831948681</v>
      </c>
      <c r="S772" s="1">
        <f t="shared" si="116"/>
        <v>159.49443228759071</v>
      </c>
    </row>
    <row r="773" spans="1:19" s="80" customFormat="1" ht="14.4" customHeight="1">
      <c r="A773" s="142" t="s">
        <v>783</v>
      </c>
      <c r="B773" s="151">
        <v>411746</v>
      </c>
      <c r="C773" s="90" t="s">
        <v>784</v>
      </c>
      <c r="D773" s="142" t="s">
        <v>1122</v>
      </c>
      <c r="E773" s="143" t="s">
        <v>1187</v>
      </c>
      <c r="F773" s="1">
        <v>2233440</v>
      </c>
      <c r="G773" s="1">
        <v>698</v>
      </c>
      <c r="H773" s="7">
        <f t="shared" si="108"/>
        <v>2234138</v>
      </c>
      <c r="I773" s="1">
        <v>6858</v>
      </c>
      <c r="J773" s="1">
        <f t="shared" si="109"/>
        <v>2240996</v>
      </c>
      <c r="K773" s="5">
        <v>3388</v>
      </c>
      <c r="L773" s="5">
        <v>0</v>
      </c>
      <c r="M773" s="10">
        <f t="shared" si="110"/>
        <v>3388</v>
      </c>
      <c r="N773" s="2">
        <f t="shared" si="111"/>
        <v>661.45100354191266</v>
      </c>
      <c r="O773" s="2">
        <f t="shared" si="112"/>
        <v>27.771658260369595</v>
      </c>
      <c r="P773" s="1">
        <f t="shared" si="113"/>
        <v>94090.378186132191</v>
      </c>
      <c r="Q773" s="1">
        <f t="shared" si="114"/>
        <v>2146905.6218138677</v>
      </c>
      <c r="R773" s="11">
        <f t="shared" si="115"/>
        <v>0.91663466831948681</v>
      </c>
      <c r="S773" s="1">
        <f t="shared" si="116"/>
        <v>1967928.1225645961</v>
      </c>
    </row>
    <row r="774" spans="1:19" s="80" customFormat="1" ht="14.4" customHeight="1">
      <c r="A774" s="142" t="s">
        <v>783</v>
      </c>
      <c r="B774" s="151">
        <v>411756</v>
      </c>
      <c r="C774" s="90" t="s">
        <v>785</v>
      </c>
      <c r="D774" s="142" t="s">
        <v>1122</v>
      </c>
      <c r="E774" s="143" t="s">
        <v>1187</v>
      </c>
      <c r="F774" s="1">
        <v>276571</v>
      </c>
      <c r="G774" s="1">
        <v>301074</v>
      </c>
      <c r="H774" s="7">
        <f t="shared" si="108"/>
        <v>577645</v>
      </c>
      <c r="I774" s="1">
        <v>-112596</v>
      </c>
      <c r="J774" s="1">
        <f t="shared" si="109"/>
        <v>465049</v>
      </c>
      <c r="K774" s="5">
        <v>1153</v>
      </c>
      <c r="L774" s="5">
        <v>544</v>
      </c>
      <c r="M774" s="10">
        <f t="shared" si="110"/>
        <v>1697</v>
      </c>
      <c r="N774" s="2">
        <f t="shared" si="111"/>
        <v>274.04183853859752</v>
      </c>
      <c r="O774" s="2">
        <f t="shared" si="112"/>
        <v>27.771658260369595</v>
      </c>
      <c r="P774" s="1">
        <f t="shared" si="113"/>
        <v>47128.5040678472</v>
      </c>
      <c r="Q774" s="1">
        <f t="shared" si="114"/>
        <v>417920.49593215279</v>
      </c>
      <c r="R774" s="11">
        <f t="shared" si="115"/>
        <v>0.91663466831948681</v>
      </c>
      <c r="S774" s="1">
        <f t="shared" si="116"/>
        <v>383080.4151726843</v>
      </c>
    </row>
    <row r="775" spans="1:19" s="80" customFormat="1" ht="14.4" customHeight="1">
      <c r="A775" s="142" t="s">
        <v>783</v>
      </c>
      <c r="B775" s="151">
        <v>411758</v>
      </c>
      <c r="C775" s="90" t="s">
        <v>786</v>
      </c>
      <c r="D775" s="142" t="s">
        <v>1122</v>
      </c>
      <c r="E775" s="143" t="s">
        <v>1187</v>
      </c>
      <c r="F775" s="1">
        <v>1114705</v>
      </c>
      <c r="G775" s="1">
        <v>0</v>
      </c>
      <c r="H775" s="7">
        <f t="shared" si="108"/>
        <v>1114705</v>
      </c>
      <c r="I775" s="1">
        <v>12936</v>
      </c>
      <c r="J775" s="1">
        <f t="shared" si="109"/>
        <v>1127641</v>
      </c>
      <c r="K775" s="5">
        <v>1772</v>
      </c>
      <c r="L775" s="5">
        <v>0</v>
      </c>
      <c r="M775" s="10">
        <f t="shared" si="110"/>
        <v>1772</v>
      </c>
      <c r="N775" s="2">
        <f t="shared" si="111"/>
        <v>636.3662528216704</v>
      </c>
      <c r="O775" s="2">
        <f t="shared" si="112"/>
        <v>27.771658260369595</v>
      </c>
      <c r="P775" s="1">
        <f t="shared" si="113"/>
        <v>49211.378437374922</v>
      </c>
      <c r="Q775" s="1">
        <f t="shared" si="114"/>
        <v>1078429.621562625</v>
      </c>
      <c r="R775" s="11">
        <f t="shared" si="115"/>
        <v>0.91663466831948681</v>
      </c>
      <c r="S775" s="1">
        <f t="shared" si="116"/>
        <v>988525.97846696654</v>
      </c>
    </row>
    <row r="776" spans="1:19" s="80" customFormat="1" ht="14.4" customHeight="1">
      <c r="A776" s="142" t="s">
        <v>783</v>
      </c>
      <c r="B776" s="151">
        <v>411761</v>
      </c>
      <c r="C776" s="90" t="s">
        <v>787</v>
      </c>
      <c r="D776" s="142" t="s">
        <v>1122</v>
      </c>
      <c r="E776" s="143" t="s">
        <v>1187</v>
      </c>
      <c r="F776" s="1">
        <v>815694</v>
      </c>
      <c r="G776" s="1">
        <v>0</v>
      </c>
      <c r="H776" s="7">
        <f t="shared" si="108"/>
        <v>815694</v>
      </c>
      <c r="I776" s="1">
        <v>78558</v>
      </c>
      <c r="J776" s="1">
        <f t="shared" si="109"/>
        <v>894252</v>
      </c>
      <c r="K776" s="5">
        <v>852</v>
      </c>
      <c r="L776" s="5">
        <v>0</v>
      </c>
      <c r="M776" s="10">
        <f t="shared" si="110"/>
        <v>852</v>
      </c>
      <c r="N776" s="2">
        <f t="shared" si="111"/>
        <v>1049.5915492957747</v>
      </c>
      <c r="O776" s="2">
        <f t="shared" si="112"/>
        <v>27.771658260369595</v>
      </c>
      <c r="P776" s="1">
        <f t="shared" si="113"/>
        <v>23661.452837834895</v>
      </c>
      <c r="Q776" s="1">
        <f t="shared" si="114"/>
        <v>870590.54716216505</v>
      </c>
      <c r="R776" s="11">
        <f t="shared" si="115"/>
        <v>0.91663466831948681</v>
      </c>
      <c r="S776" s="1">
        <f t="shared" si="116"/>
        <v>798013.47744007176</v>
      </c>
    </row>
    <row r="777" spans="1:19" s="80" customFormat="1" ht="14.4" customHeight="1">
      <c r="A777" s="142" t="s">
        <v>783</v>
      </c>
      <c r="B777" s="151">
        <v>411764</v>
      </c>
      <c r="C777" s="90" t="s">
        <v>788</v>
      </c>
      <c r="D777" s="142" t="s">
        <v>1122</v>
      </c>
      <c r="E777" s="143" t="s">
        <v>1187</v>
      </c>
      <c r="F777" s="1">
        <v>700240</v>
      </c>
      <c r="G777" s="1">
        <v>0</v>
      </c>
      <c r="H777" s="7">
        <f t="shared" si="108"/>
        <v>700240</v>
      </c>
      <c r="I777" s="1">
        <v>51576</v>
      </c>
      <c r="J777" s="1">
        <f t="shared" si="109"/>
        <v>751816</v>
      </c>
      <c r="K777" s="5">
        <v>1117</v>
      </c>
      <c r="L777" s="5">
        <v>0</v>
      </c>
      <c r="M777" s="10">
        <f t="shared" si="110"/>
        <v>1117</v>
      </c>
      <c r="N777" s="2">
        <f t="shared" si="111"/>
        <v>673.06714413607881</v>
      </c>
      <c r="O777" s="2">
        <f t="shared" si="112"/>
        <v>27.771658260369595</v>
      </c>
      <c r="P777" s="1">
        <f t="shared" si="113"/>
        <v>31020.942276832837</v>
      </c>
      <c r="Q777" s="1">
        <f t="shared" si="114"/>
        <v>720795.05772316712</v>
      </c>
      <c r="R777" s="11">
        <f t="shared" si="115"/>
        <v>0.91663466831948681</v>
      </c>
      <c r="S777" s="1">
        <f t="shared" si="116"/>
        <v>660705.73866240063</v>
      </c>
    </row>
    <row r="778" spans="1:19" s="80" customFormat="1" ht="14.4" customHeight="1">
      <c r="A778" s="142" t="s">
        <v>783</v>
      </c>
      <c r="B778" s="151">
        <v>411777</v>
      </c>
      <c r="C778" s="90" t="s">
        <v>789</v>
      </c>
      <c r="D778" s="142" t="s">
        <v>1122</v>
      </c>
      <c r="E778" s="143" t="s">
        <v>1187</v>
      </c>
      <c r="F778" s="1">
        <v>2018752</v>
      </c>
      <c r="G778" s="1">
        <v>0</v>
      </c>
      <c r="H778" s="7">
        <f t="shared" si="108"/>
        <v>2018752</v>
      </c>
      <c r="I778" s="1">
        <v>61182</v>
      </c>
      <c r="J778" s="1">
        <f t="shared" si="109"/>
        <v>2079934</v>
      </c>
      <c r="K778" s="5">
        <v>4005</v>
      </c>
      <c r="L778" s="5">
        <v>0</v>
      </c>
      <c r="M778" s="10">
        <f t="shared" si="110"/>
        <v>4005</v>
      </c>
      <c r="N778" s="2">
        <f t="shared" si="111"/>
        <v>519.33433208489384</v>
      </c>
      <c r="O778" s="2">
        <f t="shared" si="112"/>
        <v>27.771658260369595</v>
      </c>
      <c r="P778" s="1">
        <f t="shared" si="113"/>
        <v>111225.49133278022</v>
      </c>
      <c r="Q778" s="1">
        <f t="shared" si="114"/>
        <v>1968708.5086672199</v>
      </c>
      <c r="R778" s="11">
        <f t="shared" si="115"/>
        <v>0.91663466831948681</v>
      </c>
      <c r="S778" s="1">
        <f t="shared" si="116"/>
        <v>1804586.4708599285</v>
      </c>
    </row>
    <row r="779" spans="1:19" s="80" customFormat="1" ht="14.4" customHeight="1">
      <c r="A779" s="142" t="s">
        <v>783</v>
      </c>
      <c r="B779" s="151">
        <v>411778</v>
      </c>
      <c r="C779" s="90" t="s">
        <v>790</v>
      </c>
      <c r="D779" s="142" t="s">
        <v>1122</v>
      </c>
      <c r="E779" s="143" t="s">
        <v>1187</v>
      </c>
      <c r="F779" s="1">
        <v>445645.58231033792</v>
      </c>
      <c r="G779" s="1">
        <v>86960.949520763563</v>
      </c>
      <c r="H779" s="7">
        <f t="shared" si="108"/>
        <v>532606.53183110151</v>
      </c>
      <c r="I779" s="1">
        <v>-14772</v>
      </c>
      <c r="J779" s="1">
        <f t="shared" si="109"/>
        <v>517834.53183110151</v>
      </c>
      <c r="K779" s="5">
        <v>407</v>
      </c>
      <c r="L779" s="5">
        <v>0</v>
      </c>
      <c r="M779" s="10">
        <f t="shared" si="110"/>
        <v>407</v>
      </c>
      <c r="N779" s="2">
        <f t="shared" si="111"/>
        <v>1272.3207170297335</v>
      </c>
      <c r="O779" s="2">
        <f t="shared" si="112"/>
        <v>27.771658260369595</v>
      </c>
      <c r="P779" s="1">
        <f t="shared" si="113"/>
        <v>11303.064911970425</v>
      </c>
      <c r="Q779" s="1">
        <f t="shared" si="114"/>
        <v>506531.46691913111</v>
      </c>
      <c r="R779" s="11">
        <f t="shared" si="115"/>
        <v>0.91663466831948681</v>
      </c>
      <c r="S779" s="1">
        <f t="shared" si="116"/>
        <v>464304.30317280086</v>
      </c>
    </row>
    <row r="780" spans="1:19" s="80" customFormat="1" ht="14.4" customHeight="1">
      <c r="A780" s="142" t="s">
        <v>783</v>
      </c>
      <c r="B780" s="142">
        <v>411780</v>
      </c>
      <c r="C780" s="90" t="s">
        <v>791</v>
      </c>
      <c r="D780" s="142" t="s">
        <v>1122</v>
      </c>
      <c r="E780" s="142" t="s">
        <v>1188</v>
      </c>
      <c r="F780" s="1">
        <v>0</v>
      </c>
      <c r="G780" s="1">
        <v>0</v>
      </c>
      <c r="H780" s="7">
        <f t="shared" si="108"/>
        <v>0</v>
      </c>
      <c r="I780" s="1">
        <v>-1362</v>
      </c>
      <c r="J780" s="1">
        <f t="shared" si="109"/>
        <v>-1362</v>
      </c>
      <c r="K780" s="5">
        <v>0</v>
      </c>
      <c r="L780" s="5">
        <v>0</v>
      </c>
      <c r="M780" s="10">
        <f t="shared" si="110"/>
        <v>0</v>
      </c>
      <c r="N780" s="2">
        <f t="shared" si="111"/>
        <v>0</v>
      </c>
      <c r="O780" s="2">
        <f t="shared" si="112"/>
        <v>27.771658260369595</v>
      </c>
      <c r="P780" s="1">
        <f t="shared" si="113"/>
        <v>0</v>
      </c>
      <c r="Q780" s="1">
        <f t="shared" si="114"/>
        <v>-1362</v>
      </c>
      <c r="R780" s="11">
        <f t="shared" si="115"/>
        <v>0.91663466831948681</v>
      </c>
      <c r="S780" s="1">
        <f t="shared" si="116"/>
        <v>-1362</v>
      </c>
    </row>
    <row r="781" spans="1:19" s="80" customFormat="1" ht="14.4" customHeight="1">
      <c r="A781" s="142" t="s">
        <v>783</v>
      </c>
      <c r="B781" s="151">
        <v>411781</v>
      </c>
      <c r="C781" s="90" t="s">
        <v>792</v>
      </c>
      <c r="D781" s="142" t="s">
        <v>1122</v>
      </c>
      <c r="E781" s="143" t="s">
        <v>1187</v>
      </c>
      <c r="F781" s="1">
        <v>316217</v>
      </c>
      <c r="G781" s="1">
        <v>0</v>
      </c>
      <c r="H781" s="7">
        <f t="shared" si="108"/>
        <v>316217</v>
      </c>
      <c r="I781" s="1">
        <v>35652</v>
      </c>
      <c r="J781" s="1">
        <f t="shared" si="109"/>
        <v>351869</v>
      </c>
      <c r="K781" s="5">
        <v>569</v>
      </c>
      <c r="L781" s="5">
        <v>0</v>
      </c>
      <c r="M781" s="10">
        <f t="shared" si="110"/>
        <v>569</v>
      </c>
      <c r="N781" s="2">
        <f t="shared" si="111"/>
        <v>618.39894551845339</v>
      </c>
      <c r="O781" s="2">
        <f t="shared" si="112"/>
        <v>27.771658260369595</v>
      </c>
      <c r="P781" s="1">
        <f t="shared" si="113"/>
        <v>15802.073550150299</v>
      </c>
      <c r="Q781" s="1">
        <f t="shared" si="114"/>
        <v>336066.92644984968</v>
      </c>
      <c r="R781" s="11">
        <f t="shared" si="115"/>
        <v>0.91663466831948681</v>
      </c>
      <c r="S781" s="1">
        <f t="shared" si="116"/>
        <v>308050.59565950732</v>
      </c>
    </row>
    <row r="782" spans="1:19" s="80" customFormat="1" ht="14.4" customHeight="1">
      <c r="A782" s="142" t="s">
        <v>783</v>
      </c>
      <c r="B782" s="151">
        <v>411782</v>
      </c>
      <c r="C782" s="90" t="s">
        <v>173</v>
      </c>
      <c r="D782" s="142" t="s">
        <v>1122</v>
      </c>
      <c r="E782" s="143" t="s">
        <v>1187</v>
      </c>
      <c r="F782" s="1">
        <v>1196909</v>
      </c>
      <c r="G782" s="1">
        <v>0</v>
      </c>
      <c r="H782" s="7">
        <f t="shared" si="108"/>
        <v>1196909</v>
      </c>
      <c r="I782" s="1">
        <v>24150</v>
      </c>
      <c r="J782" s="1">
        <f t="shared" si="109"/>
        <v>1221059</v>
      </c>
      <c r="K782" s="5">
        <v>1625</v>
      </c>
      <c r="L782" s="5">
        <v>0</v>
      </c>
      <c r="M782" s="10">
        <f t="shared" si="110"/>
        <v>1625</v>
      </c>
      <c r="N782" s="2">
        <f t="shared" si="111"/>
        <v>751.42092307692303</v>
      </c>
      <c r="O782" s="2">
        <f t="shared" si="112"/>
        <v>27.771658260369595</v>
      </c>
      <c r="P782" s="1">
        <f t="shared" si="113"/>
        <v>45128.944673100588</v>
      </c>
      <c r="Q782" s="1">
        <f t="shared" si="114"/>
        <v>1175930.0553268995</v>
      </c>
      <c r="R782" s="11">
        <f t="shared" si="115"/>
        <v>0.91663466831948681</v>
      </c>
      <c r="S782" s="1">
        <f t="shared" si="116"/>
        <v>1077898.2562314884</v>
      </c>
    </row>
    <row r="783" spans="1:19" s="80" customFormat="1" ht="14.4" customHeight="1">
      <c r="A783" s="142" t="s">
        <v>783</v>
      </c>
      <c r="B783" s="142">
        <v>411785</v>
      </c>
      <c r="C783" s="90" t="s">
        <v>793</v>
      </c>
      <c r="D783" s="142" t="s">
        <v>1122</v>
      </c>
      <c r="E783" s="142" t="s">
        <v>1188</v>
      </c>
      <c r="F783" s="1">
        <v>0</v>
      </c>
      <c r="G783" s="1">
        <v>0</v>
      </c>
      <c r="H783" s="7">
        <f t="shared" si="108"/>
        <v>0</v>
      </c>
      <c r="I783" s="1">
        <v>40512</v>
      </c>
      <c r="J783" s="1">
        <f t="shared" si="109"/>
        <v>40512</v>
      </c>
      <c r="K783" s="5">
        <v>0</v>
      </c>
      <c r="L783" s="5">
        <v>0</v>
      </c>
      <c r="M783" s="10">
        <f t="shared" si="110"/>
        <v>0</v>
      </c>
      <c r="N783" s="2">
        <f t="shared" si="111"/>
        <v>0</v>
      </c>
      <c r="O783" s="2">
        <f t="shared" si="112"/>
        <v>27.771658260369595</v>
      </c>
      <c r="P783" s="1">
        <f t="shared" si="113"/>
        <v>0</v>
      </c>
      <c r="Q783" s="1">
        <f t="shared" si="114"/>
        <v>40512</v>
      </c>
      <c r="R783" s="11">
        <f t="shared" si="115"/>
        <v>0.91663466831948681</v>
      </c>
      <c r="S783" s="1">
        <f t="shared" si="116"/>
        <v>37134.703682959051</v>
      </c>
    </row>
    <row r="784" spans="1:19" s="80" customFormat="1" ht="14.4" customHeight="1">
      <c r="A784" s="142" t="s">
        <v>783</v>
      </c>
      <c r="B784" s="151">
        <v>411788</v>
      </c>
      <c r="C784" s="90" t="s">
        <v>794</v>
      </c>
      <c r="D784" s="142" t="s">
        <v>1122</v>
      </c>
      <c r="E784" s="143" t="s">
        <v>1187</v>
      </c>
      <c r="F784" s="1">
        <v>1546484</v>
      </c>
      <c r="G784" s="1">
        <v>0</v>
      </c>
      <c r="H784" s="7">
        <f t="shared" si="108"/>
        <v>1546484</v>
      </c>
      <c r="I784" s="1">
        <v>-127746</v>
      </c>
      <c r="J784" s="1">
        <f t="shared" si="109"/>
        <v>1418738</v>
      </c>
      <c r="K784" s="5">
        <v>1596</v>
      </c>
      <c r="L784" s="5">
        <v>0</v>
      </c>
      <c r="M784" s="10">
        <f t="shared" si="110"/>
        <v>1596</v>
      </c>
      <c r="N784" s="2">
        <f t="shared" si="111"/>
        <v>888.93358395989969</v>
      </c>
      <c r="O784" s="2">
        <f t="shared" si="112"/>
        <v>27.771658260369595</v>
      </c>
      <c r="P784" s="1">
        <f t="shared" si="113"/>
        <v>44323.566583549873</v>
      </c>
      <c r="Q784" s="1">
        <f t="shared" si="114"/>
        <v>1374414.4334164502</v>
      </c>
      <c r="R784" s="11">
        <f t="shared" si="115"/>
        <v>0.91663466831948681</v>
      </c>
      <c r="S784" s="1">
        <f t="shared" si="116"/>
        <v>1259835.9183082031</v>
      </c>
    </row>
    <row r="785" spans="1:19" s="80" customFormat="1" ht="14.4" customHeight="1">
      <c r="A785" s="142" t="s">
        <v>783</v>
      </c>
      <c r="B785" s="151">
        <v>411791</v>
      </c>
      <c r="C785" s="90" t="s">
        <v>795</v>
      </c>
      <c r="D785" s="142" t="s">
        <v>1122</v>
      </c>
      <c r="E785" s="143" t="s">
        <v>1187</v>
      </c>
      <c r="F785" s="1">
        <v>207616</v>
      </c>
      <c r="G785" s="1">
        <v>0</v>
      </c>
      <c r="H785" s="7">
        <f t="shared" si="108"/>
        <v>207616</v>
      </c>
      <c r="I785" s="1">
        <v>20982</v>
      </c>
      <c r="J785" s="1">
        <f t="shared" si="109"/>
        <v>228598</v>
      </c>
      <c r="K785" s="5">
        <v>247</v>
      </c>
      <c r="L785" s="5">
        <v>0</v>
      </c>
      <c r="M785" s="10">
        <f t="shared" si="110"/>
        <v>247</v>
      </c>
      <c r="N785" s="2">
        <f t="shared" si="111"/>
        <v>925.49797570850205</v>
      </c>
      <c r="O785" s="2">
        <f t="shared" si="112"/>
        <v>27.771658260369595</v>
      </c>
      <c r="P785" s="1">
        <f t="shared" si="113"/>
        <v>6859.5995903112898</v>
      </c>
      <c r="Q785" s="1">
        <f t="shared" si="114"/>
        <v>221738.40040968871</v>
      </c>
      <c r="R785" s="11">
        <f t="shared" si="115"/>
        <v>0.91663466831948681</v>
      </c>
      <c r="S785" s="1">
        <f t="shared" si="116"/>
        <v>203253.10511322858</v>
      </c>
    </row>
    <row r="786" spans="1:19" s="80" customFormat="1" ht="14.4" customHeight="1">
      <c r="A786" s="142" t="s">
        <v>783</v>
      </c>
      <c r="B786" s="151">
        <v>411801</v>
      </c>
      <c r="C786" s="90" t="s">
        <v>796</v>
      </c>
      <c r="D786" s="142" t="s">
        <v>1122</v>
      </c>
      <c r="E786" s="143" t="s">
        <v>1187</v>
      </c>
      <c r="F786" s="1">
        <v>320154</v>
      </c>
      <c r="G786" s="1">
        <v>0</v>
      </c>
      <c r="H786" s="7">
        <f t="shared" si="108"/>
        <v>320154</v>
      </c>
      <c r="I786" s="1">
        <v>39648</v>
      </c>
      <c r="J786" s="1">
        <f t="shared" si="109"/>
        <v>359802</v>
      </c>
      <c r="K786" s="5">
        <v>459</v>
      </c>
      <c r="L786" s="5">
        <v>0</v>
      </c>
      <c r="M786" s="10">
        <f t="shared" si="110"/>
        <v>459</v>
      </c>
      <c r="N786" s="2">
        <f t="shared" si="111"/>
        <v>783.88235294117646</v>
      </c>
      <c r="O786" s="2">
        <f t="shared" si="112"/>
        <v>27.771658260369595</v>
      </c>
      <c r="P786" s="1">
        <f t="shared" si="113"/>
        <v>12747.191141509644</v>
      </c>
      <c r="Q786" s="1">
        <f t="shared" si="114"/>
        <v>347054.80885849037</v>
      </c>
      <c r="R786" s="11">
        <f t="shared" si="115"/>
        <v>0.91663466831948681</v>
      </c>
      <c r="S786" s="1">
        <f t="shared" si="116"/>
        <v>318122.46960668522</v>
      </c>
    </row>
    <row r="787" spans="1:19" s="80" customFormat="1" ht="14.4" customHeight="1">
      <c r="A787" s="142" t="s">
        <v>783</v>
      </c>
      <c r="B787" s="151">
        <v>411807</v>
      </c>
      <c r="C787" s="90" t="s">
        <v>797</v>
      </c>
      <c r="D787" s="142" t="s">
        <v>1122</v>
      </c>
      <c r="E787" s="143" t="s">
        <v>1187</v>
      </c>
      <c r="F787" s="1">
        <v>444888</v>
      </c>
      <c r="G787" s="1">
        <v>59997</v>
      </c>
      <c r="H787" s="7">
        <f t="shared" si="108"/>
        <v>504885</v>
      </c>
      <c r="I787" s="1">
        <v>87318</v>
      </c>
      <c r="J787" s="1">
        <f t="shared" si="109"/>
        <v>592203</v>
      </c>
      <c r="K787" s="5">
        <v>2659</v>
      </c>
      <c r="L787" s="5">
        <v>0</v>
      </c>
      <c r="M787" s="10">
        <f t="shared" si="110"/>
        <v>2659</v>
      </c>
      <c r="N787" s="2">
        <f t="shared" si="111"/>
        <v>222.71643474990597</v>
      </c>
      <c r="O787" s="2">
        <f t="shared" si="112"/>
        <v>27.771658260369595</v>
      </c>
      <c r="P787" s="1">
        <f t="shared" si="113"/>
        <v>73844.839314322759</v>
      </c>
      <c r="Q787" s="1">
        <f t="shared" si="114"/>
        <v>518358.16068567726</v>
      </c>
      <c r="R787" s="11">
        <f t="shared" si="115"/>
        <v>0.91663466831948681</v>
      </c>
      <c r="S787" s="1">
        <f t="shared" si="116"/>
        <v>475145.06069081504</v>
      </c>
    </row>
    <row r="788" spans="1:19" s="80" customFormat="1" ht="14.4" customHeight="1">
      <c r="A788" s="142" t="s">
        <v>783</v>
      </c>
      <c r="B788" s="142">
        <v>411808</v>
      </c>
      <c r="C788" s="90" t="s">
        <v>798</v>
      </c>
      <c r="D788" s="142" t="s">
        <v>1122</v>
      </c>
      <c r="E788" s="142" t="s">
        <v>1188</v>
      </c>
      <c r="F788" s="1">
        <v>0</v>
      </c>
      <c r="G788" s="1">
        <v>0</v>
      </c>
      <c r="H788" s="7">
        <f t="shared" si="108"/>
        <v>0</v>
      </c>
      <c r="I788" s="1">
        <v>-73926</v>
      </c>
      <c r="J788" s="1">
        <f t="shared" si="109"/>
        <v>-73926</v>
      </c>
      <c r="K788" s="5">
        <v>0</v>
      </c>
      <c r="L788" s="5">
        <v>0</v>
      </c>
      <c r="M788" s="10">
        <f t="shared" si="110"/>
        <v>0</v>
      </c>
      <c r="N788" s="2">
        <f t="shared" si="111"/>
        <v>0</v>
      </c>
      <c r="O788" s="2">
        <f t="shared" si="112"/>
        <v>27.771658260369595</v>
      </c>
      <c r="P788" s="1">
        <f t="shared" si="113"/>
        <v>0</v>
      </c>
      <c r="Q788" s="1">
        <f t="shared" si="114"/>
        <v>-73926</v>
      </c>
      <c r="R788" s="11">
        <f t="shared" si="115"/>
        <v>0.91663466831948681</v>
      </c>
      <c r="S788" s="1">
        <f t="shared" si="116"/>
        <v>-73926</v>
      </c>
    </row>
    <row r="789" spans="1:19" s="80" customFormat="1" ht="14.4" customHeight="1">
      <c r="A789" s="142" t="s">
        <v>783</v>
      </c>
      <c r="B789" s="151">
        <v>411809</v>
      </c>
      <c r="C789" s="90" t="s">
        <v>539</v>
      </c>
      <c r="D789" s="142" t="s">
        <v>1122</v>
      </c>
      <c r="E789" s="143" t="s">
        <v>1187</v>
      </c>
      <c r="F789" s="1">
        <v>301762</v>
      </c>
      <c r="G789" s="1">
        <v>0</v>
      </c>
      <c r="H789" s="7">
        <f t="shared" si="108"/>
        <v>301762</v>
      </c>
      <c r="I789" s="1">
        <v>63030</v>
      </c>
      <c r="J789" s="1">
        <f t="shared" si="109"/>
        <v>364792</v>
      </c>
      <c r="K789" s="5">
        <v>435</v>
      </c>
      <c r="L789" s="5">
        <v>0</v>
      </c>
      <c r="M789" s="10">
        <f t="shared" si="110"/>
        <v>435</v>
      </c>
      <c r="N789" s="2">
        <f t="shared" si="111"/>
        <v>838.6022988505747</v>
      </c>
      <c r="O789" s="2">
        <f t="shared" si="112"/>
        <v>27.771658260369595</v>
      </c>
      <c r="P789" s="1">
        <f t="shared" si="113"/>
        <v>12080.671343260774</v>
      </c>
      <c r="Q789" s="1">
        <f t="shared" si="114"/>
        <v>352711.32865673921</v>
      </c>
      <c r="R789" s="11">
        <f t="shared" si="115"/>
        <v>0.91663466831948681</v>
      </c>
      <c r="S789" s="1">
        <f t="shared" si="116"/>
        <v>323307.43175579567</v>
      </c>
    </row>
    <row r="790" spans="1:19" s="80" customFormat="1" ht="14.4" customHeight="1">
      <c r="A790" s="142" t="s">
        <v>783</v>
      </c>
      <c r="B790" s="151">
        <v>411814</v>
      </c>
      <c r="C790" s="90" t="s">
        <v>799</v>
      </c>
      <c r="D790" s="142" t="s">
        <v>1122</v>
      </c>
      <c r="E790" s="143" t="s">
        <v>1187</v>
      </c>
      <c r="F790" s="1">
        <v>761591</v>
      </c>
      <c r="G790" s="1">
        <v>12120</v>
      </c>
      <c r="H790" s="7">
        <f t="shared" si="108"/>
        <v>773711</v>
      </c>
      <c r="I790" s="1">
        <v>134010</v>
      </c>
      <c r="J790" s="1">
        <f t="shared" si="109"/>
        <v>907721</v>
      </c>
      <c r="K790" s="5">
        <v>1168</v>
      </c>
      <c r="L790" s="5">
        <v>0</v>
      </c>
      <c r="M790" s="10">
        <f t="shared" si="110"/>
        <v>1168</v>
      </c>
      <c r="N790" s="2">
        <f t="shared" si="111"/>
        <v>777.15839041095887</v>
      </c>
      <c r="O790" s="2">
        <f t="shared" si="112"/>
        <v>27.771658260369595</v>
      </c>
      <c r="P790" s="1">
        <f t="shared" si="113"/>
        <v>32437.296848111688</v>
      </c>
      <c r="Q790" s="1">
        <f t="shared" si="114"/>
        <v>875283.70315188833</v>
      </c>
      <c r="R790" s="11">
        <f t="shared" si="115"/>
        <v>0.91663466831948681</v>
      </c>
      <c r="S790" s="1">
        <f t="shared" si="116"/>
        <v>802315.38692408334</v>
      </c>
    </row>
    <row r="791" spans="1:19" s="80" customFormat="1" ht="14.4" customHeight="1">
      <c r="A791" s="142" t="s">
        <v>783</v>
      </c>
      <c r="B791" s="151">
        <v>411817</v>
      </c>
      <c r="C791" s="90" t="s">
        <v>800</v>
      </c>
      <c r="D791" s="142" t="s">
        <v>1122</v>
      </c>
      <c r="E791" s="143" t="s">
        <v>1187</v>
      </c>
      <c r="F791" s="1">
        <v>2158805</v>
      </c>
      <c r="G791" s="1">
        <v>625281</v>
      </c>
      <c r="H791" s="7">
        <f t="shared" si="108"/>
        <v>2784086</v>
      </c>
      <c r="I791" s="1">
        <v>-321606</v>
      </c>
      <c r="J791" s="1">
        <f t="shared" si="109"/>
        <v>2462480</v>
      </c>
      <c r="K791" s="5">
        <v>8104</v>
      </c>
      <c r="L791" s="5">
        <v>1209</v>
      </c>
      <c r="M791" s="10">
        <f t="shared" si="110"/>
        <v>9313</v>
      </c>
      <c r="N791" s="2">
        <f t="shared" si="111"/>
        <v>264.41318586921506</v>
      </c>
      <c r="O791" s="2">
        <f t="shared" si="112"/>
        <v>27.771658260369595</v>
      </c>
      <c r="P791" s="1">
        <f t="shared" si="113"/>
        <v>258637.45337882204</v>
      </c>
      <c r="Q791" s="1">
        <f t="shared" si="114"/>
        <v>2203842.5466211778</v>
      </c>
      <c r="R791" s="11">
        <f t="shared" si="115"/>
        <v>0.91663466831948681</v>
      </c>
      <c r="S791" s="1">
        <f t="shared" si="116"/>
        <v>2020118.4817504764</v>
      </c>
    </row>
    <row r="792" spans="1:19" s="80" customFormat="1" ht="14.4" customHeight="1">
      <c r="A792" s="142" t="s">
        <v>783</v>
      </c>
      <c r="B792" s="151">
        <v>411818</v>
      </c>
      <c r="C792" s="90" t="s">
        <v>801</v>
      </c>
      <c r="D792" s="142" t="s">
        <v>1122</v>
      </c>
      <c r="E792" s="143" t="s">
        <v>1187</v>
      </c>
      <c r="F792" s="1">
        <v>3335489</v>
      </c>
      <c r="G792" s="1">
        <v>0</v>
      </c>
      <c r="H792" s="7">
        <f t="shared" si="108"/>
        <v>3335489</v>
      </c>
      <c r="I792" s="1">
        <v>274488</v>
      </c>
      <c r="J792" s="1">
        <f t="shared" si="109"/>
        <v>3609977</v>
      </c>
      <c r="K792" s="5">
        <v>9195</v>
      </c>
      <c r="L792" s="5">
        <v>0</v>
      </c>
      <c r="M792" s="10">
        <f t="shared" si="110"/>
        <v>9195</v>
      </c>
      <c r="N792" s="2">
        <f t="shared" si="111"/>
        <v>392.60217509516042</v>
      </c>
      <c r="O792" s="2">
        <f t="shared" si="112"/>
        <v>27.771658260369595</v>
      </c>
      <c r="P792" s="1">
        <f t="shared" si="113"/>
        <v>255360.39770409843</v>
      </c>
      <c r="Q792" s="1">
        <f t="shared" si="114"/>
        <v>3354616.6022959016</v>
      </c>
      <c r="R792" s="11">
        <f t="shared" si="115"/>
        <v>0.91663466831948681</v>
      </c>
      <c r="S792" s="1">
        <f t="shared" si="116"/>
        <v>3074957.8765845476</v>
      </c>
    </row>
    <row r="793" spans="1:19" s="80" customFormat="1" ht="14.4" customHeight="1">
      <c r="A793" s="142" t="s">
        <v>783</v>
      </c>
      <c r="B793" s="151">
        <v>411820</v>
      </c>
      <c r="C793" s="90" t="s">
        <v>802</v>
      </c>
      <c r="D793" s="142" t="s">
        <v>1122</v>
      </c>
      <c r="E793" s="143" t="s">
        <v>1187</v>
      </c>
      <c r="F793" s="1">
        <v>1124326</v>
      </c>
      <c r="G793" s="1">
        <v>21183</v>
      </c>
      <c r="H793" s="7">
        <f t="shared" si="108"/>
        <v>1145509</v>
      </c>
      <c r="I793" s="1">
        <v>109182</v>
      </c>
      <c r="J793" s="1">
        <f t="shared" si="109"/>
        <v>1254691</v>
      </c>
      <c r="K793" s="5">
        <v>1505</v>
      </c>
      <c r="L793" s="5">
        <v>6</v>
      </c>
      <c r="M793" s="10">
        <f t="shared" si="110"/>
        <v>1511</v>
      </c>
      <c r="N793" s="2">
        <f t="shared" si="111"/>
        <v>830.37127729980148</v>
      </c>
      <c r="O793" s="2">
        <f t="shared" si="112"/>
        <v>27.771658260369595</v>
      </c>
      <c r="P793" s="1">
        <f t="shared" si="113"/>
        <v>41962.975631418456</v>
      </c>
      <c r="Q793" s="1">
        <f t="shared" si="114"/>
        <v>1212728.0243685816</v>
      </c>
      <c r="R793" s="11">
        <f t="shared" si="115"/>
        <v>0.91663466831948681</v>
      </c>
      <c r="S793" s="1">
        <f t="shared" si="116"/>
        <v>1111628.5503788413</v>
      </c>
    </row>
    <row r="794" spans="1:19" s="80" customFormat="1" ht="14.4" customHeight="1">
      <c r="A794" s="142" t="s">
        <v>783</v>
      </c>
      <c r="B794" s="151">
        <v>411826</v>
      </c>
      <c r="C794" s="90" t="s">
        <v>803</v>
      </c>
      <c r="D794" s="142" t="s">
        <v>1122</v>
      </c>
      <c r="E794" s="143" t="s">
        <v>1187</v>
      </c>
      <c r="F794" s="1">
        <v>3764794</v>
      </c>
      <c r="G794" s="1">
        <v>5362578</v>
      </c>
      <c r="H794" s="7">
        <f t="shared" si="108"/>
        <v>9127372</v>
      </c>
      <c r="I794" s="1">
        <v>404310</v>
      </c>
      <c r="J794" s="1">
        <f t="shared" si="109"/>
        <v>9531682</v>
      </c>
      <c r="K794" s="5">
        <v>8442</v>
      </c>
      <c r="L794" s="5">
        <v>4412</v>
      </c>
      <c r="M794" s="10">
        <f t="shared" si="110"/>
        <v>12854</v>
      </c>
      <c r="N794" s="2">
        <f t="shared" si="111"/>
        <v>741.53430838649444</v>
      </c>
      <c r="O794" s="2">
        <f t="shared" si="112"/>
        <v>27.771658260369595</v>
      </c>
      <c r="P794" s="1">
        <f t="shared" si="113"/>
        <v>356976.89527879079</v>
      </c>
      <c r="Q794" s="1">
        <f t="shared" si="114"/>
        <v>9174705.104721209</v>
      </c>
      <c r="R794" s="11">
        <f t="shared" si="115"/>
        <v>0.91663466831948681</v>
      </c>
      <c r="S794" s="1">
        <f t="shared" si="116"/>
        <v>8409852.7705952283</v>
      </c>
    </row>
    <row r="795" spans="1:19" s="80" customFormat="1" ht="14.4" customHeight="1">
      <c r="A795" s="142" t="s">
        <v>783</v>
      </c>
      <c r="B795" s="151">
        <v>411827</v>
      </c>
      <c r="C795" s="90" t="s">
        <v>804</v>
      </c>
      <c r="D795" s="142" t="s">
        <v>1122</v>
      </c>
      <c r="E795" s="143" t="s">
        <v>1187</v>
      </c>
      <c r="F795" s="1">
        <v>2040241</v>
      </c>
      <c r="G795" s="1">
        <v>0</v>
      </c>
      <c r="H795" s="7">
        <f t="shared" si="108"/>
        <v>2040241</v>
      </c>
      <c r="I795" s="1">
        <v>228456</v>
      </c>
      <c r="J795" s="1">
        <f t="shared" si="109"/>
        <v>2268697</v>
      </c>
      <c r="K795" s="5">
        <v>2150</v>
      </c>
      <c r="L795" s="5">
        <v>0</v>
      </c>
      <c r="M795" s="10">
        <f t="shared" si="110"/>
        <v>2150</v>
      </c>
      <c r="N795" s="2">
        <f t="shared" si="111"/>
        <v>1055.2079069767442</v>
      </c>
      <c r="O795" s="2">
        <f t="shared" si="112"/>
        <v>27.771658260369595</v>
      </c>
      <c r="P795" s="1">
        <f t="shared" si="113"/>
        <v>59709.065259794632</v>
      </c>
      <c r="Q795" s="1">
        <f t="shared" si="114"/>
        <v>2208987.9347402053</v>
      </c>
      <c r="R795" s="11">
        <f t="shared" si="115"/>
        <v>0.91663466831948681</v>
      </c>
      <c r="S795" s="1">
        <f t="shared" si="116"/>
        <v>2024834.9228823362</v>
      </c>
    </row>
    <row r="796" spans="1:19" s="80" customFormat="1" ht="14.4" customHeight="1">
      <c r="A796" s="142" t="s">
        <v>783</v>
      </c>
      <c r="B796" s="142">
        <v>411829</v>
      </c>
      <c r="C796" s="90" t="s">
        <v>805</v>
      </c>
      <c r="D796" s="142" t="s">
        <v>1122</v>
      </c>
      <c r="E796" s="142" t="s">
        <v>1188</v>
      </c>
      <c r="F796" s="1">
        <v>0</v>
      </c>
      <c r="G796" s="1">
        <v>0</v>
      </c>
      <c r="H796" s="7">
        <f t="shared" si="108"/>
        <v>0</v>
      </c>
      <c r="I796" s="1">
        <v>-36240</v>
      </c>
      <c r="J796" s="1">
        <f t="shared" si="109"/>
        <v>-36240</v>
      </c>
      <c r="K796" s="5">
        <v>0</v>
      </c>
      <c r="L796" s="5">
        <v>0</v>
      </c>
      <c r="M796" s="10">
        <f t="shared" si="110"/>
        <v>0</v>
      </c>
      <c r="N796" s="2">
        <f t="shared" si="111"/>
        <v>0</v>
      </c>
      <c r="O796" s="2">
        <f t="shared" si="112"/>
        <v>27.771658260369595</v>
      </c>
      <c r="P796" s="1">
        <f t="shared" si="113"/>
        <v>0</v>
      </c>
      <c r="Q796" s="1">
        <f t="shared" si="114"/>
        <v>-36240</v>
      </c>
      <c r="R796" s="11">
        <f t="shared" si="115"/>
        <v>0.91663466831948681</v>
      </c>
      <c r="S796" s="1">
        <f t="shared" si="116"/>
        <v>-36240</v>
      </c>
    </row>
    <row r="797" spans="1:19" s="80" customFormat="1" ht="14.4" customHeight="1">
      <c r="A797" s="142" t="s">
        <v>783</v>
      </c>
      <c r="B797" s="151">
        <v>411831</v>
      </c>
      <c r="C797" s="90" t="s">
        <v>806</v>
      </c>
      <c r="D797" s="142" t="s">
        <v>1122</v>
      </c>
      <c r="E797" s="143" t="s">
        <v>1187</v>
      </c>
      <c r="F797" s="1">
        <v>1096203</v>
      </c>
      <c r="G797" s="1">
        <v>0</v>
      </c>
      <c r="H797" s="7">
        <f t="shared" si="108"/>
        <v>1096203</v>
      </c>
      <c r="I797" s="1">
        <v>141822</v>
      </c>
      <c r="J797" s="1">
        <f t="shared" si="109"/>
        <v>1238025</v>
      </c>
      <c r="K797" s="5">
        <v>1270</v>
      </c>
      <c r="L797" s="5">
        <v>0</v>
      </c>
      <c r="M797" s="10">
        <f t="shared" si="110"/>
        <v>1270</v>
      </c>
      <c r="N797" s="2">
        <f t="shared" si="111"/>
        <v>974.82283464566933</v>
      </c>
      <c r="O797" s="2">
        <f t="shared" si="112"/>
        <v>27.771658260369595</v>
      </c>
      <c r="P797" s="1">
        <f t="shared" si="113"/>
        <v>35270.005990669386</v>
      </c>
      <c r="Q797" s="1">
        <f t="shared" si="114"/>
        <v>1202754.9940093306</v>
      </c>
      <c r="R797" s="11">
        <f t="shared" si="115"/>
        <v>0.91663466831948681</v>
      </c>
      <c r="S797" s="1">
        <f t="shared" si="116"/>
        <v>1102486.9250033491</v>
      </c>
    </row>
    <row r="798" spans="1:19" s="80" customFormat="1" ht="14.4" customHeight="1">
      <c r="A798" s="142" t="s">
        <v>783</v>
      </c>
      <c r="B798" s="151">
        <v>411833</v>
      </c>
      <c r="C798" s="90" t="s">
        <v>807</v>
      </c>
      <c r="D798" s="142" t="s">
        <v>1122</v>
      </c>
      <c r="E798" s="143" t="s">
        <v>1187</v>
      </c>
      <c r="F798" s="1">
        <v>1262590</v>
      </c>
      <c r="G798" s="1">
        <v>339441</v>
      </c>
      <c r="H798" s="7">
        <f t="shared" si="108"/>
        <v>1602031</v>
      </c>
      <c r="I798" s="1">
        <v>17946</v>
      </c>
      <c r="J798" s="1">
        <f t="shared" si="109"/>
        <v>1619977</v>
      </c>
      <c r="K798" s="5">
        <v>2967</v>
      </c>
      <c r="L798" s="5">
        <v>0</v>
      </c>
      <c r="M798" s="10">
        <f t="shared" si="110"/>
        <v>2967</v>
      </c>
      <c r="N798" s="2">
        <f t="shared" si="111"/>
        <v>545.99831479609031</v>
      </c>
      <c r="O798" s="2">
        <f t="shared" si="112"/>
        <v>27.771658260369595</v>
      </c>
      <c r="P798" s="1">
        <f t="shared" si="113"/>
        <v>82398.510058516593</v>
      </c>
      <c r="Q798" s="1">
        <f t="shared" si="114"/>
        <v>1537578.4899414834</v>
      </c>
      <c r="R798" s="11">
        <f t="shared" si="115"/>
        <v>0.91663466831948681</v>
      </c>
      <c r="S798" s="1">
        <f t="shared" si="116"/>
        <v>1409397.7491426889</v>
      </c>
    </row>
    <row r="799" spans="1:19" s="80" customFormat="1" ht="14.4" customHeight="1">
      <c r="A799" s="142" t="s">
        <v>783</v>
      </c>
      <c r="B799" s="151">
        <v>411839</v>
      </c>
      <c r="C799" s="90" t="s">
        <v>808</v>
      </c>
      <c r="D799" s="142" t="s">
        <v>1122</v>
      </c>
      <c r="E799" s="143" t="s">
        <v>1187</v>
      </c>
      <c r="F799" s="1">
        <v>2301092</v>
      </c>
      <c r="G799" s="1">
        <v>0</v>
      </c>
      <c r="H799" s="7">
        <f t="shared" si="108"/>
        <v>2301092</v>
      </c>
      <c r="I799" s="1">
        <v>60378</v>
      </c>
      <c r="J799" s="1">
        <f t="shared" si="109"/>
        <v>2361470</v>
      </c>
      <c r="K799" s="5">
        <v>2541</v>
      </c>
      <c r="L799" s="5">
        <v>0</v>
      </c>
      <c r="M799" s="10">
        <f t="shared" si="110"/>
        <v>2541</v>
      </c>
      <c r="N799" s="2">
        <f t="shared" si="111"/>
        <v>929.3467138921684</v>
      </c>
      <c r="O799" s="2">
        <f t="shared" si="112"/>
        <v>27.771658260369595</v>
      </c>
      <c r="P799" s="1">
        <f t="shared" si="113"/>
        <v>70567.783639599147</v>
      </c>
      <c r="Q799" s="1">
        <f t="shared" si="114"/>
        <v>2290902.2163604009</v>
      </c>
      <c r="R799" s="11">
        <f t="shared" si="115"/>
        <v>0.91663466831948681</v>
      </c>
      <c r="S799" s="1">
        <f t="shared" si="116"/>
        <v>2099920.3932458931</v>
      </c>
    </row>
    <row r="800" spans="1:19" s="80" customFormat="1" ht="14.4" customHeight="1">
      <c r="A800" s="142" t="s">
        <v>783</v>
      </c>
      <c r="B800" s="151">
        <v>411840</v>
      </c>
      <c r="C800" s="90" t="s">
        <v>809</v>
      </c>
      <c r="D800" s="142" t="s">
        <v>1122</v>
      </c>
      <c r="E800" s="143" t="s">
        <v>1187</v>
      </c>
      <c r="F800" s="1">
        <v>2406005</v>
      </c>
      <c r="G800" s="1">
        <v>2166433</v>
      </c>
      <c r="H800" s="7">
        <f t="shared" si="108"/>
        <v>4572438</v>
      </c>
      <c r="I800" s="1">
        <v>-282060</v>
      </c>
      <c r="J800" s="1">
        <f t="shared" si="109"/>
        <v>4290378</v>
      </c>
      <c r="K800" s="5">
        <v>4964</v>
      </c>
      <c r="L800" s="5">
        <v>0</v>
      </c>
      <c r="M800" s="10">
        <f t="shared" si="110"/>
        <v>4964</v>
      </c>
      <c r="N800" s="2">
        <f t="shared" si="111"/>
        <v>864.29854955680901</v>
      </c>
      <c r="O800" s="2">
        <f t="shared" si="112"/>
        <v>27.771658260369595</v>
      </c>
      <c r="P800" s="1">
        <f t="shared" si="113"/>
        <v>137858.51160447465</v>
      </c>
      <c r="Q800" s="1">
        <f t="shared" si="114"/>
        <v>4152519.4883955251</v>
      </c>
      <c r="R800" s="11">
        <f t="shared" si="115"/>
        <v>0.91663466831948681</v>
      </c>
      <c r="S800" s="1">
        <f t="shared" si="116"/>
        <v>3806343.3239356373</v>
      </c>
    </row>
    <row r="801" spans="1:19" s="80" customFormat="1" ht="14.4" customHeight="1">
      <c r="A801" s="142" t="s">
        <v>783</v>
      </c>
      <c r="B801" s="151">
        <v>411841</v>
      </c>
      <c r="C801" s="90" t="s">
        <v>810</v>
      </c>
      <c r="D801" s="142" t="s">
        <v>1122</v>
      </c>
      <c r="E801" s="143" t="s">
        <v>1187</v>
      </c>
      <c r="F801" s="1">
        <v>2002531</v>
      </c>
      <c r="G801" s="1">
        <v>0</v>
      </c>
      <c r="H801" s="7">
        <f t="shared" si="108"/>
        <v>2002531</v>
      </c>
      <c r="I801" s="1">
        <v>-31044</v>
      </c>
      <c r="J801" s="1">
        <f t="shared" si="109"/>
        <v>1971487</v>
      </c>
      <c r="K801" s="5">
        <v>3892</v>
      </c>
      <c r="L801" s="5">
        <v>0</v>
      </c>
      <c r="M801" s="10">
        <f t="shared" si="110"/>
        <v>3892</v>
      </c>
      <c r="N801" s="2">
        <f t="shared" si="111"/>
        <v>506.54856115107913</v>
      </c>
      <c r="O801" s="2">
        <f t="shared" si="112"/>
        <v>27.771658260369595</v>
      </c>
      <c r="P801" s="1">
        <f t="shared" si="113"/>
        <v>108087.29394935846</v>
      </c>
      <c r="Q801" s="1">
        <f t="shared" si="114"/>
        <v>1863399.7060506416</v>
      </c>
      <c r="R801" s="11">
        <f t="shared" si="115"/>
        <v>0.91663466831948681</v>
      </c>
      <c r="S801" s="1">
        <f t="shared" si="116"/>
        <v>1708056.7715023591</v>
      </c>
    </row>
    <row r="802" spans="1:19" s="80" customFormat="1" ht="14.4" customHeight="1">
      <c r="A802" s="142" t="s">
        <v>783</v>
      </c>
      <c r="B802" s="151">
        <v>411845</v>
      </c>
      <c r="C802" s="90" t="s">
        <v>811</v>
      </c>
      <c r="D802" s="142" t="s">
        <v>1122</v>
      </c>
      <c r="E802" s="143" t="s">
        <v>1187</v>
      </c>
      <c r="F802" s="1">
        <v>1500294</v>
      </c>
      <c r="G802" s="1">
        <v>2193095</v>
      </c>
      <c r="H802" s="7">
        <f t="shared" si="108"/>
        <v>3693389</v>
      </c>
      <c r="I802" s="1">
        <v>426936</v>
      </c>
      <c r="J802" s="1">
        <f t="shared" si="109"/>
        <v>4120325</v>
      </c>
      <c r="K802" s="5">
        <v>4886</v>
      </c>
      <c r="L802" s="5">
        <v>0</v>
      </c>
      <c r="M802" s="10">
        <f t="shared" si="110"/>
        <v>4886</v>
      </c>
      <c r="N802" s="2">
        <f t="shared" si="111"/>
        <v>843.29205894392146</v>
      </c>
      <c r="O802" s="2">
        <f t="shared" si="112"/>
        <v>27.771658260369595</v>
      </c>
      <c r="P802" s="1">
        <f t="shared" si="113"/>
        <v>135692.32226016585</v>
      </c>
      <c r="Q802" s="1">
        <f t="shared" si="114"/>
        <v>3984632.6777398339</v>
      </c>
      <c r="R802" s="11">
        <f t="shared" si="115"/>
        <v>0.91663466831948681</v>
      </c>
      <c r="S802" s="1">
        <f t="shared" si="116"/>
        <v>3652452.4529350414</v>
      </c>
    </row>
    <row r="803" spans="1:19" s="80" customFormat="1" ht="14.4" customHeight="1">
      <c r="A803" s="142" t="s">
        <v>783</v>
      </c>
      <c r="B803" s="151">
        <v>411847</v>
      </c>
      <c r="C803" s="90" t="s">
        <v>812</v>
      </c>
      <c r="D803" s="142" t="s">
        <v>1122</v>
      </c>
      <c r="E803" s="143" t="s">
        <v>1187</v>
      </c>
      <c r="F803" s="1">
        <v>1460543</v>
      </c>
      <c r="G803" s="1">
        <v>508157</v>
      </c>
      <c r="H803" s="7">
        <f t="shared" si="108"/>
        <v>1968700</v>
      </c>
      <c r="I803" s="1">
        <v>63438</v>
      </c>
      <c r="J803" s="1">
        <f t="shared" si="109"/>
        <v>2032138</v>
      </c>
      <c r="K803" s="5">
        <v>1687</v>
      </c>
      <c r="L803" s="5">
        <v>0</v>
      </c>
      <c r="M803" s="10">
        <f t="shared" si="110"/>
        <v>1687</v>
      </c>
      <c r="N803" s="2">
        <f t="shared" si="111"/>
        <v>1204.5868405453468</v>
      </c>
      <c r="O803" s="2">
        <f t="shared" si="112"/>
        <v>27.771658260369595</v>
      </c>
      <c r="P803" s="1">
        <f t="shared" si="113"/>
        <v>46850.787485243505</v>
      </c>
      <c r="Q803" s="1">
        <f t="shared" si="114"/>
        <v>1985287.2125147565</v>
      </c>
      <c r="R803" s="11">
        <f t="shared" si="115"/>
        <v>0.91663466831948681</v>
      </c>
      <c r="S803" s="1">
        <f t="shared" si="116"/>
        <v>1819783.0855623824</v>
      </c>
    </row>
    <row r="804" spans="1:19" s="80" customFormat="1" ht="14.4" customHeight="1">
      <c r="A804" s="142" t="s">
        <v>783</v>
      </c>
      <c r="B804" s="151">
        <v>411849</v>
      </c>
      <c r="C804" s="90" t="s">
        <v>813</v>
      </c>
      <c r="D804" s="142" t="s">
        <v>1122</v>
      </c>
      <c r="E804" s="143" t="s">
        <v>1187</v>
      </c>
      <c r="F804" s="1">
        <v>1139745</v>
      </c>
      <c r="G804" s="1">
        <v>362972</v>
      </c>
      <c r="H804" s="7">
        <f t="shared" si="108"/>
        <v>1502717</v>
      </c>
      <c r="I804" s="1">
        <v>58638</v>
      </c>
      <c r="J804" s="1">
        <f t="shared" si="109"/>
        <v>1561355</v>
      </c>
      <c r="K804" s="5">
        <v>1441</v>
      </c>
      <c r="L804" s="5">
        <v>0</v>
      </c>
      <c r="M804" s="10">
        <f t="shared" si="110"/>
        <v>1441</v>
      </c>
      <c r="N804" s="2">
        <f t="shared" si="111"/>
        <v>1083.5218598195697</v>
      </c>
      <c r="O804" s="2">
        <f t="shared" si="112"/>
        <v>27.771658260369595</v>
      </c>
      <c r="P804" s="1">
        <f t="shared" si="113"/>
        <v>40018.959553192588</v>
      </c>
      <c r="Q804" s="1">
        <f t="shared" si="114"/>
        <v>1521336.0404468074</v>
      </c>
      <c r="R804" s="11">
        <f t="shared" si="115"/>
        <v>0.91663466831948681</v>
      </c>
      <c r="S804" s="1">
        <f t="shared" si="116"/>
        <v>1394509.3568374407</v>
      </c>
    </row>
    <row r="805" spans="1:19" s="80" customFormat="1" ht="14.4" customHeight="1">
      <c r="A805" s="142" t="s">
        <v>783</v>
      </c>
      <c r="B805" s="142">
        <v>411852</v>
      </c>
      <c r="C805" s="90" t="s">
        <v>814</v>
      </c>
      <c r="D805" s="142" t="s">
        <v>1122</v>
      </c>
      <c r="E805" s="142" t="s">
        <v>1188</v>
      </c>
      <c r="F805" s="1">
        <v>0</v>
      </c>
      <c r="G805" s="1">
        <v>0</v>
      </c>
      <c r="H805" s="7">
        <f t="shared" si="108"/>
        <v>0</v>
      </c>
      <c r="I805" s="1">
        <v>6018</v>
      </c>
      <c r="J805" s="1">
        <f t="shared" si="109"/>
        <v>6018</v>
      </c>
      <c r="K805" s="5">
        <v>0</v>
      </c>
      <c r="L805" s="5">
        <v>0</v>
      </c>
      <c r="M805" s="10">
        <f t="shared" si="110"/>
        <v>0</v>
      </c>
      <c r="N805" s="2">
        <f t="shared" si="111"/>
        <v>0</v>
      </c>
      <c r="O805" s="2">
        <f t="shared" si="112"/>
        <v>27.771658260369595</v>
      </c>
      <c r="P805" s="1">
        <f t="shared" si="113"/>
        <v>0</v>
      </c>
      <c r="Q805" s="1">
        <f t="shared" si="114"/>
        <v>6018</v>
      </c>
      <c r="R805" s="11">
        <f t="shared" si="115"/>
        <v>0.91663466831948681</v>
      </c>
      <c r="S805" s="1">
        <f t="shared" si="116"/>
        <v>5516.3074339466721</v>
      </c>
    </row>
    <row r="806" spans="1:19" s="80" customFormat="1" ht="14.4" customHeight="1">
      <c r="A806" s="142" t="s">
        <v>783</v>
      </c>
      <c r="B806" s="142">
        <v>412030</v>
      </c>
      <c r="C806" s="90" t="s">
        <v>815</v>
      </c>
      <c r="D806" s="142" t="s">
        <v>1122</v>
      </c>
      <c r="E806" s="142" t="s">
        <v>1188</v>
      </c>
      <c r="F806" s="1">
        <v>0</v>
      </c>
      <c r="G806" s="1">
        <v>0</v>
      </c>
      <c r="H806" s="7">
        <f t="shared" si="108"/>
        <v>0</v>
      </c>
      <c r="I806" s="1">
        <v>-1476</v>
      </c>
      <c r="J806" s="1">
        <f t="shared" si="109"/>
        <v>-1476</v>
      </c>
      <c r="K806" s="5">
        <v>0</v>
      </c>
      <c r="L806" s="5">
        <v>0</v>
      </c>
      <c r="M806" s="10">
        <f t="shared" si="110"/>
        <v>0</v>
      </c>
      <c r="N806" s="2">
        <f t="shared" si="111"/>
        <v>0</v>
      </c>
      <c r="O806" s="2">
        <f t="shared" si="112"/>
        <v>27.771658260369595</v>
      </c>
      <c r="P806" s="1">
        <f t="shared" si="113"/>
        <v>0</v>
      </c>
      <c r="Q806" s="1">
        <f t="shared" si="114"/>
        <v>-1476</v>
      </c>
      <c r="R806" s="11">
        <f t="shared" si="115"/>
        <v>0.91663466831948681</v>
      </c>
      <c r="S806" s="1">
        <f t="shared" si="116"/>
        <v>-1476</v>
      </c>
    </row>
    <row r="807" spans="1:19" s="80" customFormat="1" ht="14.4" customHeight="1">
      <c r="A807" s="142" t="s">
        <v>816</v>
      </c>
      <c r="B807" s="151">
        <v>420463</v>
      </c>
      <c r="C807" s="90" t="s">
        <v>817</v>
      </c>
      <c r="D807" s="142" t="s">
        <v>1122</v>
      </c>
      <c r="E807" s="143" t="s">
        <v>1187</v>
      </c>
      <c r="F807" s="1">
        <v>585562</v>
      </c>
      <c r="G807" s="1">
        <v>156351</v>
      </c>
      <c r="H807" s="7">
        <f t="shared" si="108"/>
        <v>741913</v>
      </c>
      <c r="I807" s="1">
        <v>84336</v>
      </c>
      <c r="J807" s="1">
        <f t="shared" si="109"/>
        <v>826249</v>
      </c>
      <c r="K807" s="5">
        <v>1644</v>
      </c>
      <c r="L807" s="5">
        <v>0</v>
      </c>
      <c r="M807" s="10">
        <f t="shared" si="110"/>
        <v>1644</v>
      </c>
      <c r="N807" s="2">
        <f t="shared" si="111"/>
        <v>502.58454987834551</v>
      </c>
      <c r="O807" s="2">
        <f t="shared" si="112"/>
        <v>27.771658260369595</v>
      </c>
      <c r="P807" s="1">
        <f t="shared" si="113"/>
        <v>45656.606180047616</v>
      </c>
      <c r="Q807" s="1">
        <f t="shared" si="114"/>
        <v>780592.39381995238</v>
      </c>
      <c r="R807" s="11">
        <f t="shared" si="115"/>
        <v>0.91663466831948681</v>
      </c>
      <c r="S807" s="1">
        <f t="shared" si="116"/>
        <v>715518.0500018663</v>
      </c>
    </row>
    <row r="808" spans="1:19" s="80" customFormat="1" ht="14.4" customHeight="1">
      <c r="A808" s="142" t="s">
        <v>816</v>
      </c>
      <c r="B808" s="151">
        <v>421206</v>
      </c>
      <c r="C808" s="90" t="s">
        <v>818</v>
      </c>
      <c r="D808" s="142" t="s">
        <v>1122</v>
      </c>
      <c r="E808" s="143" t="s">
        <v>1187</v>
      </c>
      <c r="F808" s="1">
        <v>520743</v>
      </c>
      <c r="G808" s="1">
        <v>118448</v>
      </c>
      <c r="H808" s="7">
        <f t="shared" si="108"/>
        <v>639191</v>
      </c>
      <c r="I808" s="1">
        <v>38838</v>
      </c>
      <c r="J808" s="1">
        <f t="shared" si="109"/>
        <v>678029</v>
      </c>
      <c r="K808" s="5">
        <v>698</v>
      </c>
      <c r="L808" s="5">
        <v>78</v>
      </c>
      <c r="M808" s="10">
        <f t="shared" si="110"/>
        <v>776</v>
      </c>
      <c r="N808" s="2">
        <f t="shared" si="111"/>
        <v>873.74871134020623</v>
      </c>
      <c r="O808" s="2">
        <f t="shared" si="112"/>
        <v>27.771658260369595</v>
      </c>
      <c r="P808" s="1">
        <f t="shared" si="113"/>
        <v>21550.806810046804</v>
      </c>
      <c r="Q808" s="1">
        <f t="shared" si="114"/>
        <v>656478.19318995322</v>
      </c>
      <c r="R808" s="11">
        <f t="shared" si="115"/>
        <v>0.91663466831948681</v>
      </c>
      <c r="S808" s="1">
        <f t="shared" si="116"/>
        <v>601750.67087364872</v>
      </c>
    </row>
    <row r="809" spans="1:19" s="80" customFormat="1" ht="14.4" customHeight="1">
      <c r="A809" s="142" t="s">
        <v>816</v>
      </c>
      <c r="B809" s="151">
        <v>421759</v>
      </c>
      <c r="C809" s="90" t="s">
        <v>819</v>
      </c>
      <c r="D809" s="142" t="s">
        <v>1122</v>
      </c>
      <c r="E809" s="143" t="s">
        <v>1187</v>
      </c>
      <c r="F809" s="1">
        <v>731552</v>
      </c>
      <c r="G809" s="1">
        <v>0</v>
      </c>
      <c r="H809" s="7">
        <f t="shared" si="108"/>
        <v>731552</v>
      </c>
      <c r="I809" s="1">
        <v>49002</v>
      </c>
      <c r="J809" s="1">
        <f t="shared" si="109"/>
        <v>780554</v>
      </c>
      <c r="K809" s="5">
        <v>1856</v>
      </c>
      <c r="L809" s="5">
        <v>0</v>
      </c>
      <c r="M809" s="10">
        <f t="shared" si="110"/>
        <v>1856</v>
      </c>
      <c r="N809" s="2">
        <f t="shared" si="111"/>
        <v>420.55711206896552</v>
      </c>
      <c r="O809" s="2">
        <f t="shared" si="112"/>
        <v>27.771658260369595</v>
      </c>
      <c r="P809" s="1">
        <f t="shared" si="113"/>
        <v>51544.197731245971</v>
      </c>
      <c r="Q809" s="1">
        <f t="shared" si="114"/>
        <v>729009.80226875399</v>
      </c>
      <c r="R809" s="11">
        <f t="shared" si="115"/>
        <v>0.91663466831948681</v>
      </c>
      <c r="S809" s="1">
        <f t="shared" si="116"/>
        <v>668235.65830427397</v>
      </c>
    </row>
    <row r="810" spans="1:19" s="80" customFormat="1" ht="14.4" customHeight="1">
      <c r="A810" s="142" t="s">
        <v>816</v>
      </c>
      <c r="B810" s="151">
        <v>421807</v>
      </c>
      <c r="C810" s="90" t="s">
        <v>820</v>
      </c>
      <c r="D810" s="142" t="s">
        <v>1122</v>
      </c>
      <c r="E810" s="143" t="s">
        <v>1187</v>
      </c>
      <c r="F810" s="1">
        <v>69737</v>
      </c>
      <c r="G810" s="1">
        <v>6308</v>
      </c>
      <c r="H810" s="7">
        <f t="shared" si="108"/>
        <v>76045</v>
      </c>
      <c r="I810" s="1">
        <v>19308</v>
      </c>
      <c r="J810" s="1">
        <f t="shared" si="109"/>
        <v>95353</v>
      </c>
      <c r="K810" s="5">
        <v>493</v>
      </c>
      <c r="L810" s="5">
        <v>0</v>
      </c>
      <c r="M810" s="10">
        <f t="shared" si="110"/>
        <v>493</v>
      </c>
      <c r="N810" s="2">
        <f t="shared" si="111"/>
        <v>193.41379310344828</v>
      </c>
      <c r="O810" s="2">
        <f t="shared" si="112"/>
        <v>27.771658260369595</v>
      </c>
      <c r="P810" s="1">
        <f t="shared" si="113"/>
        <v>13691.42752236221</v>
      </c>
      <c r="Q810" s="1">
        <f t="shared" si="114"/>
        <v>81661.57247763779</v>
      </c>
      <c r="R810" s="11">
        <f t="shared" si="115"/>
        <v>0.91663466831948681</v>
      </c>
      <c r="S810" s="1">
        <f t="shared" si="116"/>
        <v>74853.828402487256</v>
      </c>
    </row>
    <row r="811" spans="1:19" s="80" customFormat="1" ht="14.4" customHeight="1">
      <c r="A811" s="142" t="s">
        <v>816</v>
      </c>
      <c r="B811" s="151">
        <v>421860</v>
      </c>
      <c r="C811" s="90" t="s">
        <v>821</v>
      </c>
      <c r="D811" s="142" t="s">
        <v>1122</v>
      </c>
      <c r="E811" s="143" t="s">
        <v>1187</v>
      </c>
      <c r="F811" s="1">
        <v>182227</v>
      </c>
      <c r="G811" s="1">
        <v>0</v>
      </c>
      <c r="H811" s="7">
        <f t="shared" si="108"/>
        <v>182227</v>
      </c>
      <c r="I811" s="1">
        <v>108</v>
      </c>
      <c r="J811" s="1">
        <f t="shared" si="109"/>
        <v>182335</v>
      </c>
      <c r="K811" s="5">
        <v>289</v>
      </c>
      <c r="L811" s="5">
        <v>0</v>
      </c>
      <c r="M811" s="10">
        <f t="shared" si="110"/>
        <v>289</v>
      </c>
      <c r="N811" s="2">
        <f t="shared" si="111"/>
        <v>630.91695501730101</v>
      </c>
      <c r="O811" s="2">
        <f t="shared" si="112"/>
        <v>27.771658260369595</v>
      </c>
      <c r="P811" s="1">
        <f t="shared" si="113"/>
        <v>8026.0092372468125</v>
      </c>
      <c r="Q811" s="1">
        <f t="shared" si="114"/>
        <v>174308.99076275318</v>
      </c>
      <c r="R811" s="11">
        <f t="shared" si="115"/>
        <v>0.91663466831948681</v>
      </c>
      <c r="S811" s="1">
        <f t="shared" si="116"/>
        <v>159777.66393292075</v>
      </c>
    </row>
    <row r="812" spans="1:19" s="80" customFormat="1" ht="14.4" customHeight="1">
      <c r="A812" s="142" t="s">
        <v>816</v>
      </c>
      <c r="B812" s="151">
        <v>421864</v>
      </c>
      <c r="C812" s="90" t="s">
        <v>822</v>
      </c>
      <c r="D812" s="142" t="s">
        <v>1122</v>
      </c>
      <c r="E812" s="143" t="s">
        <v>1187</v>
      </c>
      <c r="F812" s="1">
        <v>2505824</v>
      </c>
      <c r="G812" s="1">
        <v>0</v>
      </c>
      <c r="H812" s="7">
        <f t="shared" si="108"/>
        <v>2505824</v>
      </c>
      <c r="I812" s="1">
        <v>-24444</v>
      </c>
      <c r="J812" s="1">
        <f t="shared" si="109"/>
        <v>2481380</v>
      </c>
      <c r="K812" s="5">
        <v>5109</v>
      </c>
      <c r="L812" s="5">
        <v>0</v>
      </c>
      <c r="M812" s="10">
        <f t="shared" si="110"/>
        <v>5109</v>
      </c>
      <c r="N812" s="2">
        <f t="shared" si="111"/>
        <v>485.68800156586417</v>
      </c>
      <c r="O812" s="2">
        <f t="shared" si="112"/>
        <v>27.771658260369595</v>
      </c>
      <c r="P812" s="1">
        <f t="shared" si="113"/>
        <v>141885.40205222825</v>
      </c>
      <c r="Q812" s="1">
        <f t="shared" si="114"/>
        <v>2339494.5979477717</v>
      </c>
      <c r="R812" s="11">
        <f t="shared" si="115"/>
        <v>0.91663466831948681</v>
      </c>
      <c r="S812" s="1">
        <f t="shared" si="116"/>
        <v>2144461.8548250869</v>
      </c>
    </row>
    <row r="813" spans="1:19" s="80" customFormat="1" ht="14.4" customHeight="1">
      <c r="A813" s="142" t="s">
        <v>816</v>
      </c>
      <c r="B813" s="151">
        <v>421865</v>
      </c>
      <c r="C813" s="90" t="s">
        <v>823</v>
      </c>
      <c r="D813" s="142" t="s">
        <v>1122</v>
      </c>
      <c r="E813" s="143" t="s">
        <v>1187</v>
      </c>
      <c r="F813" s="1">
        <v>840300</v>
      </c>
      <c r="G813" s="1">
        <v>0</v>
      </c>
      <c r="H813" s="7">
        <f t="shared" si="108"/>
        <v>840300</v>
      </c>
      <c r="I813" s="1">
        <v>88764</v>
      </c>
      <c r="J813" s="1">
        <f t="shared" si="109"/>
        <v>929064</v>
      </c>
      <c r="K813" s="5">
        <v>2677</v>
      </c>
      <c r="L813" s="5">
        <v>0</v>
      </c>
      <c r="M813" s="10">
        <f t="shared" si="110"/>
        <v>2677</v>
      </c>
      <c r="N813" s="2">
        <f t="shared" si="111"/>
        <v>347.05416511019797</v>
      </c>
      <c r="O813" s="2">
        <f t="shared" si="112"/>
        <v>27.771658260369595</v>
      </c>
      <c r="P813" s="1">
        <f t="shared" si="113"/>
        <v>74344.729163009411</v>
      </c>
      <c r="Q813" s="1">
        <f t="shared" si="114"/>
        <v>854719.27083699056</v>
      </c>
      <c r="R813" s="11">
        <f t="shared" si="115"/>
        <v>0.91663466831948681</v>
      </c>
      <c r="S813" s="1">
        <f t="shared" si="116"/>
        <v>783465.31532993843</v>
      </c>
    </row>
    <row r="814" spans="1:19" s="80" customFormat="1" ht="14.4" customHeight="1">
      <c r="A814" s="142" t="s">
        <v>816</v>
      </c>
      <c r="B814" s="151">
        <v>421866</v>
      </c>
      <c r="C814" s="90" t="s">
        <v>824</v>
      </c>
      <c r="D814" s="142" t="s">
        <v>1122</v>
      </c>
      <c r="E814" s="143" t="s">
        <v>1187</v>
      </c>
      <c r="F814" s="1">
        <v>338457</v>
      </c>
      <c r="G814" s="1">
        <v>0</v>
      </c>
      <c r="H814" s="7">
        <f t="shared" si="108"/>
        <v>338457</v>
      </c>
      <c r="I814" s="1">
        <v>-115548</v>
      </c>
      <c r="J814" s="1">
        <f t="shared" si="109"/>
        <v>222909</v>
      </c>
      <c r="K814" s="5">
        <v>1663</v>
      </c>
      <c r="L814" s="5">
        <v>0</v>
      </c>
      <c r="M814" s="10">
        <f t="shared" si="110"/>
        <v>1663</v>
      </c>
      <c r="N814" s="2">
        <f t="shared" si="111"/>
        <v>134.04028863499698</v>
      </c>
      <c r="O814" s="2">
        <f t="shared" si="112"/>
        <v>27.771658260369595</v>
      </c>
      <c r="P814" s="1">
        <f t="shared" si="113"/>
        <v>46184.267686994637</v>
      </c>
      <c r="Q814" s="1">
        <f t="shared" si="114"/>
        <v>176724.73231300537</v>
      </c>
      <c r="R814" s="11">
        <f t="shared" si="115"/>
        <v>0.91663466831948681</v>
      </c>
      <c r="S814" s="1">
        <f t="shared" si="116"/>
        <v>161992.01638758177</v>
      </c>
    </row>
    <row r="815" spans="1:19" s="80" customFormat="1" ht="14.4" customHeight="1">
      <c r="A815" s="142" t="s">
        <v>816</v>
      </c>
      <c r="B815" s="142">
        <v>421874</v>
      </c>
      <c r="C815" s="90" t="s">
        <v>825</v>
      </c>
      <c r="D815" s="142" t="s">
        <v>1122</v>
      </c>
      <c r="E815" s="142" t="s">
        <v>1188</v>
      </c>
      <c r="F815" s="1">
        <v>0</v>
      </c>
      <c r="G815" s="1">
        <v>0</v>
      </c>
      <c r="H815" s="7">
        <f t="shared" si="108"/>
        <v>0</v>
      </c>
      <c r="I815" s="1">
        <v>-1668</v>
      </c>
      <c r="J815" s="1">
        <f t="shared" si="109"/>
        <v>-1668</v>
      </c>
      <c r="K815" s="5">
        <v>0</v>
      </c>
      <c r="L815" s="5">
        <v>0</v>
      </c>
      <c r="M815" s="10">
        <f t="shared" si="110"/>
        <v>0</v>
      </c>
      <c r="N815" s="2">
        <f t="shared" si="111"/>
        <v>0</v>
      </c>
      <c r="O815" s="2">
        <f t="shared" si="112"/>
        <v>27.771658260369595</v>
      </c>
      <c r="P815" s="1">
        <f t="shared" si="113"/>
        <v>0</v>
      </c>
      <c r="Q815" s="1">
        <f t="shared" si="114"/>
        <v>-1668</v>
      </c>
      <c r="R815" s="11">
        <f t="shared" si="115"/>
        <v>0.91663466831948681</v>
      </c>
      <c r="S815" s="1">
        <f t="shared" si="116"/>
        <v>-1668</v>
      </c>
    </row>
    <row r="816" spans="1:19" s="80" customFormat="1" ht="14.4" customHeight="1">
      <c r="A816" s="142" t="s">
        <v>816</v>
      </c>
      <c r="B816" s="151">
        <v>421876</v>
      </c>
      <c r="C816" s="90" t="s">
        <v>826</v>
      </c>
      <c r="D816" s="142" t="s">
        <v>1122</v>
      </c>
      <c r="E816" s="143" t="s">
        <v>1187</v>
      </c>
      <c r="F816" s="1">
        <v>138306.55227088381</v>
      </c>
      <c r="G816" s="1">
        <v>0</v>
      </c>
      <c r="H816" s="7">
        <f t="shared" si="108"/>
        <v>138306.55227088381</v>
      </c>
      <c r="I816" s="1">
        <v>-4350</v>
      </c>
      <c r="J816" s="1">
        <f t="shared" si="109"/>
        <v>133956.55227088381</v>
      </c>
      <c r="K816" s="5">
        <v>125</v>
      </c>
      <c r="L816" s="5">
        <v>0</v>
      </c>
      <c r="M816" s="10">
        <f t="shared" si="110"/>
        <v>125</v>
      </c>
      <c r="N816" s="2">
        <f t="shared" si="111"/>
        <v>1071.6524181670704</v>
      </c>
      <c r="O816" s="2">
        <f t="shared" si="112"/>
        <v>27.771658260369595</v>
      </c>
      <c r="P816" s="1">
        <f t="shared" si="113"/>
        <v>3471.4572825461992</v>
      </c>
      <c r="Q816" s="1">
        <f t="shared" si="114"/>
        <v>130485.09498833762</v>
      </c>
      <c r="R816" s="11">
        <f t="shared" si="115"/>
        <v>0.91663466831948681</v>
      </c>
      <c r="S816" s="1">
        <f t="shared" si="116"/>
        <v>119607.16176527158</v>
      </c>
    </row>
    <row r="817" spans="1:19" s="80" customFormat="1" ht="14.4" customHeight="1">
      <c r="A817" s="142" t="s">
        <v>816</v>
      </c>
      <c r="B817" s="151">
        <v>421882</v>
      </c>
      <c r="C817" s="90" t="s">
        <v>827</v>
      </c>
      <c r="D817" s="142" t="s">
        <v>1122</v>
      </c>
      <c r="E817" s="143" t="s">
        <v>1187</v>
      </c>
      <c r="F817" s="1">
        <v>1730473</v>
      </c>
      <c r="G817" s="1">
        <v>0</v>
      </c>
      <c r="H817" s="7">
        <f t="shared" si="108"/>
        <v>1730473</v>
      </c>
      <c r="I817" s="1">
        <v>59238</v>
      </c>
      <c r="J817" s="1">
        <f t="shared" si="109"/>
        <v>1789711</v>
      </c>
      <c r="K817" s="5">
        <v>11091</v>
      </c>
      <c r="L817" s="5">
        <v>0</v>
      </c>
      <c r="M817" s="10">
        <f t="shared" si="110"/>
        <v>11091</v>
      </c>
      <c r="N817" s="2">
        <f t="shared" si="111"/>
        <v>161.36606257325761</v>
      </c>
      <c r="O817" s="2">
        <f t="shared" si="112"/>
        <v>27.771658260369595</v>
      </c>
      <c r="P817" s="1">
        <f t="shared" si="113"/>
        <v>308015.46176575916</v>
      </c>
      <c r="Q817" s="1">
        <f t="shared" si="114"/>
        <v>1481695.5382342408</v>
      </c>
      <c r="R817" s="11">
        <f t="shared" si="115"/>
        <v>0.91663466831948681</v>
      </c>
      <c r="S817" s="1">
        <f t="shared" si="116"/>
        <v>1358173.4982398069</v>
      </c>
    </row>
    <row r="818" spans="1:19" s="80" customFormat="1" ht="14.4" customHeight="1">
      <c r="A818" s="142" t="s">
        <v>816</v>
      </c>
      <c r="B818" s="151">
        <v>421886</v>
      </c>
      <c r="C818" s="90" t="s">
        <v>828</v>
      </c>
      <c r="D818" s="142" t="s">
        <v>1122</v>
      </c>
      <c r="E818" s="143" t="s">
        <v>1187</v>
      </c>
      <c r="F818" s="1">
        <v>338013</v>
      </c>
      <c r="G818" s="1">
        <v>0</v>
      </c>
      <c r="H818" s="7">
        <f t="shared" si="108"/>
        <v>338013</v>
      </c>
      <c r="I818" s="1">
        <v>-52386</v>
      </c>
      <c r="J818" s="1">
        <f t="shared" si="109"/>
        <v>285627</v>
      </c>
      <c r="K818" s="5">
        <v>1147</v>
      </c>
      <c r="L818" s="5">
        <v>0</v>
      </c>
      <c r="M818" s="10">
        <f t="shared" si="110"/>
        <v>1147</v>
      </c>
      <c r="N818" s="2">
        <f t="shared" si="111"/>
        <v>249.02092414995641</v>
      </c>
      <c r="O818" s="2">
        <f t="shared" si="112"/>
        <v>27.771658260369595</v>
      </c>
      <c r="P818" s="1">
        <f t="shared" si="113"/>
        <v>31854.092024643924</v>
      </c>
      <c r="Q818" s="1">
        <f t="shared" si="114"/>
        <v>253772.90797535607</v>
      </c>
      <c r="R818" s="11">
        <f t="shared" si="115"/>
        <v>0.91663466831948681</v>
      </c>
      <c r="S818" s="1">
        <f t="shared" si="116"/>
        <v>232617.04533046216</v>
      </c>
    </row>
    <row r="819" spans="1:19" s="80" customFormat="1" ht="14.4" customHeight="1">
      <c r="A819" s="142" t="s">
        <v>816</v>
      </c>
      <c r="B819" s="151">
        <v>421887</v>
      </c>
      <c r="C819" s="90" t="s">
        <v>829</v>
      </c>
      <c r="D819" s="142" t="s">
        <v>1122</v>
      </c>
      <c r="E819" s="143" t="s">
        <v>1187</v>
      </c>
      <c r="F819" s="1">
        <v>766340</v>
      </c>
      <c r="G819" s="1">
        <v>793681</v>
      </c>
      <c r="H819" s="7">
        <f t="shared" si="108"/>
        <v>1560021</v>
      </c>
      <c r="I819" s="1">
        <v>53442</v>
      </c>
      <c r="J819" s="1">
        <f t="shared" si="109"/>
        <v>1613463</v>
      </c>
      <c r="K819" s="5">
        <v>1611</v>
      </c>
      <c r="L819" s="5">
        <v>0</v>
      </c>
      <c r="M819" s="10">
        <f t="shared" si="110"/>
        <v>1611</v>
      </c>
      <c r="N819" s="2">
        <f t="shared" si="111"/>
        <v>1001.5288640595903</v>
      </c>
      <c r="O819" s="2">
        <f t="shared" si="112"/>
        <v>27.771658260369595</v>
      </c>
      <c r="P819" s="1">
        <f t="shared" si="113"/>
        <v>44740.141457455415</v>
      </c>
      <c r="Q819" s="1">
        <f t="shared" si="114"/>
        <v>1568722.8585425445</v>
      </c>
      <c r="R819" s="11">
        <f t="shared" si="115"/>
        <v>0.91663466831948681</v>
      </c>
      <c r="S819" s="1">
        <f t="shared" si="116"/>
        <v>1437945.7571253425</v>
      </c>
    </row>
    <row r="820" spans="1:19" s="80" customFormat="1" ht="14.4" customHeight="1">
      <c r="A820" s="142" t="s">
        <v>816</v>
      </c>
      <c r="B820" s="142">
        <v>421888</v>
      </c>
      <c r="C820" s="90" t="s">
        <v>830</v>
      </c>
      <c r="D820" s="142" t="s">
        <v>1122</v>
      </c>
      <c r="E820" s="142" t="s">
        <v>1188</v>
      </c>
      <c r="F820" s="1">
        <v>0</v>
      </c>
      <c r="G820" s="1">
        <v>0</v>
      </c>
      <c r="H820" s="7">
        <f t="shared" si="108"/>
        <v>0</v>
      </c>
      <c r="I820" s="1">
        <v>-313314</v>
      </c>
      <c r="J820" s="1">
        <f t="shared" si="109"/>
        <v>-313314</v>
      </c>
      <c r="K820" s="5">
        <v>0</v>
      </c>
      <c r="L820" s="5">
        <v>0</v>
      </c>
      <c r="M820" s="10">
        <f t="shared" si="110"/>
        <v>0</v>
      </c>
      <c r="N820" s="2">
        <f t="shared" si="111"/>
        <v>0</v>
      </c>
      <c r="O820" s="2">
        <f t="shared" si="112"/>
        <v>27.771658260369595</v>
      </c>
      <c r="P820" s="1">
        <f t="shared" si="113"/>
        <v>0</v>
      </c>
      <c r="Q820" s="1">
        <f t="shared" si="114"/>
        <v>-313314</v>
      </c>
      <c r="R820" s="11">
        <f t="shared" si="115"/>
        <v>0.91663466831948681</v>
      </c>
      <c r="S820" s="1">
        <f t="shared" si="116"/>
        <v>-313314</v>
      </c>
    </row>
    <row r="821" spans="1:19" s="80" customFormat="1" ht="14.4" customHeight="1">
      <c r="A821" s="142" t="s">
        <v>816</v>
      </c>
      <c r="B821" s="151">
        <v>421890</v>
      </c>
      <c r="C821" s="90" t="s">
        <v>831</v>
      </c>
      <c r="D821" s="142" t="s">
        <v>1122</v>
      </c>
      <c r="E821" s="143" t="s">
        <v>1187</v>
      </c>
      <c r="F821" s="1">
        <v>1239568</v>
      </c>
      <c r="G821" s="1">
        <v>4144</v>
      </c>
      <c r="H821" s="7">
        <f t="shared" si="108"/>
        <v>1243712</v>
      </c>
      <c r="I821" s="1">
        <v>74286</v>
      </c>
      <c r="J821" s="1">
        <f t="shared" si="109"/>
        <v>1317998</v>
      </c>
      <c r="K821" s="5">
        <v>2692</v>
      </c>
      <c r="L821" s="5">
        <v>3</v>
      </c>
      <c r="M821" s="10">
        <f t="shared" si="110"/>
        <v>2695</v>
      </c>
      <c r="N821" s="2">
        <f t="shared" si="111"/>
        <v>489.0530612244898</v>
      </c>
      <c r="O821" s="2">
        <f t="shared" si="112"/>
        <v>27.771658260369595</v>
      </c>
      <c r="P821" s="1">
        <f t="shared" si="113"/>
        <v>74844.619011696064</v>
      </c>
      <c r="Q821" s="1">
        <f t="shared" si="114"/>
        <v>1243153.380988304</v>
      </c>
      <c r="R821" s="11">
        <f t="shared" si="115"/>
        <v>0.91663466831948681</v>
      </c>
      <c r="S821" s="1">
        <f t="shared" si="116"/>
        <v>1139517.4870524628</v>
      </c>
    </row>
    <row r="822" spans="1:19" s="80" customFormat="1" ht="14.4" customHeight="1">
      <c r="A822" s="142" t="s">
        <v>816</v>
      </c>
      <c r="B822" s="151">
        <v>421893</v>
      </c>
      <c r="C822" s="90" t="s">
        <v>832</v>
      </c>
      <c r="D822" s="142" t="s">
        <v>1122</v>
      </c>
      <c r="E822" s="143" t="s">
        <v>1187</v>
      </c>
      <c r="F822" s="1">
        <v>83865</v>
      </c>
      <c r="G822" s="1">
        <v>796</v>
      </c>
      <c r="H822" s="7">
        <f t="shared" si="108"/>
        <v>84661</v>
      </c>
      <c r="I822" s="1">
        <v>-144</v>
      </c>
      <c r="J822" s="1">
        <f t="shared" si="109"/>
        <v>84517</v>
      </c>
      <c r="K822" s="5">
        <v>290</v>
      </c>
      <c r="L822" s="5">
        <v>0</v>
      </c>
      <c r="M822" s="10">
        <f t="shared" si="110"/>
        <v>290</v>
      </c>
      <c r="N822" s="2">
        <f t="shared" si="111"/>
        <v>291.43793103448274</v>
      </c>
      <c r="O822" s="2">
        <f t="shared" si="112"/>
        <v>27.771658260369595</v>
      </c>
      <c r="P822" s="1">
        <f t="shared" si="113"/>
        <v>8053.7808955071823</v>
      </c>
      <c r="Q822" s="1">
        <f t="shared" si="114"/>
        <v>76463.219104492819</v>
      </c>
      <c r="R822" s="11">
        <f t="shared" si="115"/>
        <v>0.91663466831948681</v>
      </c>
      <c r="S822" s="1">
        <f t="shared" si="116"/>
        <v>70088.837482487026</v>
      </c>
    </row>
    <row r="823" spans="1:19" s="80" customFormat="1" ht="14.4" customHeight="1">
      <c r="A823" s="142" t="s">
        <v>816</v>
      </c>
      <c r="B823" s="142">
        <v>421900</v>
      </c>
      <c r="C823" s="90" t="s">
        <v>833</v>
      </c>
      <c r="D823" s="142" t="s">
        <v>1122</v>
      </c>
      <c r="E823" s="142" t="s">
        <v>1188</v>
      </c>
      <c r="F823" s="1">
        <v>0</v>
      </c>
      <c r="G823" s="1">
        <v>0</v>
      </c>
      <c r="H823" s="7">
        <f t="shared" si="108"/>
        <v>0</v>
      </c>
      <c r="I823" s="1">
        <v>-16266</v>
      </c>
      <c r="J823" s="1">
        <f t="shared" si="109"/>
        <v>-16266</v>
      </c>
      <c r="K823" s="5">
        <v>0</v>
      </c>
      <c r="L823" s="5">
        <v>0</v>
      </c>
      <c r="M823" s="10">
        <f t="shared" si="110"/>
        <v>0</v>
      </c>
      <c r="N823" s="2">
        <f t="shared" si="111"/>
        <v>0</v>
      </c>
      <c r="O823" s="2">
        <f t="shared" si="112"/>
        <v>27.771658260369595</v>
      </c>
      <c r="P823" s="1">
        <f t="shared" si="113"/>
        <v>0</v>
      </c>
      <c r="Q823" s="1">
        <f t="shared" si="114"/>
        <v>-16266</v>
      </c>
      <c r="R823" s="11">
        <f t="shared" si="115"/>
        <v>0.91663466831948681</v>
      </c>
      <c r="S823" s="1">
        <f t="shared" si="116"/>
        <v>-16266</v>
      </c>
    </row>
    <row r="824" spans="1:19" s="80" customFormat="1" ht="14.4" customHeight="1">
      <c r="A824" s="142" t="s">
        <v>816</v>
      </c>
      <c r="B824" s="151">
        <v>421901</v>
      </c>
      <c r="C824" s="90" t="s">
        <v>834</v>
      </c>
      <c r="D824" s="142" t="s">
        <v>1122</v>
      </c>
      <c r="E824" s="143" t="s">
        <v>1187</v>
      </c>
      <c r="F824" s="1">
        <v>1490624</v>
      </c>
      <c r="G824" s="1">
        <v>0</v>
      </c>
      <c r="H824" s="7">
        <f t="shared" si="108"/>
        <v>1490624</v>
      </c>
      <c r="I824" s="1">
        <v>131850</v>
      </c>
      <c r="J824" s="1">
        <f t="shared" si="109"/>
        <v>1622474</v>
      </c>
      <c r="K824" s="5">
        <v>3865</v>
      </c>
      <c r="L824" s="5">
        <v>0</v>
      </c>
      <c r="M824" s="10">
        <f t="shared" si="110"/>
        <v>3865</v>
      </c>
      <c r="N824" s="2">
        <f t="shared" si="111"/>
        <v>419.78628719275548</v>
      </c>
      <c r="O824" s="2">
        <f t="shared" si="112"/>
        <v>27.771658260369595</v>
      </c>
      <c r="P824" s="1">
        <f t="shared" si="113"/>
        <v>107337.45917632848</v>
      </c>
      <c r="Q824" s="1">
        <f t="shared" si="114"/>
        <v>1515136.5408236715</v>
      </c>
      <c r="R824" s="11">
        <f t="shared" si="115"/>
        <v>0.91663466831948681</v>
      </c>
      <c r="S824" s="1">
        <f t="shared" si="116"/>
        <v>1388826.6805566407</v>
      </c>
    </row>
    <row r="825" spans="1:19" s="80" customFormat="1" ht="14.4" customHeight="1">
      <c r="A825" s="142" t="s">
        <v>816</v>
      </c>
      <c r="B825" s="142">
        <v>421908</v>
      </c>
      <c r="C825" s="90" t="s">
        <v>835</v>
      </c>
      <c r="D825" s="142" t="s">
        <v>1122</v>
      </c>
      <c r="E825" s="142" t="s">
        <v>1188</v>
      </c>
      <c r="F825" s="1">
        <v>0</v>
      </c>
      <c r="G825" s="1">
        <v>0</v>
      </c>
      <c r="H825" s="7">
        <f t="shared" si="108"/>
        <v>0</v>
      </c>
      <c r="I825" s="1">
        <v>1896</v>
      </c>
      <c r="J825" s="1">
        <f t="shared" si="109"/>
        <v>1896</v>
      </c>
      <c r="K825" s="5">
        <v>0</v>
      </c>
      <c r="L825" s="5">
        <v>0</v>
      </c>
      <c r="M825" s="10">
        <f t="shared" si="110"/>
        <v>0</v>
      </c>
      <c r="N825" s="2">
        <f t="shared" si="111"/>
        <v>0</v>
      </c>
      <c r="O825" s="2">
        <f t="shared" si="112"/>
        <v>27.771658260369595</v>
      </c>
      <c r="P825" s="1">
        <f t="shared" si="113"/>
        <v>0</v>
      </c>
      <c r="Q825" s="1">
        <f t="shared" si="114"/>
        <v>1896</v>
      </c>
      <c r="R825" s="11">
        <f t="shared" si="115"/>
        <v>0.91663466831948681</v>
      </c>
      <c r="S825" s="1">
        <f t="shared" si="116"/>
        <v>1737.9393311337469</v>
      </c>
    </row>
    <row r="826" spans="1:19" s="80" customFormat="1" ht="14.4" customHeight="1">
      <c r="A826" s="142" t="s">
        <v>816</v>
      </c>
      <c r="B826" s="151">
        <v>421912</v>
      </c>
      <c r="C826" s="90" t="s">
        <v>836</v>
      </c>
      <c r="D826" s="142" t="s">
        <v>1122</v>
      </c>
      <c r="E826" s="143" t="s">
        <v>1187</v>
      </c>
      <c r="F826" s="1">
        <v>1327088</v>
      </c>
      <c r="G826" s="1">
        <v>0</v>
      </c>
      <c r="H826" s="7">
        <f t="shared" si="108"/>
        <v>1327088</v>
      </c>
      <c r="I826" s="1">
        <v>-4416</v>
      </c>
      <c r="J826" s="1">
        <f t="shared" si="109"/>
        <v>1322672</v>
      </c>
      <c r="K826" s="5">
        <v>2933</v>
      </c>
      <c r="L826" s="5">
        <v>0</v>
      </c>
      <c r="M826" s="10">
        <f t="shared" si="110"/>
        <v>2933</v>
      </c>
      <c r="N826" s="2">
        <f t="shared" si="111"/>
        <v>450.96215479031707</v>
      </c>
      <c r="O826" s="2">
        <f t="shared" si="112"/>
        <v>27.771658260369595</v>
      </c>
      <c r="P826" s="1">
        <f t="shared" si="113"/>
        <v>81454.273677664023</v>
      </c>
      <c r="Q826" s="1">
        <f t="shared" si="114"/>
        <v>1241217.7263223359</v>
      </c>
      <c r="R826" s="11">
        <f t="shared" si="115"/>
        <v>0.91663466831948681</v>
      </c>
      <c r="S826" s="1">
        <f t="shared" si="116"/>
        <v>1137743.1988797418</v>
      </c>
    </row>
    <row r="827" spans="1:19" s="80" customFormat="1" ht="14.4" customHeight="1">
      <c r="A827" s="142" t="s">
        <v>816</v>
      </c>
      <c r="B827" s="142">
        <v>421914</v>
      </c>
      <c r="C827" s="90" t="s">
        <v>837</v>
      </c>
      <c r="D827" s="142" t="s">
        <v>1122</v>
      </c>
      <c r="E827" s="142" t="s">
        <v>1188</v>
      </c>
      <c r="F827" s="1">
        <v>0</v>
      </c>
      <c r="G827" s="1">
        <v>0</v>
      </c>
      <c r="H827" s="7">
        <f t="shared" si="108"/>
        <v>0</v>
      </c>
      <c r="I827" s="1">
        <v>-24414</v>
      </c>
      <c r="J827" s="1">
        <f t="shared" si="109"/>
        <v>-24414</v>
      </c>
      <c r="K827" s="5">
        <v>0</v>
      </c>
      <c r="L827" s="5">
        <v>0</v>
      </c>
      <c r="M827" s="10">
        <f t="shared" si="110"/>
        <v>0</v>
      </c>
      <c r="N827" s="2">
        <f t="shared" si="111"/>
        <v>0</v>
      </c>
      <c r="O827" s="2">
        <f t="shared" si="112"/>
        <v>27.771658260369595</v>
      </c>
      <c r="P827" s="1">
        <f t="shared" si="113"/>
        <v>0</v>
      </c>
      <c r="Q827" s="1">
        <f t="shared" si="114"/>
        <v>-24414</v>
      </c>
      <c r="R827" s="11">
        <f t="shared" si="115"/>
        <v>0.91663466831948681</v>
      </c>
      <c r="S827" s="1">
        <f t="shared" si="116"/>
        <v>-24414</v>
      </c>
    </row>
    <row r="828" spans="1:19" s="80" customFormat="1" ht="14.4" customHeight="1">
      <c r="A828" s="142" t="s">
        <v>816</v>
      </c>
      <c r="B828" s="142">
        <v>421917</v>
      </c>
      <c r="C828" s="90" t="s">
        <v>838</v>
      </c>
      <c r="D828" s="142" t="s">
        <v>1122</v>
      </c>
      <c r="E828" s="142" t="s">
        <v>1188</v>
      </c>
      <c r="F828" s="1">
        <v>0</v>
      </c>
      <c r="G828" s="1">
        <v>0</v>
      </c>
      <c r="H828" s="7">
        <f t="shared" si="108"/>
        <v>0</v>
      </c>
      <c r="I828" s="1">
        <v>-732</v>
      </c>
      <c r="J828" s="1">
        <f t="shared" si="109"/>
        <v>-732</v>
      </c>
      <c r="K828" s="5">
        <v>0</v>
      </c>
      <c r="L828" s="5">
        <v>0</v>
      </c>
      <c r="M828" s="10">
        <f t="shared" si="110"/>
        <v>0</v>
      </c>
      <c r="N828" s="2">
        <f t="shared" si="111"/>
        <v>0</v>
      </c>
      <c r="O828" s="2">
        <f t="shared" si="112"/>
        <v>27.771658260369595</v>
      </c>
      <c r="P828" s="1">
        <f t="shared" si="113"/>
        <v>0</v>
      </c>
      <c r="Q828" s="1">
        <f t="shared" si="114"/>
        <v>-732</v>
      </c>
      <c r="R828" s="11">
        <f t="shared" si="115"/>
        <v>0.91663466831948681</v>
      </c>
      <c r="S828" s="1">
        <f t="shared" si="116"/>
        <v>-732</v>
      </c>
    </row>
    <row r="829" spans="1:19" s="80" customFormat="1" ht="14.4" customHeight="1">
      <c r="A829" s="142" t="s">
        <v>816</v>
      </c>
      <c r="B829" s="151">
        <v>421920</v>
      </c>
      <c r="C829" s="90" t="s">
        <v>839</v>
      </c>
      <c r="D829" s="142" t="s">
        <v>1122</v>
      </c>
      <c r="E829" s="143" t="s">
        <v>1187</v>
      </c>
      <c r="F829" s="1">
        <v>505409</v>
      </c>
      <c r="G829" s="1">
        <v>0</v>
      </c>
      <c r="H829" s="7">
        <f t="shared" si="108"/>
        <v>505409</v>
      </c>
      <c r="I829" s="1">
        <v>84960</v>
      </c>
      <c r="J829" s="1">
        <f t="shared" si="109"/>
        <v>590369</v>
      </c>
      <c r="K829" s="5">
        <v>665</v>
      </c>
      <c r="L829" s="5">
        <v>0</v>
      </c>
      <c r="M829" s="10">
        <f t="shared" si="110"/>
        <v>665</v>
      </c>
      <c r="N829" s="2">
        <f t="shared" si="111"/>
        <v>887.77293233082708</v>
      </c>
      <c r="O829" s="2">
        <f t="shared" si="112"/>
        <v>27.771658260369595</v>
      </c>
      <c r="P829" s="1">
        <f t="shared" si="113"/>
        <v>18468.15274314578</v>
      </c>
      <c r="Q829" s="1">
        <f t="shared" si="114"/>
        <v>571900.84725685418</v>
      </c>
      <c r="R829" s="11">
        <f t="shared" si="115"/>
        <v>0.91663466831948681</v>
      </c>
      <c r="S829" s="1">
        <f t="shared" si="116"/>
        <v>524224.14343692001</v>
      </c>
    </row>
    <row r="830" spans="1:19" s="80" customFormat="1" ht="14.4" customHeight="1">
      <c r="A830" s="142" t="s">
        <v>816</v>
      </c>
      <c r="B830" s="142">
        <v>421927</v>
      </c>
      <c r="C830" s="90" t="s">
        <v>840</v>
      </c>
      <c r="D830" s="142" t="s">
        <v>1122</v>
      </c>
      <c r="E830" s="142" t="s">
        <v>1188</v>
      </c>
      <c r="F830" s="1">
        <v>0</v>
      </c>
      <c r="G830" s="1">
        <v>0</v>
      </c>
      <c r="H830" s="7">
        <f t="shared" si="108"/>
        <v>0</v>
      </c>
      <c r="I830" s="1">
        <v>53820</v>
      </c>
      <c r="J830" s="1">
        <f t="shared" si="109"/>
        <v>53820</v>
      </c>
      <c r="K830" s="5">
        <v>0</v>
      </c>
      <c r="L830" s="5">
        <v>0</v>
      </c>
      <c r="M830" s="10">
        <f t="shared" si="110"/>
        <v>0</v>
      </c>
      <c r="N830" s="2">
        <f t="shared" si="111"/>
        <v>0</v>
      </c>
      <c r="O830" s="2">
        <f t="shared" si="112"/>
        <v>27.771658260369595</v>
      </c>
      <c r="P830" s="1">
        <f t="shared" si="113"/>
        <v>0</v>
      </c>
      <c r="Q830" s="1">
        <f t="shared" si="114"/>
        <v>53820</v>
      </c>
      <c r="R830" s="11">
        <f t="shared" si="115"/>
        <v>0.91663466831948681</v>
      </c>
      <c r="S830" s="1">
        <f t="shared" si="116"/>
        <v>49333.277848954778</v>
      </c>
    </row>
    <row r="831" spans="1:19" s="80" customFormat="1" ht="14.4" customHeight="1">
      <c r="A831" s="142" t="s">
        <v>816</v>
      </c>
      <c r="B831" s="142">
        <v>421928</v>
      </c>
      <c r="C831" s="90" t="s">
        <v>841</v>
      </c>
      <c r="D831" s="142" t="s">
        <v>1122</v>
      </c>
      <c r="E831" s="142" t="s">
        <v>1188</v>
      </c>
      <c r="F831" s="1">
        <v>0</v>
      </c>
      <c r="G831" s="1">
        <v>0</v>
      </c>
      <c r="H831" s="7">
        <f t="shared" si="108"/>
        <v>0</v>
      </c>
      <c r="I831" s="1">
        <v>37890</v>
      </c>
      <c r="J831" s="1">
        <f t="shared" si="109"/>
        <v>37890</v>
      </c>
      <c r="K831" s="5">
        <v>0</v>
      </c>
      <c r="L831" s="5">
        <v>0</v>
      </c>
      <c r="M831" s="10">
        <f t="shared" si="110"/>
        <v>0</v>
      </c>
      <c r="N831" s="2">
        <f t="shared" si="111"/>
        <v>0</v>
      </c>
      <c r="O831" s="2">
        <f t="shared" si="112"/>
        <v>27.771658260369595</v>
      </c>
      <c r="P831" s="1">
        <f t="shared" si="113"/>
        <v>0</v>
      </c>
      <c r="Q831" s="1">
        <f t="shared" si="114"/>
        <v>37890</v>
      </c>
      <c r="R831" s="11">
        <f t="shared" si="115"/>
        <v>0.91663466831948681</v>
      </c>
      <c r="S831" s="1">
        <f t="shared" si="116"/>
        <v>34731.287582625358</v>
      </c>
    </row>
    <row r="832" spans="1:19" s="80" customFormat="1" ht="14.4" customHeight="1">
      <c r="A832" s="142" t="s">
        <v>816</v>
      </c>
      <c r="B832" s="142">
        <v>421929</v>
      </c>
      <c r="C832" s="90" t="s">
        <v>842</v>
      </c>
      <c r="D832" s="142" t="s">
        <v>1122</v>
      </c>
      <c r="E832" s="142" t="s">
        <v>1188</v>
      </c>
      <c r="F832" s="1">
        <v>0</v>
      </c>
      <c r="G832" s="1">
        <v>0</v>
      </c>
      <c r="H832" s="7">
        <f t="shared" si="108"/>
        <v>0</v>
      </c>
      <c r="I832" s="1">
        <v>-7074</v>
      </c>
      <c r="J832" s="1">
        <f t="shared" si="109"/>
        <v>-7074</v>
      </c>
      <c r="K832" s="5">
        <v>0</v>
      </c>
      <c r="L832" s="5">
        <v>0</v>
      </c>
      <c r="M832" s="10">
        <f t="shared" si="110"/>
        <v>0</v>
      </c>
      <c r="N832" s="2">
        <f t="shared" si="111"/>
        <v>0</v>
      </c>
      <c r="O832" s="2">
        <f t="shared" si="112"/>
        <v>27.771658260369595</v>
      </c>
      <c r="P832" s="1">
        <f t="shared" si="113"/>
        <v>0</v>
      </c>
      <c r="Q832" s="1">
        <f t="shared" si="114"/>
        <v>-7074</v>
      </c>
      <c r="R832" s="11">
        <f t="shared" si="115"/>
        <v>0.91663466831948681</v>
      </c>
      <c r="S832" s="1">
        <f t="shared" si="116"/>
        <v>-7074</v>
      </c>
    </row>
    <row r="833" spans="1:19" s="80" customFormat="1" ht="14.4" customHeight="1">
      <c r="A833" s="142" t="s">
        <v>816</v>
      </c>
      <c r="B833" s="151">
        <v>421931</v>
      </c>
      <c r="C833" s="90" t="s">
        <v>843</v>
      </c>
      <c r="D833" s="142" t="s">
        <v>1122</v>
      </c>
      <c r="E833" s="143" t="s">
        <v>1187</v>
      </c>
      <c r="F833" s="1">
        <v>2050110</v>
      </c>
      <c r="G833" s="1">
        <v>724111</v>
      </c>
      <c r="H833" s="7">
        <f t="shared" si="108"/>
        <v>2774221</v>
      </c>
      <c r="I833" s="1">
        <v>117570</v>
      </c>
      <c r="J833" s="1">
        <f t="shared" si="109"/>
        <v>2891791</v>
      </c>
      <c r="K833" s="5">
        <v>5873</v>
      </c>
      <c r="L833" s="5">
        <v>0</v>
      </c>
      <c r="M833" s="10">
        <f t="shared" si="110"/>
        <v>5873</v>
      </c>
      <c r="N833" s="2">
        <f t="shared" si="111"/>
        <v>492.38736591179975</v>
      </c>
      <c r="O833" s="2">
        <f t="shared" si="112"/>
        <v>27.771658260369595</v>
      </c>
      <c r="P833" s="1">
        <f t="shared" si="113"/>
        <v>163102.94896315064</v>
      </c>
      <c r="Q833" s="1">
        <f t="shared" si="114"/>
        <v>2728688.0510368492</v>
      </c>
      <c r="R833" s="11">
        <f t="shared" si="115"/>
        <v>0.91663466831948681</v>
      </c>
      <c r="S833" s="1">
        <f t="shared" si="116"/>
        <v>2501210.0666095093</v>
      </c>
    </row>
    <row r="834" spans="1:19" s="80" customFormat="1" ht="14.4" customHeight="1">
      <c r="A834" s="142" t="s">
        <v>816</v>
      </c>
      <c r="B834" s="142">
        <v>421932</v>
      </c>
      <c r="C834" s="90" t="s">
        <v>844</v>
      </c>
      <c r="D834" s="142" t="s">
        <v>1122</v>
      </c>
      <c r="E834" s="142" t="s">
        <v>1188</v>
      </c>
      <c r="F834" s="1">
        <v>0</v>
      </c>
      <c r="G834" s="1">
        <v>0</v>
      </c>
      <c r="H834" s="7">
        <f t="shared" si="108"/>
        <v>0</v>
      </c>
      <c r="I834" s="1">
        <v>2766</v>
      </c>
      <c r="J834" s="1">
        <f t="shared" si="109"/>
        <v>2766</v>
      </c>
      <c r="K834" s="5">
        <v>0</v>
      </c>
      <c r="L834" s="5">
        <v>0</v>
      </c>
      <c r="M834" s="10">
        <f t="shared" si="110"/>
        <v>0</v>
      </c>
      <c r="N834" s="2">
        <f t="shared" si="111"/>
        <v>0</v>
      </c>
      <c r="O834" s="2">
        <f t="shared" si="112"/>
        <v>27.771658260369595</v>
      </c>
      <c r="P834" s="1">
        <f t="shared" si="113"/>
        <v>0</v>
      </c>
      <c r="Q834" s="1">
        <f t="shared" si="114"/>
        <v>2766</v>
      </c>
      <c r="R834" s="11">
        <f t="shared" si="115"/>
        <v>0.91663466831948681</v>
      </c>
      <c r="S834" s="1">
        <f t="shared" si="116"/>
        <v>2535.4114925717004</v>
      </c>
    </row>
    <row r="835" spans="1:19" s="80" customFormat="1" ht="14.4" customHeight="1">
      <c r="A835" s="142" t="s">
        <v>816</v>
      </c>
      <c r="B835" s="142">
        <v>421934</v>
      </c>
      <c r="C835" s="90" t="s">
        <v>845</v>
      </c>
      <c r="D835" s="142" t="s">
        <v>1122</v>
      </c>
      <c r="E835" s="142" t="s">
        <v>1188</v>
      </c>
      <c r="F835" s="1">
        <v>0</v>
      </c>
      <c r="G835" s="1">
        <v>0</v>
      </c>
      <c r="H835" s="7">
        <f t="shared" ref="H835:H898" si="117">SUM(F835:G835)</f>
        <v>0</v>
      </c>
      <c r="I835" s="1">
        <v>15750</v>
      </c>
      <c r="J835" s="1">
        <f t="shared" ref="J835:J898" si="118">H835+I835</f>
        <v>15750</v>
      </c>
      <c r="K835" s="5">
        <v>0</v>
      </c>
      <c r="L835" s="5">
        <v>0</v>
      </c>
      <c r="M835" s="10">
        <f t="shared" ref="M835:M898" si="119">SUM(K835:L835)</f>
        <v>0</v>
      </c>
      <c r="N835" s="2">
        <f t="shared" ref="N835:N898" si="120">IFERROR(J835/M835,0)</f>
        <v>0</v>
      </c>
      <c r="O835" s="2">
        <f t="shared" ref="O835:O898" si="121">$D$1108</f>
        <v>27.771658260369595</v>
      </c>
      <c r="P835" s="1">
        <f t="shared" ref="P835:P898" si="122">IF(J835&lt;0,0,MIN(J835,O835*M835))</f>
        <v>0</v>
      </c>
      <c r="Q835" s="1">
        <f t="shared" ref="Q835:Q898" si="123">J835-P835</f>
        <v>15750</v>
      </c>
      <c r="R835" s="11">
        <f t="shared" ref="R835:R898" si="124">$Q$1106</f>
        <v>0.91663466831948681</v>
      </c>
      <c r="S835" s="1">
        <f t="shared" ref="S835:S898" si="125">IF(Q835&gt;0,R835*Q835,Q835)</f>
        <v>14436.996026031917</v>
      </c>
    </row>
    <row r="836" spans="1:19" s="80" customFormat="1" ht="14.4" customHeight="1">
      <c r="A836" s="142" t="s">
        <v>816</v>
      </c>
      <c r="B836" s="151">
        <v>421935</v>
      </c>
      <c r="C836" s="90" t="s">
        <v>846</v>
      </c>
      <c r="D836" s="142" t="s">
        <v>1122</v>
      </c>
      <c r="E836" s="143" t="s">
        <v>1187</v>
      </c>
      <c r="F836" s="1">
        <v>203798</v>
      </c>
      <c r="G836" s="1">
        <v>730</v>
      </c>
      <c r="H836" s="7">
        <f t="shared" si="117"/>
        <v>204528</v>
      </c>
      <c r="I836" s="1">
        <v>88962</v>
      </c>
      <c r="J836" s="1">
        <f t="shared" si="118"/>
        <v>293490</v>
      </c>
      <c r="K836" s="5">
        <v>869</v>
      </c>
      <c r="L836" s="5">
        <v>8</v>
      </c>
      <c r="M836" s="10">
        <f t="shared" si="119"/>
        <v>877</v>
      </c>
      <c r="N836" s="2">
        <f t="shared" si="120"/>
        <v>334.65222348916762</v>
      </c>
      <c r="O836" s="2">
        <f t="shared" si="121"/>
        <v>27.771658260369595</v>
      </c>
      <c r="P836" s="1">
        <f t="shared" si="122"/>
        <v>24355.744294344135</v>
      </c>
      <c r="Q836" s="1">
        <f t="shared" si="123"/>
        <v>269134.25570565584</v>
      </c>
      <c r="R836" s="11">
        <f t="shared" si="124"/>
        <v>0.91663466831948681</v>
      </c>
      <c r="S836" s="1">
        <f t="shared" si="125"/>
        <v>246697.78921216581</v>
      </c>
    </row>
    <row r="837" spans="1:19" s="80" customFormat="1" ht="14.4" customHeight="1">
      <c r="A837" s="142" t="s">
        <v>816</v>
      </c>
      <c r="B837" s="142">
        <v>421936</v>
      </c>
      <c r="C837" s="90" t="s">
        <v>847</v>
      </c>
      <c r="D837" s="142" t="s">
        <v>1122</v>
      </c>
      <c r="E837" s="142" t="s">
        <v>1188</v>
      </c>
      <c r="F837" s="1">
        <v>0</v>
      </c>
      <c r="G837" s="1">
        <v>0</v>
      </c>
      <c r="H837" s="7">
        <f t="shared" si="117"/>
        <v>0</v>
      </c>
      <c r="I837" s="1">
        <v>72</v>
      </c>
      <c r="J837" s="1">
        <f t="shared" si="118"/>
        <v>72</v>
      </c>
      <c r="K837" s="5">
        <v>0</v>
      </c>
      <c r="L837" s="5">
        <v>0</v>
      </c>
      <c r="M837" s="10">
        <f t="shared" si="119"/>
        <v>0</v>
      </c>
      <c r="N837" s="2">
        <f t="shared" si="120"/>
        <v>0</v>
      </c>
      <c r="O837" s="2">
        <f t="shared" si="121"/>
        <v>27.771658260369595</v>
      </c>
      <c r="P837" s="1">
        <f t="shared" si="122"/>
        <v>0</v>
      </c>
      <c r="Q837" s="1">
        <f t="shared" si="123"/>
        <v>72</v>
      </c>
      <c r="R837" s="11">
        <f t="shared" si="124"/>
        <v>0.91663466831948681</v>
      </c>
      <c r="S837" s="1">
        <f t="shared" si="125"/>
        <v>65.997696119003052</v>
      </c>
    </row>
    <row r="838" spans="1:19" s="80" customFormat="1" ht="14.4" customHeight="1">
      <c r="A838" s="142" t="s">
        <v>816</v>
      </c>
      <c r="B838" s="151">
        <v>421942</v>
      </c>
      <c r="C838" s="90" t="s">
        <v>848</v>
      </c>
      <c r="D838" s="142" t="s">
        <v>1122</v>
      </c>
      <c r="E838" s="143" t="s">
        <v>1187</v>
      </c>
      <c r="F838" s="1">
        <v>377256</v>
      </c>
      <c r="G838" s="1">
        <v>585</v>
      </c>
      <c r="H838" s="7">
        <f t="shared" si="117"/>
        <v>377841</v>
      </c>
      <c r="I838" s="1">
        <v>660</v>
      </c>
      <c r="J838" s="1">
        <f t="shared" si="118"/>
        <v>378501</v>
      </c>
      <c r="K838" s="5">
        <v>1334</v>
      </c>
      <c r="L838" s="5">
        <v>0</v>
      </c>
      <c r="M838" s="10">
        <f t="shared" si="119"/>
        <v>1334</v>
      </c>
      <c r="N838" s="2">
        <f t="shared" si="120"/>
        <v>283.73388305847078</v>
      </c>
      <c r="O838" s="2">
        <f t="shared" si="121"/>
        <v>27.771658260369595</v>
      </c>
      <c r="P838" s="1">
        <f t="shared" si="122"/>
        <v>37047.392119333039</v>
      </c>
      <c r="Q838" s="1">
        <f t="shared" si="123"/>
        <v>341453.60788066697</v>
      </c>
      <c r="R838" s="11">
        <f t="shared" si="124"/>
        <v>0.91663466831948681</v>
      </c>
      <c r="S838" s="1">
        <f t="shared" si="125"/>
        <v>312988.21460618725</v>
      </c>
    </row>
    <row r="839" spans="1:19" s="80" customFormat="1" ht="14.4" customHeight="1">
      <c r="A839" s="142" t="s">
        <v>816</v>
      </c>
      <c r="B839" s="151">
        <v>421945</v>
      </c>
      <c r="C839" s="90" t="s">
        <v>849</v>
      </c>
      <c r="D839" s="142" t="s">
        <v>1122</v>
      </c>
      <c r="E839" s="143" t="s">
        <v>1187</v>
      </c>
      <c r="F839" s="1">
        <v>357733</v>
      </c>
      <c r="G839" s="1">
        <v>0</v>
      </c>
      <c r="H839" s="7">
        <f t="shared" si="117"/>
        <v>357733</v>
      </c>
      <c r="I839" s="1">
        <v>-128856</v>
      </c>
      <c r="J839" s="1">
        <f t="shared" si="118"/>
        <v>228877</v>
      </c>
      <c r="K839" s="5">
        <v>2197</v>
      </c>
      <c r="L839" s="5">
        <v>0</v>
      </c>
      <c r="M839" s="10">
        <f t="shared" si="119"/>
        <v>2197</v>
      </c>
      <c r="N839" s="2">
        <f t="shared" si="120"/>
        <v>104.17705962676376</v>
      </c>
      <c r="O839" s="2">
        <f t="shared" si="121"/>
        <v>27.771658260369595</v>
      </c>
      <c r="P839" s="1">
        <f t="shared" si="122"/>
        <v>61014.333198032</v>
      </c>
      <c r="Q839" s="1">
        <f t="shared" si="123"/>
        <v>167862.66680196801</v>
      </c>
      <c r="R839" s="11">
        <f t="shared" si="124"/>
        <v>0.91663466831948681</v>
      </c>
      <c r="S839" s="1">
        <f t="shared" si="125"/>
        <v>153868.73990724646</v>
      </c>
    </row>
    <row r="840" spans="1:19" s="80" customFormat="1" ht="14.4" customHeight="1">
      <c r="A840" s="142" t="s">
        <v>816</v>
      </c>
      <c r="B840" s="151">
        <v>421949</v>
      </c>
      <c r="C840" s="90" t="s">
        <v>850</v>
      </c>
      <c r="D840" s="142" t="s">
        <v>1122</v>
      </c>
      <c r="E840" s="143" t="s">
        <v>1187</v>
      </c>
      <c r="F840" s="1">
        <v>1525063</v>
      </c>
      <c r="G840" s="1">
        <v>0</v>
      </c>
      <c r="H840" s="7">
        <f t="shared" si="117"/>
        <v>1525063</v>
      </c>
      <c r="I840" s="1">
        <v>-33258</v>
      </c>
      <c r="J840" s="1">
        <f t="shared" si="118"/>
        <v>1491805</v>
      </c>
      <c r="K840" s="5">
        <v>3903</v>
      </c>
      <c r="L840" s="5">
        <v>0</v>
      </c>
      <c r="M840" s="10">
        <f t="shared" si="119"/>
        <v>3903</v>
      </c>
      <c r="N840" s="2">
        <f t="shared" si="120"/>
        <v>382.22008711247759</v>
      </c>
      <c r="O840" s="2">
        <f t="shared" si="121"/>
        <v>27.771658260369595</v>
      </c>
      <c r="P840" s="1">
        <f t="shared" si="122"/>
        <v>108392.78219022253</v>
      </c>
      <c r="Q840" s="1">
        <f t="shared" si="123"/>
        <v>1383412.2178097775</v>
      </c>
      <c r="R840" s="11">
        <f t="shared" si="124"/>
        <v>0.91663466831948681</v>
      </c>
      <c r="S840" s="1">
        <f t="shared" si="125"/>
        <v>1268083.599421191</v>
      </c>
    </row>
    <row r="841" spans="1:19" s="80" customFormat="1" ht="14.4" customHeight="1">
      <c r="A841" s="142" t="s">
        <v>816</v>
      </c>
      <c r="B841" s="142">
        <v>421951</v>
      </c>
      <c r="C841" s="90" t="s">
        <v>851</v>
      </c>
      <c r="D841" s="142" t="s">
        <v>1122</v>
      </c>
      <c r="E841" s="142" t="s">
        <v>1188</v>
      </c>
      <c r="F841" s="1">
        <v>0</v>
      </c>
      <c r="G841" s="1">
        <v>0</v>
      </c>
      <c r="H841" s="7">
        <f t="shared" si="117"/>
        <v>0</v>
      </c>
      <c r="I841" s="1">
        <v>48234</v>
      </c>
      <c r="J841" s="1">
        <f t="shared" si="118"/>
        <v>48234</v>
      </c>
      <c r="K841" s="5">
        <v>0</v>
      </c>
      <c r="L841" s="5">
        <v>0</v>
      </c>
      <c r="M841" s="10">
        <f t="shared" si="119"/>
        <v>0</v>
      </c>
      <c r="N841" s="2">
        <f t="shared" si="120"/>
        <v>0</v>
      </c>
      <c r="O841" s="2">
        <f t="shared" si="121"/>
        <v>27.771658260369595</v>
      </c>
      <c r="P841" s="1">
        <f t="shared" si="122"/>
        <v>0</v>
      </c>
      <c r="Q841" s="1">
        <f t="shared" si="123"/>
        <v>48234</v>
      </c>
      <c r="R841" s="11">
        <f t="shared" si="124"/>
        <v>0.91663466831948681</v>
      </c>
      <c r="S841" s="1">
        <f t="shared" si="125"/>
        <v>44212.956591722126</v>
      </c>
    </row>
    <row r="842" spans="1:19" s="80" customFormat="1" ht="14.4" customHeight="1">
      <c r="A842" s="142" t="s">
        <v>852</v>
      </c>
      <c r="B842" s="151">
        <v>431704</v>
      </c>
      <c r="C842" s="90" t="s">
        <v>853</v>
      </c>
      <c r="D842" s="142" t="s">
        <v>1122</v>
      </c>
      <c r="E842" s="143" t="s">
        <v>1187</v>
      </c>
      <c r="F842" s="1">
        <v>466872</v>
      </c>
      <c r="G842" s="1">
        <v>0</v>
      </c>
      <c r="H842" s="7">
        <f t="shared" si="117"/>
        <v>466872</v>
      </c>
      <c r="I842" s="1">
        <v>53196</v>
      </c>
      <c r="J842" s="1">
        <f t="shared" si="118"/>
        <v>520068</v>
      </c>
      <c r="K842" s="5">
        <v>916</v>
      </c>
      <c r="L842" s="5">
        <v>0</v>
      </c>
      <c r="M842" s="10">
        <f t="shared" si="119"/>
        <v>916</v>
      </c>
      <c r="N842" s="2">
        <f t="shared" si="120"/>
        <v>567.75982532751095</v>
      </c>
      <c r="O842" s="2">
        <f t="shared" si="121"/>
        <v>27.771658260369595</v>
      </c>
      <c r="P842" s="1">
        <f t="shared" si="122"/>
        <v>25438.838966498548</v>
      </c>
      <c r="Q842" s="1">
        <f t="shared" si="123"/>
        <v>494629.16103350144</v>
      </c>
      <c r="R842" s="11">
        <f t="shared" si="124"/>
        <v>0.91663466831948681</v>
      </c>
      <c r="S842" s="1">
        <f t="shared" si="125"/>
        <v>453394.23696508963</v>
      </c>
    </row>
    <row r="843" spans="1:19" s="80" customFormat="1" ht="14.4" customHeight="1">
      <c r="A843" s="142" t="s">
        <v>852</v>
      </c>
      <c r="B843" s="151">
        <v>431788</v>
      </c>
      <c r="C843" s="90" t="s">
        <v>854</v>
      </c>
      <c r="D843" s="142" t="s">
        <v>1122</v>
      </c>
      <c r="E843" s="143" t="s">
        <v>1187</v>
      </c>
      <c r="F843" s="1">
        <v>887878</v>
      </c>
      <c r="G843" s="1">
        <v>0</v>
      </c>
      <c r="H843" s="7">
        <f t="shared" si="117"/>
        <v>887878</v>
      </c>
      <c r="I843" s="1">
        <v>-115578</v>
      </c>
      <c r="J843" s="1">
        <f t="shared" si="118"/>
        <v>772300</v>
      </c>
      <c r="K843" s="5">
        <v>890</v>
      </c>
      <c r="L843" s="5">
        <v>0</v>
      </c>
      <c r="M843" s="10">
        <f t="shared" si="119"/>
        <v>890</v>
      </c>
      <c r="N843" s="2">
        <f t="shared" si="120"/>
        <v>867.75280898876406</v>
      </c>
      <c r="O843" s="2">
        <f t="shared" si="121"/>
        <v>27.771658260369595</v>
      </c>
      <c r="P843" s="1">
        <f t="shared" si="122"/>
        <v>24716.77585172894</v>
      </c>
      <c r="Q843" s="1">
        <f t="shared" si="123"/>
        <v>747583.22414827102</v>
      </c>
      <c r="R843" s="11">
        <f t="shared" si="124"/>
        <v>0.91663466831948681</v>
      </c>
      <c r="S843" s="1">
        <f t="shared" si="125"/>
        <v>685260.70070836297</v>
      </c>
    </row>
    <row r="844" spans="1:19" s="80" customFormat="1" ht="14.4" customHeight="1">
      <c r="A844" s="142" t="s">
        <v>852</v>
      </c>
      <c r="B844" s="151">
        <v>431831</v>
      </c>
      <c r="C844" s="90" t="s">
        <v>855</v>
      </c>
      <c r="D844" s="142" t="s">
        <v>1122</v>
      </c>
      <c r="E844" s="143" t="s">
        <v>1187</v>
      </c>
      <c r="F844" s="1">
        <v>322451.76885308721</v>
      </c>
      <c r="G844" s="1">
        <v>0</v>
      </c>
      <c r="H844" s="7">
        <f t="shared" si="117"/>
        <v>322451.76885308721</v>
      </c>
      <c r="I844" s="1">
        <v>-11490</v>
      </c>
      <c r="J844" s="1">
        <f t="shared" si="118"/>
        <v>310961.76885308721</v>
      </c>
      <c r="K844" s="5">
        <v>283</v>
      </c>
      <c r="L844" s="5">
        <v>0</v>
      </c>
      <c r="M844" s="10">
        <f t="shared" si="119"/>
        <v>283</v>
      </c>
      <c r="N844" s="2">
        <f t="shared" si="120"/>
        <v>1098.8048369367039</v>
      </c>
      <c r="O844" s="2">
        <f t="shared" si="121"/>
        <v>27.771658260369595</v>
      </c>
      <c r="P844" s="1">
        <f t="shared" si="122"/>
        <v>7859.3792876845955</v>
      </c>
      <c r="Q844" s="1">
        <f t="shared" si="123"/>
        <v>303102.38956540264</v>
      </c>
      <c r="R844" s="11">
        <f t="shared" si="124"/>
        <v>0.91663466831948681</v>
      </c>
      <c r="S844" s="1">
        <f t="shared" si="125"/>
        <v>277834.15832612675</v>
      </c>
    </row>
    <row r="845" spans="1:19" s="80" customFormat="1" ht="14.4" customHeight="1">
      <c r="A845" s="142" t="s">
        <v>852</v>
      </c>
      <c r="B845" s="151">
        <v>431966</v>
      </c>
      <c r="C845" s="90" t="s">
        <v>856</v>
      </c>
      <c r="D845" s="142" t="s">
        <v>1122</v>
      </c>
      <c r="E845" s="143" t="s">
        <v>1187</v>
      </c>
      <c r="F845" s="1">
        <v>427484</v>
      </c>
      <c r="G845" s="1">
        <v>4165</v>
      </c>
      <c r="H845" s="7">
        <f t="shared" si="117"/>
        <v>431649</v>
      </c>
      <c r="I845" s="1">
        <v>-1152</v>
      </c>
      <c r="J845" s="1">
        <f t="shared" si="118"/>
        <v>430497</v>
      </c>
      <c r="K845" s="5">
        <v>617</v>
      </c>
      <c r="L845" s="5">
        <v>0</v>
      </c>
      <c r="M845" s="10">
        <f t="shared" si="119"/>
        <v>617</v>
      </c>
      <c r="N845" s="2">
        <f t="shared" si="120"/>
        <v>697.72609400324154</v>
      </c>
      <c r="O845" s="2">
        <f t="shared" si="121"/>
        <v>27.771658260369595</v>
      </c>
      <c r="P845" s="1">
        <f t="shared" si="122"/>
        <v>17135.11314664804</v>
      </c>
      <c r="Q845" s="1">
        <f t="shared" si="123"/>
        <v>413361.88685335196</v>
      </c>
      <c r="R845" s="11">
        <f t="shared" si="124"/>
        <v>0.91663466831948681</v>
      </c>
      <c r="S845" s="1">
        <f t="shared" si="125"/>
        <v>378901.83605173952</v>
      </c>
    </row>
    <row r="846" spans="1:19" s="80" customFormat="1" ht="14.4" customHeight="1">
      <c r="A846" s="142" t="s">
        <v>852</v>
      </c>
      <c r="B846" s="151">
        <v>431968</v>
      </c>
      <c r="C846" s="90" t="s">
        <v>857</v>
      </c>
      <c r="D846" s="142" t="s">
        <v>1122</v>
      </c>
      <c r="E846" s="143" t="s">
        <v>1187</v>
      </c>
      <c r="F846" s="1">
        <v>253030</v>
      </c>
      <c r="G846" s="1">
        <v>0</v>
      </c>
      <c r="H846" s="7">
        <f t="shared" si="117"/>
        <v>253030</v>
      </c>
      <c r="I846" s="1">
        <v>1158</v>
      </c>
      <c r="J846" s="1">
        <f t="shared" si="118"/>
        <v>254188</v>
      </c>
      <c r="K846" s="5">
        <v>1124</v>
      </c>
      <c r="L846" s="5">
        <v>0</v>
      </c>
      <c r="M846" s="10">
        <f t="shared" si="119"/>
        <v>1124</v>
      </c>
      <c r="N846" s="2">
        <f t="shared" si="120"/>
        <v>226.14590747330962</v>
      </c>
      <c r="O846" s="2">
        <f t="shared" si="121"/>
        <v>27.771658260369595</v>
      </c>
      <c r="P846" s="1">
        <f t="shared" si="122"/>
        <v>31215.343884655424</v>
      </c>
      <c r="Q846" s="1">
        <f t="shared" si="123"/>
        <v>222972.65611534458</v>
      </c>
      <c r="R846" s="11">
        <f t="shared" si="124"/>
        <v>0.91663466831948681</v>
      </c>
      <c r="S846" s="1">
        <f t="shared" si="125"/>
        <v>204384.46668260387</v>
      </c>
    </row>
    <row r="847" spans="1:19" s="80" customFormat="1" ht="14.4" customHeight="1">
      <c r="A847" s="142" t="s">
        <v>852</v>
      </c>
      <c r="B847" s="151">
        <v>431969</v>
      </c>
      <c r="C847" s="90" t="s">
        <v>858</v>
      </c>
      <c r="D847" s="142" t="s">
        <v>1122</v>
      </c>
      <c r="E847" s="143" t="s">
        <v>1187</v>
      </c>
      <c r="F847" s="1">
        <v>1706540</v>
      </c>
      <c r="G847" s="1">
        <v>0</v>
      </c>
      <c r="H847" s="7">
        <f t="shared" si="117"/>
        <v>1706540</v>
      </c>
      <c r="I847" s="1">
        <v>124464</v>
      </c>
      <c r="J847" s="1">
        <f t="shared" si="118"/>
        <v>1831004</v>
      </c>
      <c r="K847" s="5">
        <v>5670</v>
      </c>
      <c r="L847" s="5">
        <v>1820</v>
      </c>
      <c r="M847" s="10">
        <f t="shared" si="119"/>
        <v>7490</v>
      </c>
      <c r="N847" s="2">
        <f t="shared" si="120"/>
        <v>244.45981308411214</v>
      </c>
      <c r="O847" s="2">
        <f t="shared" si="121"/>
        <v>27.771658260369595</v>
      </c>
      <c r="P847" s="1">
        <f t="shared" si="122"/>
        <v>208009.72037016827</v>
      </c>
      <c r="Q847" s="1">
        <f t="shared" si="123"/>
        <v>1622994.2796298317</v>
      </c>
      <c r="R847" s="11">
        <f t="shared" si="124"/>
        <v>0.91663466831948681</v>
      </c>
      <c r="S847" s="1">
        <f t="shared" si="125"/>
        <v>1487692.8231929152</v>
      </c>
    </row>
    <row r="848" spans="1:19" s="80" customFormat="1" ht="14.4" customHeight="1">
      <c r="A848" s="142" t="s">
        <v>852</v>
      </c>
      <c r="B848" s="151">
        <v>431974</v>
      </c>
      <c r="C848" s="90" t="s">
        <v>859</v>
      </c>
      <c r="D848" s="142" t="s">
        <v>1122</v>
      </c>
      <c r="E848" s="143" t="s">
        <v>1187</v>
      </c>
      <c r="F848" s="1">
        <v>510191</v>
      </c>
      <c r="G848" s="1">
        <v>0</v>
      </c>
      <c r="H848" s="7">
        <f t="shared" si="117"/>
        <v>510191</v>
      </c>
      <c r="I848" s="1">
        <v>41940</v>
      </c>
      <c r="J848" s="1">
        <f t="shared" si="118"/>
        <v>552131</v>
      </c>
      <c r="K848" s="5">
        <v>706</v>
      </c>
      <c r="L848" s="5">
        <v>0</v>
      </c>
      <c r="M848" s="10">
        <f t="shared" si="119"/>
        <v>706</v>
      </c>
      <c r="N848" s="2">
        <f t="shared" si="120"/>
        <v>782.05524079320116</v>
      </c>
      <c r="O848" s="2">
        <f t="shared" si="121"/>
        <v>27.771658260369595</v>
      </c>
      <c r="P848" s="1">
        <f t="shared" si="122"/>
        <v>19606.790731820933</v>
      </c>
      <c r="Q848" s="1">
        <f t="shared" si="123"/>
        <v>532524.20926817902</v>
      </c>
      <c r="R848" s="11">
        <f t="shared" si="124"/>
        <v>0.91663466831948681</v>
      </c>
      <c r="S848" s="1">
        <f t="shared" si="125"/>
        <v>488130.15193463425</v>
      </c>
    </row>
    <row r="849" spans="1:19" s="80" customFormat="1" ht="14.4" customHeight="1">
      <c r="A849" s="142" t="s">
        <v>852</v>
      </c>
      <c r="B849" s="142">
        <v>431976</v>
      </c>
      <c r="C849" s="90" t="s">
        <v>860</v>
      </c>
      <c r="D849" s="142" t="s">
        <v>1122</v>
      </c>
      <c r="E849" s="142" t="s">
        <v>1188</v>
      </c>
      <c r="F849" s="1">
        <v>0</v>
      </c>
      <c r="G849" s="1">
        <v>0</v>
      </c>
      <c r="H849" s="7">
        <f t="shared" si="117"/>
        <v>0</v>
      </c>
      <c r="I849" s="1">
        <v>122196</v>
      </c>
      <c r="J849" s="1">
        <f t="shared" si="118"/>
        <v>122196</v>
      </c>
      <c r="K849" s="5">
        <v>0</v>
      </c>
      <c r="L849" s="5">
        <v>0</v>
      </c>
      <c r="M849" s="10">
        <f t="shared" si="119"/>
        <v>0</v>
      </c>
      <c r="N849" s="2">
        <f t="shared" si="120"/>
        <v>0</v>
      </c>
      <c r="O849" s="2">
        <f t="shared" si="121"/>
        <v>27.771658260369595</v>
      </c>
      <c r="P849" s="1">
        <f t="shared" si="122"/>
        <v>0</v>
      </c>
      <c r="Q849" s="1">
        <f t="shared" si="123"/>
        <v>122196</v>
      </c>
      <c r="R849" s="11">
        <f t="shared" si="124"/>
        <v>0.91663466831948681</v>
      </c>
      <c r="S849" s="1">
        <f t="shared" si="125"/>
        <v>112009.08992996802</v>
      </c>
    </row>
    <row r="850" spans="1:19" s="80" customFormat="1" ht="14.4" customHeight="1">
      <c r="A850" s="142" t="s">
        <v>852</v>
      </c>
      <c r="B850" s="151">
        <v>431977</v>
      </c>
      <c r="C850" s="90" t="s">
        <v>861</v>
      </c>
      <c r="D850" s="142" t="s">
        <v>1122</v>
      </c>
      <c r="E850" s="143" t="s">
        <v>1187</v>
      </c>
      <c r="F850" s="1">
        <v>1313651</v>
      </c>
      <c r="G850" s="1">
        <v>0</v>
      </c>
      <c r="H850" s="7">
        <f t="shared" si="117"/>
        <v>1313651</v>
      </c>
      <c r="I850" s="1">
        <v>130668</v>
      </c>
      <c r="J850" s="1">
        <f t="shared" si="118"/>
        <v>1444319</v>
      </c>
      <c r="K850" s="5">
        <v>1797</v>
      </c>
      <c r="L850" s="5">
        <v>1</v>
      </c>
      <c r="M850" s="10">
        <f t="shared" si="119"/>
        <v>1798</v>
      </c>
      <c r="N850" s="2">
        <f t="shared" si="120"/>
        <v>803.29199110122363</v>
      </c>
      <c r="O850" s="2">
        <f t="shared" si="121"/>
        <v>27.771658260369595</v>
      </c>
      <c r="P850" s="1">
        <f t="shared" si="122"/>
        <v>49933.441552144533</v>
      </c>
      <c r="Q850" s="1">
        <f t="shared" si="123"/>
        <v>1394385.5584478555</v>
      </c>
      <c r="R850" s="11">
        <f t="shared" si="124"/>
        <v>0.91663466831948681</v>
      </c>
      <c r="S850" s="1">
        <f t="shared" si="125"/>
        <v>1278142.1438773323</v>
      </c>
    </row>
    <row r="851" spans="1:19" s="80" customFormat="1" ht="14.4" customHeight="1">
      <c r="A851" s="142" t="s">
        <v>852</v>
      </c>
      <c r="B851" s="151">
        <v>431979</v>
      </c>
      <c r="C851" s="90" t="s">
        <v>862</v>
      </c>
      <c r="D851" s="142" t="s">
        <v>1122</v>
      </c>
      <c r="E851" s="143" t="s">
        <v>1187</v>
      </c>
      <c r="F851" s="1">
        <v>738040</v>
      </c>
      <c r="G851" s="1">
        <v>570798</v>
      </c>
      <c r="H851" s="7">
        <f t="shared" si="117"/>
        <v>1308838</v>
      </c>
      <c r="I851" s="1">
        <v>-20274</v>
      </c>
      <c r="J851" s="1">
        <f t="shared" si="118"/>
        <v>1288564</v>
      </c>
      <c r="K851" s="5">
        <v>1800</v>
      </c>
      <c r="L851" s="5">
        <v>565</v>
      </c>
      <c r="M851" s="10">
        <f t="shared" si="119"/>
        <v>2365</v>
      </c>
      <c r="N851" s="2">
        <f t="shared" si="120"/>
        <v>544.84735729386887</v>
      </c>
      <c r="O851" s="2">
        <f t="shared" si="121"/>
        <v>27.771658260369595</v>
      </c>
      <c r="P851" s="1">
        <f t="shared" si="122"/>
        <v>65679.971785774091</v>
      </c>
      <c r="Q851" s="1">
        <f t="shared" si="123"/>
        <v>1222884.028214226</v>
      </c>
      <c r="R851" s="11">
        <f t="shared" si="124"/>
        <v>0.91663466831948681</v>
      </c>
      <c r="S851" s="1">
        <f t="shared" si="125"/>
        <v>1120937.8955953449</v>
      </c>
    </row>
    <row r="852" spans="1:19" s="80" customFormat="1" ht="14.4" customHeight="1">
      <c r="A852" s="142" t="s">
        <v>852</v>
      </c>
      <c r="B852" s="151">
        <v>431980</v>
      </c>
      <c r="C852" s="90" t="s">
        <v>863</v>
      </c>
      <c r="D852" s="142" t="s">
        <v>1122</v>
      </c>
      <c r="E852" s="143" t="s">
        <v>1187</v>
      </c>
      <c r="F852" s="1">
        <v>3199396</v>
      </c>
      <c r="G852" s="1">
        <v>211768</v>
      </c>
      <c r="H852" s="7">
        <f t="shared" si="117"/>
        <v>3411164</v>
      </c>
      <c r="I852" s="1">
        <v>-124788</v>
      </c>
      <c r="J852" s="1">
        <f t="shared" si="118"/>
        <v>3286376</v>
      </c>
      <c r="K852" s="5">
        <v>5803</v>
      </c>
      <c r="L852" s="5">
        <v>0</v>
      </c>
      <c r="M852" s="10">
        <f t="shared" si="119"/>
        <v>5803</v>
      </c>
      <c r="N852" s="2">
        <f t="shared" si="120"/>
        <v>566.32362571083922</v>
      </c>
      <c r="O852" s="2">
        <f t="shared" si="121"/>
        <v>27.771658260369595</v>
      </c>
      <c r="P852" s="1">
        <f t="shared" si="122"/>
        <v>161158.93288492475</v>
      </c>
      <c r="Q852" s="1">
        <f t="shared" si="123"/>
        <v>3125217.0671150754</v>
      </c>
      <c r="R852" s="11">
        <f t="shared" si="124"/>
        <v>0.91663466831948681</v>
      </c>
      <c r="S852" s="1">
        <f t="shared" si="125"/>
        <v>2864682.3097414267</v>
      </c>
    </row>
    <row r="853" spans="1:19" s="80" customFormat="1" ht="14.4" customHeight="1">
      <c r="A853" s="142" t="s">
        <v>852</v>
      </c>
      <c r="B853" s="142">
        <v>431982</v>
      </c>
      <c r="C853" s="90" t="s">
        <v>864</v>
      </c>
      <c r="D853" s="142" t="s">
        <v>1122</v>
      </c>
      <c r="E853" s="142" t="s">
        <v>1188</v>
      </c>
      <c r="F853" s="1">
        <v>0</v>
      </c>
      <c r="G853" s="1">
        <v>0</v>
      </c>
      <c r="H853" s="7">
        <f t="shared" si="117"/>
        <v>0</v>
      </c>
      <c r="I853" s="1">
        <v>-116640</v>
      </c>
      <c r="J853" s="1">
        <f t="shared" si="118"/>
        <v>-116640</v>
      </c>
      <c r="K853" s="5">
        <v>0</v>
      </c>
      <c r="L853" s="5">
        <v>0</v>
      </c>
      <c r="M853" s="10">
        <f t="shared" si="119"/>
        <v>0</v>
      </c>
      <c r="N853" s="2">
        <f t="shared" si="120"/>
        <v>0</v>
      </c>
      <c r="O853" s="2">
        <f t="shared" si="121"/>
        <v>27.771658260369595</v>
      </c>
      <c r="P853" s="1">
        <f t="shared" si="122"/>
        <v>0</v>
      </c>
      <c r="Q853" s="1">
        <f t="shared" si="123"/>
        <v>-116640</v>
      </c>
      <c r="R853" s="11">
        <f t="shared" si="124"/>
        <v>0.91663466831948681</v>
      </c>
      <c r="S853" s="1">
        <f t="shared" si="125"/>
        <v>-116640</v>
      </c>
    </row>
    <row r="854" spans="1:19" s="80" customFormat="1" ht="14.4" customHeight="1">
      <c r="A854" s="142" t="s">
        <v>852</v>
      </c>
      <c r="B854" s="142">
        <v>431984</v>
      </c>
      <c r="C854" s="90" t="s">
        <v>865</v>
      </c>
      <c r="D854" s="142" t="s">
        <v>1122</v>
      </c>
      <c r="E854" s="142" t="s">
        <v>1188</v>
      </c>
      <c r="F854" s="1">
        <v>0</v>
      </c>
      <c r="G854" s="1">
        <v>0</v>
      </c>
      <c r="H854" s="7">
        <f t="shared" si="117"/>
        <v>0</v>
      </c>
      <c r="I854" s="1">
        <v>191076</v>
      </c>
      <c r="J854" s="1">
        <f t="shared" si="118"/>
        <v>191076</v>
      </c>
      <c r="K854" s="5">
        <v>0</v>
      </c>
      <c r="L854" s="5">
        <v>0</v>
      </c>
      <c r="M854" s="10">
        <f t="shared" si="119"/>
        <v>0</v>
      </c>
      <c r="N854" s="2">
        <f t="shared" si="120"/>
        <v>0</v>
      </c>
      <c r="O854" s="2">
        <f t="shared" si="121"/>
        <v>27.771658260369595</v>
      </c>
      <c r="P854" s="1">
        <f t="shared" si="122"/>
        <v>0</v>
      </c>
      <c r="Q854" s="1">
        <f t="shared" si="123"/>
        <v>191076</v>
      </c>
      <c r="R854" s="11">
        <f t="shared" si="124"/>
        <v>0.91663466831948681</v>
      </c>
      <c r="S854" s="1">
        <f t="shared" si="125"/>
        <v>175146.88588381425</v>
      </c>
    </row>
    <row r="855" spans="1:19" s="80" customFormat="1" ht="14.4" customHeight="1">
      <c r="A855" s="142" t="s">
        <v>852</v>
      </c>
      <c r="B855" s="142">
        <v>431985</v>
      </c>
      <c r="C855" s="90" t="s">
        <v>866</v>
      </c>
      <c r="D855" s="142" t="s">
        <v>1122</v>
      </c>
      <c r="E855" s="142" t="s">
        <v>1188</v>
      </c>
      <c r="F855" s="1">
        <v>0</v>
      </c>
      <c r="G855" s="1">
        <v>0</v>
      </c>
      <c r="H855" s="7">
        <f t="shared" si="117"/>
        <v>0</v>
      </c>
      <c r="I855" s="1">
        <v>-210546</v>
      </c>
      <c r="J855" s="1">
        <f t="shared" si="118"/>
        <v>-210546</v>
      </c>
      <c r="K855" s="5">
        <v>0</v>
      </c>
      <c r="L855" s="5">
        <v>0</v>
      </c>
      <c r="M855" s="10">
        <f t="shared" si="119"/>
        <v>0</v>
      </c>
      <c r="N855" s="2">
        <f t="shared" si="120"/>
        <v>0</v>
      </c>
      <c r="O855" s="2">
        <f t="shared" si="121"/>
        <v>27.771658260369595</v>
      </c>
      <c r="P855" s="1">
        <f t="shared" si="122"/>
        <v>0</v>
      </c>
      <c r="Q855" s="1">
        <f t="shared" si="123"/>
        <v>-210546</v>
      </c>
      <c r="R855" s="11">
        <f t="shared" si="124"/>
        <v>0.91663466831948681</v>
      </c>
      <c r="S855" s="1">
        <f t="shared" si="125"/>
        <v>-210546</v>
      </c>
    </row>
    <row r="856" spans="1:19" s="80" customFormat="1" ht="14.4" customHeight="1">
      <c r="A856" s="142" t="s">
        <v>852</v>
      </c>
      <c r="B856" s="142">
        <v>431988</v>
      </c>
      <c r="C856" s="90" t="s">
        <v>867</v>
      </c>
      <c r="D856" s="142" t="s">
        <v>1122</v>
      </c>
      <c r="E856" s="142" t="s">
        <v>1188</v>
      </c>
      <c r="F856" s="1">
        <v>0</v>
      </c>
      <c r="G856" s="1">
        <v>0</v>
      </c>
      <c r="H856" s="7">
        <f t="shared" si="117"/>
        <v>0</v>
      </c>
      <c r="I856" s="1">
        <v>-92604</v>
      </c>
      <c r="J856" s="1">
        <f t="shared" si="118"/>
        <v>-92604</v>
      </c>
      <c r="K856" s="5">
        <v>0</v>
      </c>
      <c r="L856" s="5">
        <v>0</v>
      </c>
      <c r="M856" s="10">
        <f t="shared" si="119"/>
        <v>0</v>
      </c>
      <c r="N856" s="2">
        <f t="shared" si="120"/>
        <v>0</v>
      </c>
      <c r="O856" s="2">
        <f t="shared" si="121"/>
        <v>27.771658260369595</v>
      </c>
      <c r="P856" s="1">
        <f t="shared" si="122"/>
        <v>0</v>
      </c>
      <c r="Q856" s="1">
        <f t="shared" si="123"/>
        <v>-92604</v>
      </c>
      <c r="R856" s="11">
        <f t="shared" si="124"/>
        <v>0.91663466831948681</v>
      </c>
      <c r="S856" s="1">
        <f t="shared" si="125"/>
        <v>-92604</v>
      </c>
    </row>
    <row r="857" spans="1:19" s="80" customFormat="1" ht="14.4" customHeight="1">
      <c r="A857" s="142" t="s">
        <v>852</v>
      </c>
      <c r="B857" s="151">
        <v>431994</v>
      </c>
      <c r="C857" s="90" t="s">
        <v>868</v>
      </c>
      <c r="D857" s="142" t="s">
        <v>1122</v>
      </c>
      <c r="E857" s="143" t="s">
        <v>1187</v>
      </c>
      <c r="F857" s="1">
        <v>1035942</v>
      </c>
      <c r="G857" s="1">
        <v>507844</v>
      </c>
      <c r="H857" s="7">
        <f t="shared" si="117"/>
        <v>1543786</v>
      </c>
      <c r="I857" s="1">
        <v>53502</v>
      </c>
      <c r="J857" s="1">
        <f t="shared" si="118"/>
        <v>1597288</v>
      </c>
      <c r="K857" s="5">
        <v>2559</v>
      </c>
      <c r="L857" s="5">
        <v>128</v>
      </c>
      <c r="M857" s="10">
        <f t="shared" si="119"/>
        <v>2687</v>
      </c>
      <c r="N857" s="2">
        <f t="shared" si="120"/>
        <v>594.45031633792337</v>
      </c>
      <c r="O857" s="2">
        <f t="shared" si="121"/>
        <v>27.771658260369595</v>
      </c>
      <c r="P857" s="1">
        <f t="shared" si="122"/>
        <v>74622.445745613106</v>
      </c>
      <c r="Q857" s="1">
        <f t="shared" si="123"/>
        <v>1522665.5542543868</v>
      </c>
      <c r="R857" s="11">
        <f t="shared" si="124"/>
        <v>0.91663466831948681</v>
      </c>
      <c r="S857" s="1">
        <f t="shared" si="125"/>
        <v>1395728.0352854773</v>
      </c>
    </row>
    <row r="858" spans="1:19" s="80" customFormat="1" ht="14.4" customHeight="1">
      <c r="A858" s="142" t="s">
        <v>852</v>
      </c>
      <c r="B858" s="151">
        <v>431995</v>
      </c>
      <c r="C858" s="90" t="s">
        <v>869</v>
      </c>
      <c r="D858" s="142" t="s">
        <v>1122</v>
      </c>
      <c r="E858" s="143" t="s">
        <v>1187</v>
      </c>
      <c r="F858" s="1">
        <v>1027566</v>
      </c>
      <c r="G858" s="1">
        <v>2345</v>
      </c>
      <c r="H858" s="7">
        <f t="shared" si="117"/>
        <v>1029911</v>
      </c>
      <c r="I858" s="1">
        <v>-11874</v>
      </c>
      <c r="J858" s="1">
        <f t="shared" si="118"/>
        <v>1018037</v>
      </c>
      <c r="K858" s="5">
        <v>2214</v>
      </c>
      <c r="L858" s="5">
        <v>0</v>
      </c>
      <c r="M858" s="10">
        <f t="shared" si="119"/>
        <v>2214</v>
      </c>
      <c r="N858" s="2">
        <f t="shared" si="120"/>
        <v>459.81797651309847</v>
      </c>
      <c r="O858" s="2">
        <f t="shared" si="121"/>
        <v>27.771658260369595</v>
      </c>
      <c r="P858" s="1">
        <f t="shared" si="122"/>
        <v>61486.451388458285</v>
      </c>
      <c r="Q858" s="1">
        <f t="shared" si="123"/>
        <v>956550.54861154174</v>
      </c>
      <c r="R858" s="11">
        <f t="shared" si="124"/>
        <v>0.91663466831948681</v>
      </c>
      <c r="S858" s="1">
        <f t="shared" si="125"/>
        <v>876807.39485736366</v>
      </c>
    </row>
    <row r="859" spans="1:19" s="80" customFormat="1" ht="14.4" customHeight="1">
      <c r="A859" s="142" t="s">
        <v>852</v>
      </c>
      <c r="B859" s="142">
        <v>432006</v>
      </c>
      <c r="C859" s="90" t="s">
        <v>870</v>
      </c>
      <c r="D859" s="142" t="s">
        <v>1122</v>
      </c>
      <c r="E859" s="142" t="s">
        <v>1188</v>
      </c>
      <c r="F859" s="1">
        <v>0</v>
      </c>
      <c r="G859" s="1">
        <v>0</v>
      </c>
      <c r="H859" s="7">
        <f t="shared" si="117"/>
        <v>0</v>
      </c>
      <c r="I859" s="1">
        <v>-162900</v>
      </c>
      <c r="J859" s="1">
        <f t="shared" si="118"/>
        <v>-162900</v>
      </c>
      <c r="K859" s="5">
        <v>0</v>
      </c>
      <c r="L859" s="5">
        <v>0</v>
      </c>
      <c r="M859" s="10">
        <f t="shared" si="119"/>
        <v>0</v>
      </c>
      <c r="N859" s="2">
        <f t="shared" si="120"/>
        <v>0</v>
      </c>
      <c r="O859" s="2">
        <f t="shared" si="121"/>
        <v>27.771658260369595</v>
      </c>
      <c r="P859" s="1">
        <f t="shared" si="122"/>
        <v>0</v>
      </c>
      <c r="Q859" s="1">
        <f t="shared" si="123"/>
        <v>-162900</v>
      </c>
      <c r="R859" s="11">
        <f t="shared" si="124"/>
        <v>0.91663466831948681</v>
      </c>
      <c r="S859" s="1">
        <f t="shared" si="125"/>
        <v>-162900</v>
      </c>
    </row>
    <row r="860" spans="1:19" s="80" customFormat="1" ht="14.4" customHeight="1">
      <c r="A860" s="142" t="s">
        <v>852</v>
      </c>
      <c r="B860" s="151">
        <v>432008</v>
      </c>
      <c r="C860" s="90" t="s">
        <v>871</v>
      </c>
      <c r="D860" s="142" t="s">
        <v>1122</v>
      </c>
      <c r="E860" s="143" t="s">
        <v>1187</v>
      </c>
      <c r="F860" s="1">
        <v>395844</v>
      </c>
      <c r="G860" s="1">
        <v>0</v>
      </c>
      <c r="H860" s="7">
        <f t="shared" si="117"/>
        <v>395844</v>
      </c>
      <c r="I860" s="1">
        <v>-33660</v>
      </c>
      <c r="J860" s="1">
        <f t="shared" si="118"/>
        <v>362184</v>
      </c>
      <c r="K860" s="5">
        <v>639</v>
      </c>
      <c r="L860" s="5">
        <v>0</v>
      </c>
      <c r="M860" s="10">
        <f t="shared" si="119"/>
        <v>639</v>
      </c>
      <c r="N860" s="2">
        <f t="shared" si="120"/>
        <v>566.79812206572774</v>
      </c>
      <c r="O860" s="2">
        <f t="shared" si="121"/>
        <v>27.771658260369595</v>
      </c>
      <c r="P860" s="1">
        <f t="shared" si="122"/>
        <v>17746.089628376172</v>
      </c>
      <c r="Q860" s="1">
        <f t="shared" si="123"/>
        <v>344437.91037162382</v>
      </c>
      <c r="R860" s="11">
        <f t="shared" si="124"/>
        <v>0.91663466831948681</v>
      </c>
      <c r="S860" s="1">
        <f t="shared" si="125"/>
        <v>315723.72973015055</v>
      </c>
    </row>
    <row r="861" spans="1:19" s="80" customFormat="1" ht="14.4" customHeight="1">
      <c r="A861" s="142" t="s">
        <v>852</v>
      </c>
      <c r="B861" s="142">
        <v>432010</v>
      </c>
      <c r="C861" s="90" t="s">
        <v>872</v>
      </c>
      <c r="D861" s="142" t="s">
        <v>1122</v>
      </c>
      <c r="E861" s="142" t="s">
        <v>1188</v>
      </c>
      <c r="F861" s="1">
        <v>0</v>
      </c>
      <c r="G861" s="1">
        <v>0</v>
      </c>
      <c r="H861" s="7">
        <f t="shared" si="117"/>
        <v>0</v>
      </c>
      <c r="I861" s="1">
        <v>-36036</v>
      </c>
      <c r="J861" s="1">
        <f t="shared" si="118"/>
        <v>-36036</v>
      </c>
      <c r="K861" s="5">
        <v>0</v>
      </c>
      <c r="L861" s="5">
        <v>0</v>
      </c>
      <c r="M861" s="10">
        <f t="shared" si="119"/>
        <v>0</v>
      </c>
      <c r="N861" s="2">
        <f t="shared" si="120"/>
        <v>0</v>
      </c>
      <c r="O861" s="2">
        <f t="shared" si="121"/>
        <v>27.771658260369595</v>
      </c>
      <c r="P861" s="1">
        <f t="shared" si="122"/>
        <v>0</v>
      </c>
      <c r="Q861" s="1">
        <f t="shared" si="123"/>
        <v>-36036</v>
      </c>
      <c r="R861" s="11">
        <f t="shared" si="124"/>
        <v>0.91663466831948681</v>
      </c>
      <c r="S861" s="1">
        <f t="shared" si="125"/>
        <v>-36036</v>
      </c>
    </row>
    <row r="862" spans="1:19" s="80" customFormat="1" ht="14.4" customHeight="1">
      <c r="A862" s="142" t="s">
        <v>852</v>
      </c>
      <c r="B862" s="151">
        <v>432013</v>
      </c>
      <c r="C862" s="90" t="s">
        <v>873</v>
      </c>
      <c r="D862" s="142" t="s">
        <v>1122</v>
      </c>
      <c r="E862" s="143" t="s">
        <v>1187</v>
      </c>
      <c r="F862" s="1">
        <v>691744</v>
      </c>
      <c r="G862" s="1">
        <v>0</v>
      </c>
      <c r="H862" s="7">
        <f t="shared" si="117"/>
        <v>691744</v>
      </c>
      <c r="I862" s="1">
        <v>2274</v>
      </c>
      <c r="J862" s="1">
        <f t="shared" si="118"/>
        <v>694018</v>
      </c>
      <c r="K862" s="5">
        <v>958</v>
      </c>
      <c r="L862" s="5">
        <v>0</v>
      </c>
      <c r="M862" s="10">
        <f t="shared" si="119"/>
        <v>958</v>
      </c>
      <c r="N862" s="2">
        <f t="shared" si="120"/>
        <v>724.44467640918583</v>
      </c>
      <c r="O862" s="2">
        <f t="shared" si="121"/>
        <v>27.771658260369595</v>
      </c>
      <c r="P862" s="1">
        <f t="shared" si="122"/>
        <v>26605.248613434072</v>
      </c>
      <c r="Q862" s="1">
        <f t="shared" si="123"/>
        <v>667412.75138656597</v>
      </c>
      <c r="R862" s="11">
        <f t="shared" si="124"/>
        <v>0.91663466831948681</v>
      </c>
      <c r="S862" s="1">
        <f t="shared" si="125"/>
        <v>611773.66599942103</v>
      </c>
    </row>
    <row r="863" spans="1:19" s="80" customFormat="1" ht="14.4" customHeight="1">
      <c r="A863" s="142" t="s">
        <v>852</v>
      </c>
      <c r="B863" s="142">
        <v>432014</v>
      </c>
      <c r="C863" s="90" t="s">
        <v>874</v>
      </c>
      <c r="D863" s="142" t="s">
        <v>1122</v>
      </c>
      <c r="E863" s="142" t="s">
        <v>1188</v>
      </c>
      <c r="F863" s="1">
        <v>0</v>
      </c>
      <c r="G863" s="1">
        <v>0</v>
      </c>
      <c r="H863" s="7">
        <f t="shared" si="117"/>
        <v>0</v>
      </c>
      <c r="I863" s="1">
        <v>-13110</v>
      </c>
      <c r="J863" s="1">
        <f t="shared" si="118"/>
        <v>-13110</v>
      </c>
      <c r="K863" s="5">
        <v>0</v>
      </c>
      <c r="L863" s="5">
        <v>0</v>
      </c>
      <c r="M863" s="10">
        <f t="shared" si="119"/>
        <v>0</v>
      </c>
      <c r="N863" s="2">
        <f t="shared" si="120"/>
        <v>0</v>
      </c>
      <c r="O863" s="2">
        <f t="shared" si="121"/>
        <v>27.771658260369595</v>
      </c>
      <c r="P863" s="1">
        <f t="shared" si="122"/>
        <v>0</v>
      </c>
      <c r="Q863" s="1">
        <f t="shared" si="123"/>
        <v>-13110</v>
      </c>
      <c r="R863" s="11">
        <f t="shared" si="124"/>
        <v>0.91663466831948681</v>
      </c>
      <c r="S863" s="1">
        <f t="shared" si="125"/>
        <v>-13110</v>
      </c>
    </row>
    <row r="864" spans="1:19" s="80" customFormat="1" ht="14.4" customHeight="1">
      <c r="A864" s="142" t="s">
        <v>852</v>
      </c>
      <c r="B864" s="151">
        <v>432016</v>
      </c>
      <c r="C864" s="90" t="s">
        <v>875</v>
      </c>
      <c r="D864" s="142" t="s">
        <v>1122</v>
      </c>
      <c r="E864" s="143" t="s">
        <v>1187</v>
      </c>
      <c r="F864" s="1">
        <v>3866636</v>
      </c>
      <c r="G864" s="1">
        <v>3453441</v>
      </c>
      <c r="H864" s="7">
        <f t="shared" si="117"/>
        <v>7320077</v>
      </c>
      <c r="I864" s="1">
        <v>-100728</v>
      </c>
      <c r="J864" s="1">
        <f t="shared" si="118"/>
        <v>7219349</v>
      </c>
      <c r="K864" s="5">
        <v>9244</v>
      </c>
      <c r="L864" s="5">
        <v>3075</v>
      </c>
      <c r="M864" s="10">
        <f t="shared" si="119"/>
        <v>12319</v>
      </c>
      <c r="N864" s="2">
        <f t="shared" si="120"/>
        <v>586.03368779933442</v>
      </c>
      <c r="O864" s="2">
        <f t="shared" si="121"/>
        <v>27.771658260369595</v>
      </c>
      <c r="P864" s="1">
        <f t="shared" si="122"/>
        <v>342119.05810949305</v>
      </c>
      <c r="Q864" s="1">
        <f t="shared" si="123"/>
        <v>6877229.941890507</v>
      </c>
      <c r="R864" s="11">
        <f t="shared" si="124"/>
        <v>0.91663466831948681</v>
      </c>
      <c r="S864" s="1">
        <f t="shared" si="125"/>
        <v>6303907.3867416484</v>
      </c>
    </row>
    <row r="865" spans="1:19" s="80" customFormat="1" ht="14.4" customHeight="1">
      <c r="A865" s="142" t="s">
        <v>852</v>
      </c>
      <c r="B865" s="151">
        <v>432017</v>
      </c>
      <c r="C865" s="90" t="s">
        <v>876</v>
      </c>
      <c r="D865" s="142" t="s">
        <v>1122</v>
      </c>
      <c r="E865" s="143" t="s">
        <v>1187</v>
      </c>
      <c r="F865" s="1">
        <v>2304868</v>
      </c>
      <c r="G865" s="1">
        <v>530159</v>
      </c>
      <c r="H865" s="7">
        <f t="shared" si="117"/>
        <v>2835027</v>
      </c>
      <c r="I865" s="1">
        <v>-309108</v>
      </c>
      <c r="J865" s="1">
        <f t="shared" si="118"/>
        <v>2525919</v>
      </c>
      <c r="K865" s="5">
        <v>4792</v>
      </c>
      <c r="L865" s="5">
        <v>0</v>
      </c>
      <c r="M865" s="10">
        <f t="shared" si="119"/>
        <v>4792</v>
      </c>
      <c r="N865" s="2">
        <f t="shared" si="120"/>
        <v>527.11164440734558</v>
      </c>
      <c r="O865" s="2">
        <f t="shared" si="121"/>
        <v>27.771658260369595</v>
      </c>
      <c r="P865" s="1">
        <f t="shared" si="122"/>
        <v>133081.7863836911</v>
      </c>
      <c r="Q865" s="1">
        <f t="shared" si="123"/>
        <v>2392837.2136163088</v>
      </c>
      <c r="R865" s="11">
        <f t="shared" si="124"/>
        <v>0.91663466831948681</v>
      </c>
      <c r="S865" s="1">
        <f t="shared" si="125"/>
        <v>2193357.5456457101</v>
      </c>
    </row>
    <row r="866" spans="1:19" s="80" customFormat="1" ht="14.4" customHeight="1">
      <c r="A866" s="142" t="s">
        <v>852</v>
      </c>
      <c r="B866" s="142">
        <v>432018</v>
      </c>
      <c r="C866" s="90" t="s">
        <v>877</v>
      </c>
      <c r="D866" s="142" t="s">
        <v>1122</v>
      </c>
      <c r="E866" s="142" t="s">
        <v>1188</v>
      </c>
      <c r="F866" s="1">
        <v>0</v>
      </c>
      <c r="G866" s="1">
        <v>0</v>
      </c>
      <c r="H866" s="7">
        <f t="shared" si="117"/>
        <v>0</v>
      </c>
      <c r="I866" s="1">
        <v>-291114</v>
      </c>
      <c r="J866" s="1">
        <f t="shared" si="118"/>
        <v>-291114</v>
      </c>
      <c r="K866" s="5">
        <v>0</v>
      </c>
      <c r="L866" s="5">
        <v>0</v>
      </c>
      <c r="M866" s="10">
        <f t="shared" si="119"/>
        <v>0</v>
      </c>
      <c r="N866" s="2">
        <f t="shared" si="120"/>
        <v>0</v>
      </c>
      <c r="O866" s="2">
        <f t="shared" si="121"/>
        <v>27.771658260369595</v>
      </c>
      <c r="P866" s="1">
        <f t="shared" si="122"/>
        <v>0</v>
      </c>
      <c r="Q866" s="1">
        <f t="shared" si="123"/>
        <v>-291114</v>
      </c>
      <c r="R866" s="11">
        <f t="shared" si="124"/>
        <v>0.91663466831948681</v>
      </c>
      <c r="S866" s="1">
        <f t="shared" si="125"/>
        <v>-291114</v>
      </c>
    </row>
    <row r="867" spans="1:19" s="80" customFormat="1" ht="14.4" customHeight="1">
      <c r="A867" s="142" t="s">
        <v>852</v>
      </c>
      <c r="B867" s="142">
        <v>432020</v>
      </c>
      <c r="C867" s="90" t="s">
        <v>878</v>
      </c>
      <c r="D867" s="142" t="s">
        <v>1122</v>
      </c>
      <c r="E867" s="142" t="s">
        <v>1188</v>
      </c>
      <c r="F867" s="1">
        <v>0</v>
      </c>
      <c r="G867" s="1">
        <v>0</v>
      </c>
      <c r="H867" s="7">
        <f t="shared" si="117"/>
        <v>0</v>
      </c>
      <c r="I867" s="1">
        <v>26022</v>
      </c>
      <c r="J867" s="1">
        <f t="shared" si="118"/>
        <v>26022</v>
      </c>
      <c r="K867" s="5">
        <v>0</v>
      </c>
      <c r="L867" s="5">
        <v>0</v>
      </c>
      <c r="M867" s="10">
        <f t="shared" si="119"/>
        <v>0</v>
      </c>
      <c r="N867" s="2">
        <f t="shared" si="120"/>
        <v>0</v>
      </c>
      <c r="O867" s="2">
        <f t="shared" si="121"/>
        <v>27.771658260369595</v>
      </c>
      <c r="P867" s="1">
        <f t="shared" si="122"/>
        <v>0</v>
      </c>
      <c r="Q867" s="1">
        <f t="shared" si="123"/>
        <v>26022</v>
      </c>
      <c r="R867" s="11">
        <f t="shared" si="124"/>
        <v>0.91663466831948681</v>
      </c>
      <c r="S867" s="1">
        <f t="shared" si="125"/>
        <v>23852.667339009688</v>
      </c>
    </row>
    <row r="868" spans="1:19" s="80" customFormat="1" ht="14.4" customHeight="1">
      <c r="A868" s="142" t="s">
        <v>852</v>
      </c>
      <c r="B868" s="142">
        <v>432022</v>
      </c>
      <c r="C868" s="90" t="s">
        <v>879</v>
      </c>
      <c r="D868" s="142" t="s">
        <v>1122</v>
      </c>
      <c r="E868" s="142" t="s">
        <v>1188</v>
      </c>
      <c r="F868" s="1">
        <v>0</v>
      </c>
      <c r="G868" s="1">
        <v>0</v>
      </c>
      <c r="H868" s="7">
        <f t="shared" si="117"/>
        <v>0</v>
      </c>
      <c r="I868" s="1">
        <v>-36168</v>
      </c>
      <c r="J868" s="1">
        <f t="shared" si="118"/>
        <v>-36168</v>
      </c>
      <c r="K868" s="5">
        <v>0</v>
      </c>
      <c r="L868" s="5">
        <v>0</v>
      </c>
      <c r="M868" s="10">
        <f t="shared" si="119"/>
        <v>0</v>
      </c>
      <c r="N868" s="2">
        <f t="shared" si="120"/>
        <v>0</v>
      </c>
      <c r="O868" s="2">
        <f t="shared" si="121"/>
        <v>27.771658260369595</v>
      </c>
      <c r="P868" s="1">
        <f t="shared" si="122"/>
        <v>0</v>
      </c>
      <c r="Q868" s="1">
        <f t="shared" si="123"/>
        <v>-36168</v>
      </c>
      <c r="R868" s="11">
        <f t="shared" si="124"/>
        <v>0.91663466831948681</v>
      </c>
      <c r="S868" s="1">
        <f t="shared" si="125"/>
        <v>-36168</v>
      </c>
    </row>
    <row r="869" spans="1:19" s="80" customFormat="1" ht="14.4" customHeight="1">
      <c r="A869" s="142" t="s">
        <v>852</v>
      </c>
      <c r="B869" s="151">
        <v>432023</v>
      </c>
      <c r="C869" s="90" t="s">
        <v>880</v>
      </c>
      <c r="D869" s="142" t="s">
        <v>1122</v>
      </c>
      <c r="E869" s="143" t="s">
        <v>1187</v>
      </c>
      <c r="F869" s="1">
        <v>526896</v>
      </c>
      <c r="G869" s="1">
        <v>0</v>
      </c>
      <c r="H869" s="7">
        <f t="shared" si="117"/>
        <v>526896</v>
      </c>
      <c r="I869" s="1">
        <v>106800</v>
      </c>
      <c r="J869" s="1">
        <f t="shared" si="118"/>
        <v>633696</v>
      </c>
      <c r="K869" s="5">
        <v>558</v>
      </c>
      <c r="L869" s="5">
        <v>0</v>
      </c>
      <c r="M869" s="10">
        <f t="shared" si="119"/>
        <v>558</v>
      </c>
      <c r="N869" s="2">
        <f t="shared" si="120"/>
        <v>1135.6559139784947</v>
      </c>
      <c r="O869" s="2">
        <f t="shared" si="121"/>
        <v>27.771658260369595</v>
      </c>
      <c r="P869" s="1">
        <f t="shared" si="122"/>
        <v>15496.585309286234</v>
      </c>
      <c r="Q869" s="1">
        <f t="shared" si="123"/>
        <v>618199.41469071375</v>
      </c>
      <c r="R869" s="11">
        <f t="shared" si="124"/>
        <v>0.91663466831948681</v>
      </c>
      <c r="S869" s="1">
        <f t="shared" si="125"/>
        <v>566663.01544032327</v>
      </c>
    </row>
    <row r="870" spans="1:19" s="80" customFormat="1" ht="14.4" customHeight="1">
      <c r="A870" s="142" t="s">
        <v>852</v>
      </c>
      <c r="B870" s="142">
        <v>432025</v>
      </c>
      <c r="C870" s="90" t="s">
        <v>881</v>
      </c>
      <c r="D870" s="142" t="s">
        <v>1122</v>
      </c>
      <c r="E870" s="142" t="s">
        <v>1188</v>
      </c>
      <c r="F870" s="1">
        <v>0</v>
      </c>
      <c r="G870" s="1">
        <v>0</v>
      </c>
      <c r="H870" s="7">
        <f t="shared" si="117"/>
        <v>0</v>
      </c>
      <c r="I870" s="1">
        <v>15312</v>
      </c>
      <c r="J870" s="1">
        <f t="shared" si="118"/>
        <v>15312</v>
      </c>
      <c r="K870" s="5">
        <v>0</v>
      </c>
      <c r="L870" s="5">
        <v>0</v>
      </c>
      <c r="M870" s="10">
        <f t="shared" si="119"/>
        <v>0</v>
      </c>
      <c r="N870" s="2">
        <f t="shared" si="120"/>
        <v>0</v>
      </c>
      <c r="O870" s="2">
        <f t="shared" si="121"/>
        <v>27.771658260369595</v>
      </c>
      <c r="P870" s="1">
        <f t="shared" si="122"/>
        <v>0</v>
      </c>
      <c r="Q870" s="1">
        <f t="shared" si="123"/>
        <v>15312</v>
      </c>
      <c r="R870" s="11">
        <f t="shared" si="124"/>
        <v>0.91663466831948681</v>
      </c>
      <c r="S870" s="1">
        <f t="shared" si="125"/>
        <v>14035.510041307982</v>
      </c>
    </row>
    <row r="871" spans="1:19" s="80" customFormat="1" ht="14.4" customHeight="1">
      <c r="A871" s="142" t="s">
        <v>852</v>
      </c>
      <c r="B871" s="151">
        <v>432029</v>
      </c>
      <c r="C871" s="90" t="s">
        <v>882</v>
      </c>
      <c r="D871" s="142" t="s">
        <v>1122</v>
      </c>
      <c r="E871" s="143" t="s">
        <v>1187</v>
      </c>
      <c r="F871" s="1">
        <v>130470.09349346394</v>
      </c>
      <c r="G871" s="1">
        <v>0</v>
      </c>
      <c r="H871" s="7">
        <f t="shared" si="117"/>
        <v>130470.09349346394</v>
      </c>
      <c r="I871" s="1">
        <v>-8472</v>
      </c>
      <c r="J871" s="1">
        <f t="shared" si="118"/>
        <v>121998.09349346394</v>
      </c>
      <c r="K871" s="5">
        <v>126</v>
      </c>
      <c r="L871" s="5">
        <v>0</v>
      </c>
      <c r="M871" s="10">
        <f t="shared" si="119"/>
        <v>126</v>
      </c>
      <c r="N871" s="2">
        <f t="shared" si="120"/>
        <v>968.23883724971381</v>
      </c>
      <c r="O871" s="2">
        <f t="shared" si="121"/>
        <v>27.771658260369595</v>
      </c>
      <c r="P871" s="1">
        <f t="shared" si="122"/>
        <v>3499.228940806569</v>
      </c>
      <c r="Q871" s="1">
        <f t="shared" si="123"/>
        <v>118498.86455265737</v>
      </c>
      <c r="R871" s="11">
        <f t="shared" si="124"/>
        <v>0.91663466831948681</v>
      </c>
      <c r="S871" s="1">
        <f t="shared" si="125"/>
        <v>108620.16740546087</v>
      </c>
    </row>
    <row r="872" spans="1:19" s="80" customFormat="1" ht="14.4" customHeight="1">
      <c r="A872" s="142" t="s">
        <v>852</v>
      </c>
      <c r="B872" s="151">
        <v>432030</v>
      </c>
      <c r="C872" s="90" t="s">
        <v>815</v>
      </c>
      <c r="D872" s="142" t="s">
        <v>1122</v>
      </c>
      <c r="E872" s="143" t="s">
        <v>1187</v>
      </c>
      <c r="F872" s="1">
        <v>654386</v>
      </c>
      <c r="G872" s="1">
        <v>0</v>
      </c>
      <c r="H872" s="7">
        <f t="shared" si="117"/>
        <v>654386</v>
      </c>
      <c r="I872" s="1">
        <v>58782</v>
      </c>
      <c r="J872" s="1">
        <f t="shared" si="118"/>
        <v>713168</v>
      </c>
      <c r="K872" s="5">
        <v>1416</v>
      </c>
      <c r="L872" s="5">
        <v>0</v>
      </c>
      <c r="M872" s="10">
        <f t="shared" si="119"/>
        <v>1416</v>
      </c>
      <c r="N872" s="2">
        <f t="shared" si="120"/>
        <v>503.64971751412429</v>
      </c>
      <c r="O872" s="2">
        <f t="shared" si="121"/>
        <v>27.771658260369595</v>
      </c>
      <c r="P872" s="1">
        <f t="shared" si="122"/>
        <v>39324.668096683345</v>
      </c>
      <c r="Q872" s="1">
        <f t="shared" si="123"/>
        <v>673843.33190331666</v>
      </c>
      <c r="R872" s="11">
        <f t="shared" si="124"/>
        <v>0.91663466831948681</v>
      </c>
      <c r="S872" s="1">
        <f t="shared" si="125"/>
        <v>617668.15903849457</v>
      </c>
    </row>
    <row r="873" spans="1:19" s="80" customFormat="1" ht="14.4" customHeight="1">
      <c r="A873" s="142" t="s">
        <v>852</v>
      </c>
      <c r="B873" s="142">
        <v>432032</v>
      </c>
      <c r="C873" s="90" t="s">
        <v>883</v>
      </c>
      <c r="D873" s="142" t="s">
        <v>1122</v>
      </c>
      <c r="E873" s="142" t="s">
        <v>1188</v>
      </c>
      <c r="F873" s="1">
        <v>0</v>
      </c>
      <c r="G873" s="1">
        <v>0</v>
      </c>
      <c r="H873" s="7">
        <f t="shared" si="117"/>
        <v>0</v>
      </c>
      <c r="I873" s="1">
        <v>66</v>
      </c>
      <c r="J873" s="1">
        <f t="shared" si="118"/>
        <v>66</v>
      </c>
      <c r="K873" s="5">
        <v>0</v>
      </c>
      <c r="L873" s="5">
        <v>0</v>
      </c>
      <c r="M873" s="10">
        <f t="shared" si="119"/>
        <v>0</v>
      </c>
      <c r="N873" s="2">
        <f t="shared" si="120"/>
        <v>0</v>
      </c>
      <c r="O873" s="2">
        <f t="shared" si="121"/>
        <v>27.771658260369595</v>
      </c>
      <c r="P873" s="1">
        <f t="shared" si="122"/>
        <v>0</v>
      </c>
      <c r="Q873" s="1">
        <f t="shared" si="123"/>
        <v>66</v>
      </c>
      <c r="R873" s="11">
        <f t="shared" si="124"/>
        <v>0.91663466831948681</v>
      </c>
      <c r="S873" s="1">
        <f t="shared" si="125"/>
        <v>60.497888109086126</v>
      </c>
    </row>
    <row r="874" spans="1:19" s="80" customFormat="1" ht="14.4" customHeight="1">
      <c r="A874" s="142" t="s">
        <v>852</v>
      </c>
      <c r="B874" s="151">
        <v>432034</v>
      </c>
      <c r="C874" s="90" t="s">
        <v>884</v>
      </c>
      <c r="D874" s="142" t="s">
        <v>1122</v>
      </c>
      <c r="E874" s="143" t="s">
        <v>1187</v>
      </c>
      <c r="F874" s="1">
        <v>174937</v>
      </c>
      <c r="G874" s="1">
        <v>0</v>
      </c>
      <c r="H874" s="7">
        <f t="shared" si="117"/>
        <v>174937</v>
      </c>
      <c r="I874" s="1">
        <v>39078</v>
      </c>
      <c r="J874" s="1">
        <f t="shared" si="118"/>
        <v>214015</v>
      </c>
      <c r="K874" s="5">
        <v>400</v>
      </c>
      <c r="L874" s="5">
        <v>0</v>
      </c>
      <c r="M874" s="10">
        <f t="shared" si="119"/>
        <v>400</v>
      </c>
      <c r="N874" s="2">
        <f t="shared" si="120"/>
        <v>535.03750000000002</v>
      </c>
      <c r="O874" s="2">
        <f t="shared" si="121"/>
        <v>27.771658260369595</v>
      </c>
      <c r="P874" s="1">
        <f t="shared" si="122"/>
        <v>11108.663304147838</v>
      </c>
      <c r="Q874" s="1">
        <f t="shared" si="123"/>
        <v>202906.33669585217</v>
      </c>
      <c r="R874" s="11">
        <f t="shared" si="124"/>
        <v>0.91663466831948681</v>
      </c>
      <c r="S874" s="1">
        <f t="shared" si="125"/>
        <v>185990.98263712457</v>
      </c>
    </row>
    <row r="875" spans="1:19" s="80" customFormat="1" ht="14.4" customHeight="1">
      <c r="A875" s="142" t="s">
        <v>852</v>
      </c>
      <c r="B875" s="151">
        <v>432141</v>
      </c>
      <c r="C875" s="90" t="s">
        <v>885</v>
      </c>
      <c r="D875" s="142" t="s">
        <v>1122</v>
      </c>
      <c r="E875" s="143" t="s">
        <v>1187</v>
      </c>
      <c r="F875" s="1">
        <v>318106</v>
      </c>
      <c r="G875" s="1">
        <v>585393</v>
      </c>
      <c r="H875" s="7">
        <f t="shared" si="117"/>
        <v>903499</v>
      </c>
      <c r="I875" s="1">
        <v>64338</v>
      </c>
      <c r="J875" s="1">
        <f t="shared" si="118"/>
        <v>967837</v>
      </c>
      <c r="K875" s="5">
        <v>668</v>
      </c>
      <c r="L875" s="5">
        <v>0</v>
      </c>
      <c r="M875" s="10">
        <f t="shared" si="119"/>
        <v>668</v>
      </c>
      <c r="N875" s="2">
        <f t="shared" si="120"/>
        <v>1448.8577844311378</v>
      </c>
      <c r="O875" s="2">
        <f t="shared" si="121"/>
        <v>27.771658260369595</v>
      </c>
      <c r="P875" s="1">
        <f t="shared" si="122"/>
        <v>18551.467717926891</v>
      </c>
      <c r="Q875" s="1">
        <f t="shared" si="123"/>
        <v>949285.53228207305</v>
      </c>
      <c r="R875" s="11">
        <f t="shared" si="124"/>
        <v>0.91663466831948681</v>
      </c>
      <c r="S875" s="1">
        <f t="shared" si="125"/>
        <v>870148.02902386547</v>
      </c>
    </row>
    <row r="876" spans="1:19" s="80" customFormat="1" ht="14.4" customHeight="1">
      <c r="A876" s="142" t="s">
        <v>886</v>
      </c>
      <c r="B876" s="151">
        <v>440425</v>
      </c>
      <c r="C876" s="90" t="s">
        <v>887</v>
      </c>
      <c r="D876" s="142" t="s">
        <v>1122</v>
      </c>
      <c r="E876" s="143" t="s">
        <v>1187</v>
      </c>
      <c r="F876" s="1">
        <v>116770</v>
      </c>
      <c r="G876" s="1">
        <v>0</v>
      </c>
      <c r="H876" s="7">
        <f t="shared" si="117"/>
        <v>116770</v>
      </c>
      <c r="I876" s="1">
        <v>6324</v>
      </c>
      <c r="J876" s="1">
        <f t="shared" si="118"/>
        <v>123094</v>
      </c>
      <c r="K876" s="5">
        <v>441</v>
      </c>
      <c r="L876" s="5">
        <v>0</v>
      </c>
      <c r="M876" s="10">
        <f t="shared" si="119"/>
        <v>441</v>
      </c>
      <c r="N876" s="2">
        <f t="shared" si="120"/>
        <v>279.12471655328795</v>
      </c>
      <c r="O876" s="2">
        <f t="shared" si="121"/>
        <v>27.771658260369595</v>
      </c>
      <c r="P876" s="1">
        <f t="shared" si="122"/>
        <v>12247.301292822991</v>
      </c>
      <c r="Q876" s="1">
        <f t="shared" si="123"/>
        <v>110846.69870717701</v>
      </c>
      <c r="R876" s="11">
        <f t="shared" si="124"/>
        <v>0.91663466831948681</v>
      </c>
      <c r="S876" s="1">
        <f t="shared" si="125"/>
        <v>101605.92690376329</v>
      </c>
    </row>
    <row r="877" spans="1:19" s="80" customFormat="1" ht="14.4" customHeight="1">
      <c r="A877" s="142" t="s">
        <v>886</v>
      </c>
      <c r="B877" s="151">
        <v>442038</v>
      </c>
      <c r="C877" s="90" t="s">
        <v>888</v>
      </c>
      <c r="D877" s="142" t="s">
        <v>1122</v>
      </c>
      <c r="E877" s="143" t="s">
        <v>1187</v>
      </c>
      <c r="F877" s="1">
        <v>522153</v>
      </c>
      <c r="G877" s="1">
        <v>188046</v>
      </c>
      <c r="H877" s="7">
        <f t="shared" si="117"/>
        <v>710199</v>
      </c>
      <c r="I877" s="1">
        <v>66288</v>
      </c>
      <c r="J877" s="1">
        <f t="shared" si="118"/>
        <v>776487</v>
      </c>
      <c r="K877" s="5">
        <v>716</v>
      </c>
      <c r="L877" s="5">
        <v>0</v>
      </c>
      <c r="M877" s="10">
        <f t="shared" si="119"/>
        <v>716</v>
      </c>
      <c r="N877" s="2">
        <f t="shared" si="120"/>
        <v>1084.4790502793296</v>
      </c>
      <c r="O877" s="2">
        <f t="shared" si="121"/>
        <v>27.771658260369595</v>
      </c>
      <c r="P877" s="1">
        <f t="shared" si="122"/>
        <v>19884.507314424631</v>
      </c>
      <c r="Q877" s="1">
        <f t="shared" si="123"/>
        <v>756602.49268557539</v>
      </c>
      <c r="R877" s="11">
        <f t="shared" si="124"/>
        <v>0.91663466831948681</v>
      </c>
      <c r="S877" s="1">
        <f t="shared" si="125"/>
        <v>693528.07493253937</v>
      </c>
    </row>
    <row r="878" spans="1:19" s="80" customFormat="1" ht="14.4" customHeight="1">
      <c r="A878" s="142" t="s">
        <v>886</v>
      </c>
      <c r="B878" s="151">
        <v>442039</v>
      </c>
      <c r="C878" s="90" t="s">
        <v>889</v>
      </c>
      <c r="D878" s="142" t="s">
        <v>1122</v>
      </c>
      <c r="E878" s="143" t="s">
        <v>1187</v>
      </c>
      <c r="F878" s="1">
        <v>3468523</v>
      </c>
      <c r="G878" s="1">
        <v>0</v>
      </c>
      <c r="H878" s="7">
        <f t="shared" si="117"/>
        <v>3468523</v>
      </c>
      <c r="I878" s="1">
        <v>-109506</v>
      </c>
      <c r="J878" s="1">
        <f t="shared" si="118"/>
        <v>3359017</v>
      </c>
      <c r="K878" s="5">
        <v>4444</v>
      </c>
      <c r="L878" s="5">
        <v>0</v>
      </c>
      <c r="M878" s="10">
        <f t="shared" si="119"/>
        <v>4444</v>
      </c>
      <c r="N878" s="2">
        <f t="shared" si="120"/>
        <v>755.85441044104414</v>
      </c>
      <c r="O878" s="2">
        <f t="shared" si="121"/>
        <v>27.771658260369595</v>
      </c>
      <c r="P878" s="1">
        <f t="shared" si="122"/>
        <v>123417.24930908247</v>
      </c>
      <c r="Q878" s="1">
        <f t="shared" si="123"/>
        <v>3235599.7506909175</v>
      </c>
      <c r="R878" s="11">
        <f t="shared" si="124"/>
        <v>0.91663466831948681</v>
      </c>
      <c r="S878" s="1">
        <f t="shared" si="125"/>
        <v>2965862.9042891832</v>
      </c>
    </row>
    <row r="879" spans="1:19" s="80" customFormat="1" ht="14.4" customHeight="1">
      <c r="A879" s="142" t="s">
        <v>886</v>
      </c>
      <c r="B879" s="151">
        <v>442040</v>
      </c>
      <c r="C879" s="90" t="s">
        <v>890</v>
      </c>
      <c r="D879" s="142" t="s">
        <v>1122</v>
      </c>
      <c r="E879" s="143" t="s">
        <v>1187</v>
      </c>
      <c r="F879" s="1">
        <v>1698403</v>
      </c>
      <c r="G879" s="1">
        <v>1264421</v>
      </c>
      <c r="H879" s="7">
        <f t="shared" si="117"/>
        <v>2962824</v>
      </c>
      <c r="I879" s="1">
        <v>453948</v>
      </c>
      <c r="J879" s="1">
        <f t="shared" si="118"/>
        <v>3416772</v>
      </c>
      <c r="K879" s="5">
        <v>3384</v>
      </c>
      <c r="L879" s="5">
        <v>0</v>
      </c>
      <c r="M879" s="10">
        <f t="shared" si="119"/>
        <v>3384</v>
      </c>
      <c r="N879" s="2">
        <f t="shared" si="120"/>
        <v>1009.6843971631206</v>
      </c>
      <c r="O879" s="2">
        <f t="shared" si="121"/>
        <v>27.771658260369595</v>
      </c>
      <c r="P879" s="1">
        <f t="shared" si="122"/>
        <v>93979.291553090705</v>
      </c>
      <c r="Q879" s="1">
        <f t="shared" si="123"/>
        <v>3322792.7084469092</v>
      </c>
      <c r="R879" s="11">
        <f t="shared" si="124"/>
        <v>0.91663466831948681</v>
      </c>
      <c r="S879" s="1">
        <f t="shared" si="125"/>
        <v>3045786.9922016417</v>
      </c>
    </row>
    <row r="880" spans="1:19" s="80" customFormat="1" ht="14.4" customHeight="1">
      <c r="A880" s="142" t="s">
        <v>886</v>
      </c>
      <c r="B880" s="142">
        <v>442041</v>
      </c>
      <c r="C880" s="90" t="s">
        <v>891</v>
      </c>
      <c r="D880" s="142" t="s">
        <v>1122</v>
      </c>
      <c r="E880" s="142" t="s">
        <v>1188</v>
      </c>
      <c r="F880" s="1">
        <v>0</v>
      </c>
      <c r="G880" s="1">
        <v>0</v>
      </c>
      <c r="H880" s="7">
        <f t="shared" si="117"/>
        <v>0</v>
      </c>
      <c r="I880" s="1">
        <v>121668</v>
      </c>
      <c r="J880" s="1">
        <f t="shared" si="118"/>
        <v>121668</v>
      </c>
      <c r="K880" s="5">
        <v>0</v>
      </c>
      <c r="L880" s="5">
        <v>0</v>
      </c>
      <c r="M880" s="10">
        <f t="shared" si="119"/>
        <v>0</v>
      </c>
      <c r="N880" s="2">
        <f t="shared" si="120"/>
        <v>0</v>
      </c>
      <c r="O880" s="2">
        <f t="shared" si="121"/>
        <v>27.771658260369595</v>
      </c>
      <c r="P880" s="1">
        <f t="shared" si="122"/>
        <v>0</v>
      </c>
      <c r="Q880" s="1">
        <f t="shared" si="123"/>
        <v>121668</v>
      </c>
      <c r="R880" s="11">
        <f t="shared" si="124"/>
        <v>0.91663466831948681</v>
      </c>
      <c r="S880" s="1">
        <f t="shared" si="125"/>
        <v>111525.10682509532</v>
      </c>
    </row>
    <row r="881" spans="1:19" s="80" customFormat="1" ht="14.4" customHeight="1">
      <c r="A881" s="142" t="s">
        <v>886</v>
      </c>
      <c r="B881" s="142">
        <v>442043</v>
      </c>
      <c r="C881" s="90" t="s">
        <v>892</v>
      </c>
      <c r="D881" s="142" t="s">
        <v>1122</v>
      </c>
      <c r="E881" s="142" t="s">
        <v>1188</v>
      </c>
      <c r="F881" s="1">
        <v>0</v>
      </c>
      <c r="G881" s="1">
        <v>0</v>
      </c>
      <c r="H881" s="7">
        <f t="shared" si="117"/>
        <v>0</v>
      </c>
      <c r="I881" s="1">
        <v>-2850</v>
      </c>
      <c r="J881" s="1">
        <f t="shared" si="118"/>
        <v>-2850</v>
      </c>
      <c r="K881" s="5">
        <v>0</v>
      </c>
      <c r="L881" s="5">
        <v>0</v>
      </c>
      <c r="M881" s="10">
        <f t="shared" si="119"/>
        <v>0</v>
      </c>
      <c r="N881" s="2">
        <f t="shared" si="120"/>
        <v>0</v>
      </c>
      <c r="O881" s="2">
        <f t="shared" si="121"/>
        <v>27.771658260369595</v>
      </c>
      <c r="P881" s="1">
        <f t="shared" si="122"/>
        <v>0</v>
      </c>
      <c r="Q881" s="1">
        <f t="shared" si="123"/>
        <v>-2850</v>
      </c>
      <c r="R881" s="11">
        <f t="shared" si="124"/>
        <v>0.91663466831948681</v>
      </c>
      <c r="S881" s="1">
        <f t="shared" si="125"/>
        <v>-2850</v>
      </c>
    </row>
    <row r="882" spans="1:19" s="80" customFormat="1" ht="14.4" customHeight="1">
      <c r="A882" s="142" t="s">
        <v>886</v>
      </c>
      <c r="B882" s="151">
        <v>442046</v>
      </c>
      <c r="C882" s="90" t="s">
        <v>893</v>
      </c>
      <c r="D882" s="142" t="s">
        <v>1122</v>
      </c>
      <c r="E882" s="143" t="s">
        <v>1187</v>
      </c>
      <c r="F882" s="1">
        <v>1846652</v>
      </c>
      <c r="G882" s="1">
        <v>0</v>
      </c>
      <c r="H882" s="7">
        <f t="shared" si="117"/>
        <v>1846652</v>
      </c>
      <c r="I882" s="1">
        <v>68298</v>
      </c>
      <c r="J882" s="1">
        <f t="shared" si="118"/>
        <v>1914950</v>
      </c>
      <c r="K882" s="5">
        <v>3453</v>
      </c>
      <c r="L882" s="5">
        <v>0</v>
      </c>
      <c r="M882" s="10">
        <f t="shared" si="119"/>
        <v>3453</v>
      </c>
      <c r="N882" s="2">
        <f t="shared" si="120"/>
        <v>554.57573124818998</v>
      </c>
      <c r="O882" s="2">
        <f t="shared" si="121"/>
        <v>27.771658260369595</v>
      </c>
      <c r="P882" s="1">
        <f t="shared" si="122"/>
        <v>95895.535973056205</v>
      </c>
      <c r="Q882" s="1">
        <f t="shared" si="123"/>
        <v>1819054.4640269438</v>
      </c>
      <c r="R882" s="11">
        <f t="shared" si="124"/>
        <v>0.91663466831948681</v>
      </c>
      <c r="S882" s="1">
        <f t="shared" si="125"/>
        <v>1667408.3852884194</v>
      </c>
    </row>
    <row r="883" spans="1:19" s="80" customFormat="1" ht="14.4" customHeight="1">
      <c r="A883" s="142" t="s">
        <v>886</v>
      </c>
      <c r="B883" s="142">
        <v>442052</v>
      </c>
      <c r="C883" s="90" t="s">
        <v>894</v>
      </c>
      <c r="D883" s="142" t="s">
        <v>1122</v>
      </c>
      <c r="E883" s="142" t="s">
        <v>1188</v>
      </c>
      <c r="F883" s="1">
        <v>0</v>
      </c>
      <c r="G883" s="1">
        <v>0</v>
      </c>
      <c r="H883" s="7">
        <f t="shared" si="117"/>
        <v>0</v>
      </c>
      <c r="I883" s="1">
        <v>142458</v>
      </c>
      <c r="J883" s="1">
        <f t="shared" si="118"/>
        <v>142458</v>
      </c>
      <c r="K883" s="5">
        <v>0</v>
      </c>
      <c r="L883" s="5">
        <v>0</v>
      </c>
      <c r="M883" s="10">
        <f t="shared" si="119"/>
        <v>0</v>
      </c>
      <c r="N883" s="2">
        <f t="shared" si="120"/>
        <v>0</v>
      </c>
      <c r="O883" s="2">
        <f t="shared" si="121"/>
        <v>27.771658260369595</v>
      </c>
      <c r="P883" s="1">
        <f t="shared" si="122"/>
        <v>0</v>
      </c>
      <c r="Q883" s="1">
        <f t="shared" si="123"/>
        <v>142458</v>
      </c>
      <c r="R883" s="11">
        <f t="shared" si="124"/>
        <v>0.91663466831948681</v>
      </c>
      <c r="S883" s="1">
        <f t="shared" si="125"/>
        <v>130581.94157945745</v>
      </c>
    </row>
    <row r="884" spans="1:19" s="80" customFormat="1" ht="14.4" customHeight="1">
      <c r="A884" s="142" t="s">
        <v>886</v>
      </c>
      <c r="B884" s="151">
        <v>442057</v>
      </c>
      <c r="C884" s="90" t="s">
        <v>895</v>
      </c>
      <c r="D884" s="142" t="s">
        <v>1122</v>
      </c>
      <c r="E884" s="143" t="s">
        <v>1187</v>
      </c>
      <c r="F884" s="1">
        <v>1515517</v>
      </c>
      <c r="G884" s="1">
        <v>0</v>
      </c>
      <c r="H884" s="7">
        <f t="shared" si="117"/>
        <v>1515517</v>
      </c>
      <c r="I884" s="1">
        <v>302664</v>
      </c>
      <c r="J884" s="1">
        <f t="shared" si="118"/>
        <v>1818181</v>
      </c>
      <c r="K884" s="5">
        <v>1626</v>
      </c>
      <c r="L884" s="5">
        <v>0</v>
      </c>
      <c r="M884" s="10">
        <f t="shared" si="119"/>
        <v>1626</v>
      </c>
      <c r="N884" s="2">
        <f t="shared" si="120"/>
        <v>1118.1924969249692</v>
      </c>
      <c r="O884" s="2">
        <f t="shared" si="121"/>
        <v>27.771658260369595</v>
      </c>
      <c r="P884" s="1">
        <f t="shared" si="122"/>
        <v>45156.716331360964</v>
      </c>
      <c r="Q884" s="1">
        <f t="shared" si="123"/>
        <v>1773024.2836686391</v>
      </c>
      <c r="R884" s="11">
        <f t="shared" si="124"/>
        <v>0.91663466831948681</v>
      </c>
      <c r="S884" s="1">
        <f t="shared" si="125"/>
        <v>1625215.5261829987</v>
      </c>
    </row>
    <row r="885" spans="1:19" s="80" customFormat="1" ht="14.4" customHeight="1">
      <c r="A885" s="142" t="s">
        <v>886</v>
      </c>
      <c r="B885" s="142">
        <v>442059</v>
      </c>
      <c r="C885" s="90" t="s">
        <v>896</v>
      </c>
      <c r="D885" s="142" t="s">
        <v>1122</v>
      </c>
      <c r="E885" s="142" t="s">
        <v>1188</v>
      </c>
      <c r="F885" s="1">
        <v>0</v>
      </c>
      <c r="G885" s="1">
        <v>0</v>
      </c>
      <c r="H885" s="7">
        <f t="shared" si="117"/>
        <v>0</v>
      </c>
      <c r="I885" s="1">
        <v>42168</v>
      </c>
      <c r="J885" s="1">
        <f t="shared" si="118"/>
        <v>42168</v>
      </c>
      <c r="K885" s="5">
        <v>0</v>
      </c>
      <c r="L885" s="5">
        <v>0</v>
      </c>
      <c r="M885" s="10">
        <f t="shared" si="119"/>
        <v>0</v>
      </c>
      <c r="N885" s="2">
        <f t="shared" si="120"/>
        <v>0</v>
      </c>
      <c r="O885" s="2">
        <f t="shared" si="121"/>
        <v>27.771658260369595</v>
      </c>
      <c r="P885" s="1">
        <f t="shared" si="122"/>
        <v>0</v>
      </c>
      <c r="Q885" s="1">
        <f t="shared" si="123"/>
        <v>42168</v>
      </c>
      <c r="R885" s="11">
        <f t="shared" si="124"/>
        <v>0.91663466831948681</v>
      </c>
      <c r="S885" s="1">
        <f t="shared" si="125"/>
        <v>38652.650693696123</v>
      </c>
    </row>
    <row r="886" spans="1:19" s="80" customFormat="1" ht="14.4" customHeight="1">
      <c r="A886" s="142" t="s">
        <v>886</v>
      </c>
      <c r="B886" s="142">
        <v>442060</v>
      </c>
      <c r="C886" s="90" t="s">
        <v>897</v>
      </c>
      <c r="D886" s="142" t="s">
        <v>1122</v>
      </c>
      <c r="E886" s="142" t="s">
        <v>1188</v>
      </c>
      <c r="F886" s="1">
        <v>0</v>
      </c>
      <c r="G886" s="1">
        <v>0</v>
      </c>
      <c r="H886" s="7">
        <f t="shared" si="117"/>
        <v>0</v>
      </c>
      <c r="I886" s="1">
        <v>29598</v>
      </c>
      <c r="J886" s="1">
        <f t="shared" si="118"/>
        <v>29598</v>
      </c>
      <c r="K886" s="5">
        <v>0</v>
      </c>
      <c r="L886" s="5">
        <v>0</v>
      </c>
      <c r="M886" s="10">
        <f t="shared" si="119"/>
        <v>0</v>
      </c>
      <c r="N886" s="2">
        <f t="shared" si="120"/>
        <v>0</v>
      </c>
      <c r="O886" s="2">
        <f t="shared" si="121"/>
        <v>27.771658260369595</v>
      </c>
      <c r="P886" s="1">
        <f t="shared" si="122"/>
        <v>0</v>
      </c>
      <c r="Q886" s="1">
        <f t="shared" si="123"/>
        <v>29598</v>
      </c>
      <c r="R886" s="11">
        <f t="shared" si="124"/>
        <v>0.91663466831948681</v>
      </c>
      <c r="S886" s="1">
        <f t="shared" si="125"/>
        <v>27130.552912920171</v>
      </c>
    </row>
    <row r="887" spans="1:19" s="80" customFormat="1" ht="14.4" customHeight="1">
      <c r="A887" s="142" t="s">
        <v>886</v>
      </c>
      <c r="B887" s="151">
        <v>442061</v>
      </c>
      <c r="C887" s="90" t="s">
        <v>898</v>
      </c>
      <c r="D887" s="142" t="s">
        <v>1122</v>
      </c>
      <c r="E887" s="143" t="s">
        <v>1187</v>
      </c>
      <c r="F887" s="1">
        <v>1452014</v>
      </c>
      <c r="G887" s="1">
        <v>0</v>
      </c>
      <c r="H887" s="7">
        <f t="shared" si="117"/>
        <v>1452014</v>
      </c>
      <c r="I887" s="1">
        <v>-87078</v>
      </c>
      <c r="J887" s="1">
        <f t="shared" si="118"/>
        <v>1364936</v>
      </c>
      <c r="K887" s="5">
        <v>1318</v>
      </c>
      <c r="L887" s="5">
        <v>0</v>
      </c>
      <c r="M887" s="10">
        <f t="shared" si="119"/>
        <v>1318</v>
      </c>
      <c r="N887" s="2">
        <f t="shared" si="120"/>
        <v>1035.6115326251897</v>
      </c>
      <c r="O887" s="2">
        <f t="shared" si="121"/>
        <v>27.771658260369595</v>
      </c>
      <c r="P887" s="1">
        <f t="shared" si="122"/>
        <v>36603.045587167129</v>
      </c>
      <c r="Q887" s="1">
        <f t="shared" si="123"/>
        <v>1328332.9544128329</v>
      </c>
      <c r="R887" s="11">
        <f t="shared" si="124"/>
        <v>0.91663466831948681</v>
      </c>
      <c r="S887" s="1">
        <f t="shared" si="125"/>
        <v>1217596.037086051</v>
      </c>
    </row>
    <row r="888" spans="1:19" s="80" customFormat="1" ht="14.4" customHeight="1">
      <c r="A888" s="142" t="s">
        <v>886</v>
      </c>
      <c r="B888" s="151">
        <v>442065</v>
      </c>
      <c r="C888" s="90" t="s">
        <v>899</v>
      </c>
      <c r="D888" s="142" t="s">
        <v>1122</v>
      </c>
      <c r="E888" s="143" t="s">
        <v>1187</v>
      </c>
      <c r="F888" s="1">
        <v>176281</v>
      </c>
      <c r="G888" s="1">
        <v>0</v>
      </c>
      <c r="H888" s="7">
        <f t="shared" si="117"/>
        <v>176281</v>
      </c>
      <c r="I888" s="1">
        <v>17994</v>
      </c>
      <c r="J888" s="1">
        <f t="shared" si="118"/>
        <v>194275</v>
      </c>
      <c r="K888" s="5">
        <v>714</v>
      </c>
      <c r="L888" s="5">
        <v>0</v>
      </c>
      <c r="M888" s="10">
        <f t="shared" si="119"/>
        <v>714</v>
      </c>
      <c r="N888" s="2">
        <f t="shared" si="120"/>
        <v>272.09383753501402</v>
      </c>
      <c r="O888" s="2">
        <f t="shared" si="121"/>
        <v>27.771658260369595</v>
      </c>
      <c r="P888" s="1">
        <f t="shared" si="122"/>
        <v>19828.963997903891</v>
      </c>
      <c r="Q888" s="1">
        <f t="shared" si="123"/>
        <v>174446.03600209611</v>
      </c>
      <c r="R888" s="11">
        <f t="shared" si="124"/>
        <v>0.91663466831948681</v>
      </c>
      <c r="S888" s="1">
        <f t="shared" si="125"/>
        <v>159903.28435043062</v>
      </c>
    </row>
    <row r="889" spans="1:19" s="80" customFormat="1" ht="14.4" customHeight="1">
      <c r="A889" s="142" t="s">
        <v>886</v>
      </c>
      <c r="B889" s="151">
        <v>442066</v>
      </c>
      <c r="C889" s="90" t="s">
        <v>900</v>
      </c>
      <c r="D889" s="142" t="s">
        <v>1122</v>
      </c>
      <c r="E889" s="143" t="s">
        <v>1187</v>
      </c>
      <c r="F889" s="1">
        <v>777269.49149910233</v>
      </c>
      <c r="G889" s="1">
        <v>0</v>
      </c>
      <c r="H889" s="7">
        <f t="shared" si="117"/>
        <v>777269.49149910233</v>
      </c>
      <c r="I889" s="1">
        <v>-110496</v>
      </c>
      <c r="J889" s="1">
        <f t="shared" si="118"/>
        <v>666773.49149910233</v>
      </c>
      <c r="K889" s="5">
        <v>621</v>
      </c>
      <c r="L889" s="5">
        <v>0</v>
      </c>
      <c r="M889" s="10">
        <f t="shared" si="119"/>
        <v>621</v>
      </c>
      <c r="N889" s="2">
        <f t="shared" si="120"/>
        <v>1073.7093260855111</v>
      </c>
      <c r="O889" s="2">
        <f t="shared" si="121"/>
        <v>27.771658260369595</v>
      </c>
      <c r="P889" s="1">
        <f t="shared" si="122"/>
        <v>17246.199779689519</v>
      </c>
      <c r="Q889" s="1">
        <f t="shared" si="123"/>
        <v>649527.29171941278</v>
      </c>
      <c r="R889" s="11">
        <f t="shared" si="124"/>
        <v>0.91663466831948681</v>
      </c>
      <c r="S889" s="1">
        <f t="shared" si="125"/>
        <v>595379.23360967846</v>
      </c>
    </row>
    <row r="890" spans="1:19" s="80" customFormat="1" ht="14.4" customHeight="1">
      <c r="A890" s="142" t="s">
        <v>886</v>
      </c>
      <c r="B890" s="151">
        <v>442068</v>
      </c>
      <c r="C890" s="90" t="s">
        <v>901</v>
      </c>
      <c r="D890" s="142" t="s">
        <v>1122</v>
      </c>
      <c r="E890" s="143" t="s">
        <v>1187</v>
      </c>
      <c r="F890" s="1">
        <v>5973816</v>
      </c>
      <c r="G890" s="1">
        <v>0</v>
      </c>
      <c r="H890" s="7">
        <f t="shared" si="117"/>
        <v>5973816</v>
      </c>
      <c r="I890" s="1">
        <v>277380</v>
      </c>
      <c r="J890" s="1">
        <f t="shared" si="118"/>
        <v>6251196</v>
      </c>
      <c r="K890" s="5">
        <v>17229</v>
      </c>
      <c r="L890" s="5">
        <v>0</v>
      </c>
      <c r="M890" s="10">
        <f t="shared" si="119"/>
        <v>17229</v>
      </c>
      <c r="N890" s="2">
        <f t="shared" si="120"/>
        <v>362.82987985373501</v>
      </c>
      <c r="O890" s="2">
        <f t="shared" si="121"/>
        <v>27.771658260369595</v>
      </c>
      <c r="P890" s="1">
        <f t="shared" si="122"/>
        <v>478477.90016790776</v>
      </c>
      <c r="Q890" s="1">
        <f t="shared" si="123"/>
        <v>5772718.0998320924</v>
      </c>
      <c r="R890" s="11">
        <f t="shared" si="124"/>
        <v>0.91663466831948681</v>
      </c>
      <c r="S890" s="1">
        <f t="shared" si="125"/>
        <v>5291473.5407414883</v>
      </c>
    </row>
    <row r="891" spans="1:19" s="80" customFormat="1" ht="14.4" customHeight="1">
      <c r="A891" s="142" t="s">
        <v>886</v>
      </c>
      <c r="B891" s="151">
        <v>442069</v>
      </c>
      <c r="C891" s="90" t="s">
        <v>902</v>
      </c>
      <c r="D891" s="142" t="s">
        <v>1122</v>
      </c>
      <c r="E891" s="143" t="s">
        <v>1187</v>
      </c>
      <c r="F891" s="1">
        <v>151172</v>
      </c>
      <c r="G891" s="1">
        <v>0</v>
      </c>
      <c r="H891" s="7">
        <f t="shared" si="117"/>
        <v>151172</v>
      </c>
      <c r="I891" s="1">
        <v>19506</v>
      </c>
      <c r="J891" s="1">
        <f t="shared" si="118"/>
        <v>170678</v>
      </c>
      <c r="K891" s="5">
        <v>699</v>
      </c>
      <c r="L891" s="5">
        <v>0</v>
      </c>
      <c r="M891" s="10">
        <f t="shared" si="119"/>
        <v>699</v>
      </c>
      <c r="N891" s="2">
        <f t="shared" si="120"/>
        <v>244.17453505007154</v>
      </c>
      <c r="O891" s="2">
        <f t="shared" si="121"/>
        <v>27.771658260369595</v>
      </c>
      <c r="P891" s="1">
        <f t="shared" si="122"/>
        <v>19412.389123998346</v>
      </c>
      <c r="Q891" s="1">
        <f t="shared" si="123"/>
        <v>151265.61087600165</v>
      </c>
      <c r="R891" s="11">
        <f t="shared" si="124"/>
        <v>0.91663466831948681</v>
      </c>
      <c r="S891" s="1">
        <f t="shared" si="125"/>
        <v>138655.30305346832</v>
      </c>
    </row>
    <row r="892" spans="1:19" s="80" customFormat="1" ht="14.4" customHeight="1">
      <c r="A892" s="142" t="s">
        <v>886</v>
      </c>
      <c r="B892" s="142">
        <v>442070</v>
      </c>
      <c r="C892" s="90" t="s">
        <v>903</v>
      </c>
      <c r="D892" s="142" t="s">
        <v>1122</v>
      </c>
      <c r="E892" s="142" t="s">
        <v>1188</v>
      </c>
      <c r="F892" s="1">
        <v>0</v>
      </c>
      <c r="G892" s="1">
        <v>0</v>
      </c>
      <c r="H892" s="7">
        <f t="shared" si="117"/>
        <v>0</v>
      </c>
      <c r="I892" s="1">
        <v>337428</v>
      </c>
      <c r="J892" s="1">
        <f t="shared" si="118"/>
        <v>337428</v>
      </c>
      <c r="K892" s="5">
        <v>0</v>
      </c>
      <c r="L892" s="5">
        <v>0</v>
      </c>
      <c r="M892" s="10">
        <f t="shared" si="119"/>
        <v>0</v>
      </c>
      <c r="N892" s="2">
        <f t="shared" si="120"/>
        <v>0</v>
      </c>
      <c r="O892" s="2">
        <f t="shared" si="121"/>
        <v>27.771658260369595</v>
      </c>
      <c r="P892" s="1">
        <f t="shared" si="122"/>
        <v>0</v>
      </c>
      <c r="Q892" s="1">
        <f t="shared" si="123"/>
        <v>337428</v>
      </c>
      <c r="R892" s="11">
        <f t="shared" si="124"/>
        <v>0.91663466831948681</v>
      </c>
      <c r="S892" s="1">
        <f t="shared" si="125"/>
        <v>309298.20286170777</v>
      </c>
    </row>
    <row r="893" spans="1:19" s="80" customFormat="1" ht="14.4" customHeight="1">
      <c r="A893" s="142" t="s">
        <v>886</v>
      </c>
      <c r="B893" s="142">
        <v>442071</v>
      </c>
      <c r="C893" s="90" t="s">
        <v>904</v>
      </c>
      <c r="D893" s="142" t="s">
        <v>1122</v>
      </c>
      <c r="E893" s="142" t="s">
        <v>1188</v>
      </c>
      <c r="F893" s="1">
        <v>0</v>
      </c>
      <c r="G893" s="1">
        <v>0</v>
      </c>
      <c r="H893" s="7">
        <f t="shared" si="117"/>
        <v>0</v>
      </c>
      <c r="I893" s="1">
        <v>69174</v>
      </c>
      <c r="J893" s="1">
        <f t="shared" si="118"/>
        <v>69174</v>
      </c>
      <c r="K893" s="5">
        <v>0</v>
      </c>
      <c r="L893" s="5">
        <v>0</v>
      </c>
      <c r="M893" s="10">
        <f t="shared" si="119"/>
        <v>0</v>
      </c>
      <c r="N893" s="2">
        <f t="shared" si="120"/>
        <v>0</v>
      </c>
      <c r="O893" s="2">
        <f t="shared" si="121"/>
        <v>27.771658260369595</v>
      </c>
      <c r="P893" s="1">
        <f t="shared" si="122"/>
        <v>0</v>
      </c>
      <c r="Q893" s="1">
        <f t="shared" si="123"/>
        <v>69174</v>
      </c>
      <c r="R893" s="11">
        <f t="shared" si="124"/>
        <v>0.91663466831948681</v>
      </c>
      <c r="S893" s="1">
        <f t="shared" si="125"/>
        <v>63407.28654633218</v>
      </c>
    </row>
    <row r="894" spans="1:19" s="80" customFormat="1" ht="14.4" customHeight="1">
      <c r="A894" s="142" t="s">
        <v>886</v>
      </c>
      <c r="B894" s="151">
        <v>442073</v>
      </c>
      <c r="C894" s="90" t="s">
        <v>905</v>
      </c>
      <c r="D894" s="142" t="s">
        <v>1122</v>
      </c>
      <c r="E894" s="143" t="s">
        <v>1187</v>
      </c>
      <c r="F894" s="1">
        <v>81412.952037190145</v>
      </c>
      <c r="G894" s="1">
        <v>0</v>
      </c>
      <c r="H894" s="7">
        <f t="shared" si="117"/>
        <v>81412.952037190145</v>
      </c>
      <c r="I894" s="1">
        <v>11028</v>
      </c>
      <c r="J894" s="1">
        <f t="shared" si="118"/>
        <v>92440.952037190145</v>
      </c>
      <c r="K894" s="5">
        <v>70</v>
      </c>
      <c r="L894" s="5">
        <v>0</v>
      </c>
      <c r="M894" s="10">
        <f t="shared" si="119"/>
        <v>70</v>
      </c>
      <c r="N894" s="2">
        <f t="shared" si="120"/>
        <v>1320.5850291027164</v>
      </c>
      <c r="O894" s="2">
        <f t="shared" si="121"/>
        <v>27.771658260369595</v>
      </c>
      <c r="P894" s="1">
        <f t="shared" si="122"/>
        <v>1944.0160782258715</v>
      </c>
      <c r="Q894" s="1">
        <f t="shared" si="123"/>
        <v>90496.93595896427</v>
      </c>
      <c r="R894" s="11">
        <f t="shared" si="124"/>
        <v>0.91663466831948681</v>
      </c>
      <c r="S894" s="1">
        <f t="shared" si="125"/>
        <v>82952.628876675051</v>
      </c>
    </row>
    <row r="895" spans="1:19" s="80" customFormat="1" ht="14.4" customHeight="1">
      <c r="A895" s="142" t="s">
        <v>886</v>
      </c>
      <c r="B895" s="151">
        <v>442076</v>
      </c>
      <c r="C895" s="90" t="s">
        <v>906</v>
      </c>
      <c r="D895" s="142" t="s">
        <v>1122</v>
      </c>
      <c r="E895" s="143" t="s">
        <v>1187</v>
      </c>
      <c r="F895" s="1">
        <v>864466</v>
      </c>
      <c r="G895" s="1">
        <v>185785</v>
      </c>
      <c r="H895" s="7">
        <f t="shared" si="117"/>
        <v>1050251</v>
      </c>
      <c r="I895" s="1">
        <v>113406</v>
      </c>
      <c r="J895" s="1">
        <f t="shared" si="118"/>
        <v>1163657</v>
      </c>
      <c r="K895" s="5">
        <v>2098</v>
      </c>
      <c r="L895" s="5">
        <v>0</v>
      </c>
      <c r="M895" s="10">
        <f t="shared" si="119"/>
        <v>2098</v>
      </c>
      <c r="N895" s="2">
        <f t="shared" si="120"/>
        <v>554.6506196377502</v>
      </c>
      <c r="O895" s="2">
        <f t="shared" si="121"/>
        <v>27.771658260369595</v>
      </c>
      <c r="P895" s="1">
        <f t="shared" si="122"/>
        <v>58264.939030255409</v>
      </c>
      <c r="Q895" s="1">
        <f t="shared" si="123"/>
        <v>1105392.0609697446</v>
      </c>
      <c r="R895" s="11">
        <f t="shared" si="124"/>
        <v>0.91663466831948681</v>
      </c>
      <c r="S895" s="1">
        <f t="shared" si="125"/>
        <v>1013240.6851699958</v>
      </c>
    </row>
    <row r="896" spans="1:19" s="80" customFormat="1" ht="14.4" customHeight="1">
      <c r="A896" s="142" t="s">
        <v>886</v>
      </c>
      <c r="B896" s="151">
        <v>442083</v>
      </c>
      <c r="C896" s="90" t="s">
        <v>907</v>
      </c>
      <c r="D896" s="142" t="s">
        <v>1122</v>
      </c>
      <c r="E896" s="143" t="s">
        <v>1187</v>
      </c>
      <c r="F896" s="1">
        <v>5352800</v>
      </c>
      <c r="G896" s="1">
        <v>4669762</v>
      </c>
      <c r="H896" s="7">
        <f t="shared" si="117"/>
        <v>10022562</v>
      </c>
      <c r="I896" s="1">
        <v>-384066</v>
      </c>
      <c r="J896" s="1">
        <f t="shared" si="118"/>
        <v>9638496</v>
      </c>
      <c r="K896" s="5">
        <v>31506</v>
      </c>
      <c r="L896" s="5">
        <v>5226</v>
      </c>
      <c r="M896" s="10">
        <f t="shared" si="119"/>
        <v>36732</v>
      </c>
      <c r="N896" s="2">
        <f t="shared" si="120"/>
        <v>262.40052270499837</v>
      </c>
      <c r="O896" s="2">
        <f t="shared" si="121"/>
        <v>27.771658260369595</v>
      </c>
      <c r="P896" s="1">
        <f t="shared" si="122"/>
        <v>1020108.5512198959</v>
      </c>
      <c r="Q896" s="1">
        <f t="shared" si="123"/>
        <v>8618387.4487801045</v>
      </c>
      <c r="R896" s="11">
        <f t="shared" si="124"/>
        <v>0.91663466831948681</v>
      </c>
      <c r="S896" s="1">
        <f t="shared" si="125"/>
        <v>7899912.7205613796</v>
      </c>
    </row>
    <row r="897" spans="1:19" s="80" customFormat="1" ht="14.4" customHeight="1">
      <c r="A897" s="142" t="s">
        <v>886</v>
      </c>
      <c r="B897" s="151">
        <v>442086</v>
      </c>
      <c r="C897" s="90" t="s">
        <v>908</v>
      </c>
      <c r="D897" s="142" t="s">
        <v>1122</v>
      </c>
      <c r="E897" s="143" t="s">
        <v>1187</v>
      </c>
      <c r="F897" s="1">
        <v>4443154</v>
      </c>
      <c r="G897" s="1">
        <v>6720</v>
      </c>
      <c r="H897" s="7">
        <f t="shared" si="117"/>
        <v>4449874</v>
      </c>
      <c r="I897" s="1">
        <v>-206184</v>
      </c>
      <c r="J897" s="1">
        <f t="shared" si="118"/>
        <v>4243690</v>
      </c>
      <c r="K897" s="5">
        <v>12523</v>
      </c>
      <c r="L897" s="5">
        <v>16</v>
      </c>
      <c r="M897" s="10">
        <f t="shared" si="119"/>
        <v>12539</v>
      </c>
      <c r="N897" s="2">
        <f t="shared" si="120"/>
        <v>338.43926947922483</v>
      </c>
      <c r="O897" s="2">
        <f t="shared" si="121"/>
        <v>27.771658260369595</v>
      </c>
      <c r="P897" s="1">
        <f t="shared" si="122"/>
        <v>348228.82292677433</v>
      </c>
      <c r="Q897" s="1">
        <f t="shared" si="123"/>
        <v>3895461.1770732258</v>
      </c>
      <c r="R897" s="11">
        <f t="shared" si="124"/>
        <v>0.91663466831948681</v>
      </c>
      <c r="S897" s="1">
        <f t="shared" si="125"/>
        <v>3570714.7639979539</v>
      </c>
    </row>
    <row r="898" spans="1:19" s="80" customFormat="1" ht="14.4" customHeight="1">
      <c r="A898" s="142" t="s">
        <v>886</v>
      </c>
      <c r="B898" s="151">
        <v>442090</v>
      </c>
      <c r="C898" s="90" t="s">
        <v>909</v>
      </c>
      <c r="D898" s="142" t="s">
        <v>1122</v>
      </c>
      <c r="E898" s="143" t="s">
        <v>1187</v>
      </c>
      <c r="F898" s="1">
        <v>1489590</v>
      </c>
      <c r="G898" s="1">
        <v>0</v>
      </c>
      <c r="H898" s="7">
        <f t="shared" si="117"/>
        <v>1489590</v>
      </c>
      <c r="I898" s="1">
        <v>61680</v>
      </c>
      <c r="J898" s="1">
        <f t="shared" si="118"/>
        <v>1551270</v>
      </c>
      <c r="K898" s="5">
        <v>1671</v>
      </c>
      <c r="L898" s="5">
        <v>0</v>
      </c>
      <c r="M898" s="10">
        <f t="shared" si="119"/>
        <v>1671</v>
      </c>
      <c r="N898" s="2">
        <f t="shared" si="120"/>
        <v>928.3482944344704</v>
      </c>
      <c r="O898" s="2">
        <f t="shared" si="121"/>
        <v>27.771658260369595</v>
      </c>
      <c r="P898" s="1">
        <f t="shared" si="122"/>
        <v>46406.440953077596</v>
      </c>
      <c r="Q898" s="1">
        <f t="shared" si="123"/>
        <v>1504863.5590469225</v>
      </c>
      <c r="R898" s="11">
        <f t="shared" si="124"/>
        <v>0.91663466831948681</v>
      </c>
      <c r="S898" s="1">
        <f t="shared" si="125"/>
        <v>1379410.1093130582</v>
      </c>
    </row>
    <row r="899" spans="1:19" s="80" customFormat="1" ht="14.4" customHeight="1">
      <c r="A899" s="142" t="s">
        <v>886</v>
      </c>
      <c r="B899" s="151">
        <v>442091</v>
      </c>
      <c r="C899" s="90" t="s">
        <v>910</v>
      </c>
      <c r="D899" s="142" t="s">
        <v>1122</v>
      </c>
      <c r="E899" s="143" t="s">
        <v>1187</v>
      </c>
      <c r="F899" s="1">
        <v>1617645</v>
      </c>
      <c r="G899" s="1">
        <v>2909037</v>
      </c>
      <c r="H899" s="7">
        <f t="shared" ref="H899:H962" si="126">SUM(F899:G899)</f>
        <v>4526682</v>
      </c>
      <c r="I899" s="1">
        <v>-36774</v>
      </c>
      <c r="J899" s="1">
        <f t="shared" ref="J899:J962" si="127">H899+I899</f>
        <v>4489908</v>
      </c>
      <c r="K899" s="5">
        <v>9111</v>
      </c>
      <c r="L899" s="5">
        <v>0</v>
      </c>
      <c r="M899" s="10">
        <f t="shared" ref="M899:M962" si="128">SUM(K899:L899)</f>
        <v>9111</v>
      </c>
      <c r="N899" s="2">
        <f t="shared" ref="N899:N962" si="129">IFERROR(J899/M899,0)</f>
        <v>492.80079025353967</v>
      </c>
      <c r="O899" s="2">
        <f t="shared" ref="O899:O962" si="130">$D$1108</f>
        <v>27.771658260369595</v>
      </c>
      <c r="P899" s="1">
        <f t="shared" ref="P899:P962" si="131">IF(J899&lt;0,0,MIN(J899,O899*M899))</f>
        <v>253027.57841022738</v>
      </c>
      <c r="Q899" s="1">
        <f t="shared" ref="Q899:Q962" si="132">J899-P899</f>
        <v>4236880.4215897722</v>
      </c>
      <c r="R899" s="11">
        <f t="shared" ref="R899:R962" si="133">$Q$1106</f>
        <v>0.91663466831948681</v>
      </c>
      <c r="S899" s="1">
        <f t="shared" ref="S899:S962" si="134">IF(Q899&gt;0,R899*Q899,Q899)</f>
        <v>3883671.4799532681</v>
      </c>
    </row>
    <row r="900" spans="1:19" s="80" customFormat="1" ht="14.4" customHeight="1">
      <c r="A900" s="142" t="s">
        <v>886</v>
      </c>
      <c r="B900" s="142">
        <v>442093</v>
      </c>
      <c r="C900" s="90" t="s">
        <v>911</v>
      </c>
      <c r="D900" s="142" t="s">
        <v>1122</v>
      </c>
      <c r="E900" s="142" t="s">
        <v>1188</v>
      </c>
      <c r="F900" s="1">
        <v>0</v>
      </c>
      <c r="G900" s="1">
        <v>0</v>
      </c>
      <c r="H900" s="7">
        <f t="shared" si="126"/>
        <v>0</v>
      </c>
      <c r="I900" s="1">
        <v>101580</v>
      </c>
      <c r="J900" s="1">
        <f t="shared" si="127"/>
        <v>101580</v>
      </c>
      <c r="K900" s="5">
        <v>0</v>
      </c>
      <c r="L900" s="5">
        <v>0</v>
      </c>
      <c r="M900" s="10">
        <f t="shared" si="128"/>
        <v>0</v>
      </c>
      <c r="N900" s="2">
        <f t="shared" si="129"/>
        <v>0</v>
      </c>
      <c r="O900" s="2">
        <f t="shared" si="130"/>
        <v>27.771658260369595</v>
      </c>
      <c r="P900" s="1">
        <f t="shared" si="131"/>
        <v>0</v>
      </c>
      <c r="Q900" s="1">
        <f t="shared" si="132"/>
        <v>101580</v>
      </c>
      <c r="R900" s="11">
        <f t="shared" si="133"/>
        <v>0.91663466831948681</v>
      </c>
      <c r="S900" s="1">
        <f t="shared" si="134"/>
        <v>93111.749607893464</v>
      </c>
    </row>
    <row r="901" spans="1:19" s="80" customFormat="1" ht="14.4" customHeight="1">
      <c r="A901" s="142" t="s">
        <v>886</v>
      </c>
      <c r="B901" s="151">
        <v>442103</v>
      </c>
      <c r="C901" s="90" t="s">
        <v>912</v>
      </c>
      <c r="D901" s="142" t="s">
        <v>1122</v>
      </c>
      <c r="E901" s="143" t="s">
        <v>1187</v>
      </c>
      <c r="F901" s="1">
        <v>480350</v>
      </c>
      <c r="G901" s="1">
        <v>0</v>
      </c>
      <c r="H901" s="7">
        <f t="shared" si="126"/>
        <v>480350</v>
      </c>
      <c r="I901" s="1">
        <v>16500</v>
      </c>
      <c r="J901" s="1">
        <f t="shared" si="127"/>
        <v>496850</v>
      </c>
      <c r="K901" s="5">
        <v>693</v>
      </c>
      <c r="L901" s="5">
        <v>0</v>
      </c>
      <c r="M901" s="10">
        <f t="shared" si="128"/>
        <v>693</v>
      </c>
      <c r="N901" s="2">
        <f t="shared" si="129"/>
        <v>716.95526695526701</v>
      </c>
      <c r="O901" s="2">
        <f t="shared" si="130"/>
        <v>27.771658260369595</v>
      </c>
      <c r="P901" s="1">
        <f t="shared" si="131"/>
        <v>19245.759174436131</v>
      </c>
      <c r="Q901" s="1">
        <f t="shared" si="132"/>
        <v>477604.24082556384</v>
      </c>
      <c r="R901" s="11">
        <f t="shared" si="133"/>
        <v>0.91663466831948681</v>
      </c>
      <c r="S901" s="1">
        <f t="shared" si="134"/>
        <v>437788.60487712099</v>
      </c>
    </row>
    <row r="902" spans="1:19" s="80" customFormat="1" ht="14.4" customHeight="1">
      <c r="A902" s="142" t="s">
        <v>886</v>
      </c>
      <c r="B902" s="151">
        <v>442104</v>
      </c>
      <c r="C902" s="90" t="s">
        <v>913</v>
      </c>
      <c r="D902" s="142" t="s">
        <v>1122</v>
      </c>
      <c r="E902" s="143" t="s">
        <v>1187</v>
      </c>
      <c r="F902" s="1">
        <v>326328.72007486562</v>
      </c>
      <c r="G902" s="1">
        <v>101029.87335752146</v>
      </c>
      <c r="H902" s="7">
        <f t="shared" si="126"/>
        <v>427358.5934323871</v>
      </c>
      <c r="I902" s="1">
        <v>20310</v>
      </c>
      <c r="J902" s="1">
        <f t="shared" si="127"/>
        <v>447668.5934323871</v>
      </c>
      <c r="K902" s="5">
        <v>437</v>
      </c>
      <c r="L902" s="5">
        <v>0</v>
      </c>
      <c r="M902" s="10">
        <f t="shared" si="128"/>
        <v>437</v>
      </c>
      <c r="N902" s="2">
        <f t="shared" si="129"/>
        <v>1024.4132572823503</v>
      </c>
      <c r="O902" s="2">
        <f t="shared" si="130"/>
        <v>27.771658260369595</v>
      </c>
      <c r="P902" s="1">
        <f t="shared" si="131"/>
        <v>12136.214659781514</v>
      </c>
      <c r="Q902" s="1">
        <f t="shared" si="132"/>
        <v>435532.37877260562</v>
      </c>
      <c r="R902" s="11">
        <f t="shared" si="133"/>
        <v>0.91663466831948681</v>
      </c>
      <c r="S902" s="1">
        <f t="shared" si="134"/>
        <v>399224.07755862444</v>
      </c>
    </row>
    <row r="903" spans="1:19" s="80" customFormat="1" ht="14.4" customHeight="1">
      <c r="A903" s="142" t="s">
        <v>886</v>
      </c>
      <c r="B903" s="151">
        <v>442105</v>
      </c>
      <c r="C903" s="90" t="s">
        <v>914</v>
      </c>
      <c r="D903" s="142" t="s">
        <v>1122</v>
      </c>
      <c r="E903" s="143" t="s">
        <v>1187</v>
      </c>
      <c r="F903" s="1">
        <v>650199</v>
      </c>
      <c r="G903" s="1">
        <v>0</v>
      </c>
      <c r="H903" s="7">
        <f t="shared" si="126"/>
        <v>650199</v>
      </c>
      <c r="I903" s="1">
        <v>24054</v>
      </c>
      <c r="J903" s="1">
        <f t="shared" si="127"/>
        <v>674253</v>
      </c>
      <c r="K903" s="5">
        <v>1185</v>
      </c>
      <c r="L903" s="5">
        <v>0</v>
      </c>
      <c r="M903" s="10">
        <f t="shared" si="128"/>
        <v>1185</v>
      </c>
      <c r="N903" s="2">
        <f t="shared" si="129"/>
        <v>568.98987341772147</v>
      </c>
      <c r="O903" s="2">
        <f t="shared" si="130"/>
        <v>27.771658260369595</v>
      </c>
      <c r="P903" s="1">
        <f t="shared" si="131"/>
        <v>32909.415038537969</v>
      </c>
      <c r="Q903" s="1">
        <f t="shared" si="132"/>
        <v>641343.58496146207</v>
      </c>
      <c r="R903" s="11">
        <f t="shared" si="133"/>
        <v>0.91663466831948681</v>
      </c>
      <c r="S903" s="1">
        <f t="shared" si="134"/>
        <v>587877.76427998045</v>
      </c>
    </row>
    <row r="904" spans="1:19" s="80" customFormat="1" ht="14.4" customHeight="1">
      <c r="A904" s="142" t="s">
        <v>886</v>
      </c>
      <c r="B904" s="151">
        <v>442107</v>
      </c>
      <c r="C904" s="90" t="s">
        <v>915</v>
      </c>
      <c r="D904" s="142" t="s">
        <v>1122</v>
      </c>
      <c r="E904" s="143" t="s">
        <v>1187</v>
      </c>
      <c r="F904" s="1">
        <v>746972</v>
      </c>
      <c r="G904" s="1">
        <v>0</v>
      </c>
      <c r="H904" s="7">
        <f t="shared" si="126"/>
        <v>746972</v>
      </c>
      <c r="I904" s="1">
        <v>-2406</v>
      </c>
      <c r="J904" s="1">
        <f t="shared" si="127"/>
        <v>744566</v>
      </c>
      <c r="K904" s="5">
        <v>5196</v>
      </c>
      <c r="L904" s="5">
        <v>0</v>
      </c>
      <c r="M904" s="10">
        <f t="shared" si="128"/>
        <v>5196</v>
      </c>
      <c r="N904" s="2">
        <f t="shared" si="129"/>
        <v>143.29599692070823</v>
      </c>
      <c r="O904" s="2">
        <f t="shared" si="130"/>
        <v>27.771658260369595</v>
      </c>
      <c r="P904" s="1">
        <f t="shared" si="131"/>
        <v>144301.5363208804</v>
      </c>
      <c r="Q904" s="1">
        <f t="shared" si="132"/>
        <v>600264.4636791196</v>
      </c>
      <c r="R904" s="11">
        <f t="shared" si="133"/>
        <v>0.91663466831948681</v>
      </c>
      <c r="S904" s="1">
        <f t="shared" si="134"/>
        <v>550223.21756848448</v>
      </c>
    </row>
    <row r="905" spans="1:19" s="80" customFormat="1" ht="14.4" customHeight="1">
      <c r="A905" s="142" t="s">
        <v>886</v>
      </c>
      <c r="B905" s="142">
        <v>442112</v>
      </c>
      <c r="C905" s="90" t="s">
        <v>916</v>
      </c>
      <c r="D905" s="142" t="s">
        <v>1122</v>
      </c>
      <c r="E905" s="142" t="s">
        <v>1188</v>
      </c>
      <c r="F905" s="1">
        <v>0</v>
      </c>
      <c r="G905" s="1">
        <v>0</v>
      </c>
      <c r="H905" s="7">
        <f t="shared" si="126"/>
        <v>0</v>
      </c>
      <c r="I905" s="1">
        <v>-17214</v>
      </c>
      <c r="J905" s="1">
        <f t="shared" si="127"/>
        <v>-17214</v>
      </c>
      <c r="K905" s="5">
        <v>0</v>
      </c>
      <c r="L905" s="5">
        <v>0</v>
      </c>
      <c r="M905" s="10">
        <f t="shared" si="128"/>
        <v>0</v>
      </c>
      <c r="N905" s="2">
        <f t="shared" si="129"/>
        <v>0</v>
      </c>
      <c r="O905" s="2">
        <f t="shared" si="130"/>
        <v>27.771658260369595</v>
      </c>
      <c r="P905" s="1">
        <f t="shared" si="131"/>
        <v>0</v>
      </c>
      <c r="Q905" s="1">
        <f t="shared" si="132"/>
        <v>-17214</v>
      </c>
      <c r="R905" s="11">
        <f t="shared" si="133"/>
        <v>0.91663466831948681</v>
      </c>
      <c r="S905" s="1">
        <f t="shared" si="134"/>
        <v>-17214</v>
      </c>
    </row>
    <row r="906" spans="1:19" s="80" customFormat="1" ht="14.4" customHeight="1">
      <c r="A906" s="142" t="s">
        <v>886</v>
      </c>
      <c r="B906" s="151">
        <v>442116</v>
      </c>
      <c r="C906" s="90" t="s">
        <v>917</v>
      </c>
      <c r="D906" s="142" t="s">
        <v>1122</v>
      </c>
      <c r="E906" s="143" t="s">
        <v>1187</v>
      </c>
      <c r="F906" s="1">
        <v>1178686</v>
      </c>
      <c r="G906" s="1">
        <v>0</v>
      </c>
      <c r="H906" s="7">
        <f t="shared" si="126"/>
        <v>1178686</v>
      </c>
      <c r="I906" s="1">
        <v>122700</v>
      </c>
      <c r="J906" s="1">
        <f t="shared" si="127"/>
        <v>1301386</v>
      </c>
      <c r="K906" s="5">
        <v>3264</v>
      </c>
      <c r="L906" s="5">
        <v>0</v>
      </c>
      <c r="M906" s="10">
        <f t="shared" si="128"/>
        <v>3264</v>
      </c>
      <c r="N906" s="2">
        <f t="shared" si="129"/>
        <v>398.70894607843138</v>
      </c>
      <c r="O906" s="2">
        <f t="shared" si="130"/>
        <v>27.771658260369595</v>
      </c>
      <c r="P906" s="1">
        <f t="shared" si="131"/>
        <v>90646.692561846357</v>
      </c>
      <c r="Q906" s="1">
        <f t="shared" si="132"/>
        <v>1210739.3074381535</v>
      </c>
      <c r="R906" s="11">
        <f t="shared" si="133"/>
        <v>0.91663466831948681</v>
      </c>
      <c r="S906" s="1">
        <f t="shared" si="134"/>
        <v>1109805.6234949371</v>
      </c>
    </row>
    <row r="907" spans="1:19" s="80" customFormat="1" ht="14.4" customHeight="1">
      <c r="A907" s="142" t="s">
        <v>886</v>
      </c>
      <c r="B907" s="151">
        <v>442130</v>
      </c>
      <c r="C907" s="90" t="s">
        <v>918</v>
      </c>
      <c r="D907" s="142" t="s">
        <v>1122</v>
      </c>
      <c r="E907" s="143" t="s">
        <v>1187</v>
      </c>
      <c r="F907" s="1">
        <v>2533229</v>
      </c>
      <c r="G907" s="1">
        <v>163986</v>
      </c>
      <c r="H907" s="7">
        <f t="shared" si="126"/>
        <v>2697215</v>
      </c>
      <c r="I907" s="1">
        <v>81624</v>
      </c>
      <c r="J907" s="1">
        <f t="shared" si="127"/>
        <v>2778839</v>
      </c>
      <c r="K907" s="5">
        <v>9579</v>
      </c>
      <c r="L907" s="5">
        <v>0</v>
      </c>
      <c r="M907" s="10">
        <f t="shared" si="128"/>
        <v>9579</v>
      </c>
      <c r="N907" s="2">
        <f t="shared" si="129"/>
        <v>290.09698298360996</v>
      </c>
      <c r="O907" s="2">
        <f t="shared" si="130"/>
        <v>27.771658260369595</v>
      </c>
      <c r="P907" s="1">
        <f t="shared" si="131"/>
        <v>266024.71447608032</v>
      </c>
      <c r="Q907" s="1">
        <f t="shared" si="132"/>
        <v>2512814.2855239199</v>
      </c>
      <c r="R907" s="11">
        <f t="shared" si="133"/>
        <v>0.91663466831948681</v>
      </c>
      <c r="S907" s="1">
        <f t="shared" si="134"/>
        <v>2303332.6891596867</v>
      </c>
    </row>
    <row r="908" spans="1:19" s="80" customFormat="1" ht="14.4" customHeight="1">
      <c r="A908" s="142" t="s">
        <v>886</v>
      </c>
      <c r="B908" s="142">
        <v>442131</v>
      </c>
      <c r="C908" s="90" t="s">
        <v>919</v>
      </c>
      <c r="D908" s="142" t="s">
        <v>1122</v>
      </c>
      <c r="E908" s="142" t="s">
        <v>1188</v>
      </c>
      <c r="F908" s="1">
        <v>0</v>
      </c>
      <c r="G908" s="1">
        <v>0</v>
      </c>
      <c r="H908" s="7">
        <f t="shared" si="126"/>
        <v>0</v>
      </c>
      <c r="I908" s="1">
        <v>89874</v>
      </c>
      <c r="J908" s="1">
        <f t="shared" si="127"/>
        <v>89874</v>
      </c>
      <c r="K908" s="5">
        <v>0</v>
      </c>
      <c r="L908" s="5">
        <v>0</v>
      </c>
      <c r="M908" s="10">
        <f t="shared" si="128"/>
        <v>0</v>
      </c>
      <c r="N908" s="2">
        <f t="shared" si="129"/>
        <v>0</v>
      </c>
      <c r="O908" s="2">
        <f t="shared" si="130"/>
        <v>27.771658260369595</v>
      </c>
      <c r="P908" s="1">
        <f t="shared" si="131"/>
        <v>0</v>
      </c>
      <c r="Q908" s="1">
        <f t="shared" si="132"/>
        <v>89874</v>
      </c>
      <c r="R908" s="11">
        <f t="shared" si="133"/>
        <v>0.91663466831948681</v>
      </c>
      <c r="S908" s="1">
        <f t="shared" si="134"/>
        <v>82381.624180545565</v>
      </c>
    </row>
    <row r="909" spans="1:19" s="80" customFormat="1" ht="14.4" customHeight="1">
      <c r="A909" s="142" t="s">
        <v>886</v>
      </c>
      <c r="B909" s="142">
        <v>442134</v>
      </c>
      <c r="C909" s="90" t="s">
        <v>920</v>
      </c>
      <c r="D909" s="142" t="s">
        <v>1122</v>
      </c>
      <c r="E909" s="142" t="s">
        <v>1188</v>
      </c>
      <c r="F909" s="1">
        <v>0</v>
      </c>
      <c r="G909" s="1">
        <v>0</v>
      </c>
      <c r="H909" s="7">
        <f t="shared" si="126"/>
        <v>0</v>
      </c>
      <c r="I909" s="1">
        <v>-126504</v>
      </c>
      <c r="J909" s="1">
        <f t="shared" si="127"/>
        <v>-126504</v>
      </c>
      <c r="K909" s="5">
        <v>0</v>
      </c>
      <c r="L909" s="5">
        <v>0</v>
      </c>
      <c r="M909" s="10">
        <f t="shared" si="128"/>
        <v>0</v>
      </c>
      <c r="N909" s="2">
        <f t="shared" si="129"/>
        <v>0</v>
      </c>
      <c r="O909" s="2">
        <f t="shared" si="130"/>
        <v>27.771658260369595</v>
      </c>
      <c r="P909" s="1">
        <f t="shared" si="131"/>
        <v>0</v>
      </c>
      <c r="Q909" s="1">
        <f t="shared" si="132"/>
        <v>-126504</v>
      </c>
      <c r="R909" s="11">
        <f t="shared" si="133"/>
        <v>0.91663466831948681</v>
      </c>
      <c r="S909" s="1">
        <f t="shared" si="134"/>
        <v>-126504</v>
      </c>
    </row>
    <row r="910" spans="1:19" s="80" customFormat="1" ht="14.4" customHeight="1">
      <c r="A910" s="142" t="s">
        <v>886</v>
      </c>
      <c r="B910" s="151">
        <v>442135</v>
      </c>
      <c r="C910" s="90" t="s">
        <v>921</v>
      </c>
      <c r="D910" s="142" t="s">
        <v>1122</v>
      </c>
      <c r="E910" s="143" t="s">
        <v>1187</v>
      </c>
      <c r="F910" s="1">
        <v>1685350</v>
      </c>
      <c r="G910" s="1">
        <v>222341</v>
      </c>
      <c r="H910" s="7">
        <f t="shared" si="126"/>
        <v>1907691</v>
      </c>
      <c r="I910" s="1">
        <v>-60924</v>
      </c>
      <c r="J910" s="1">
        <f t="shared" si="127"/>
        <v>1846767</v>
      </c>
      <c r="K910" s="5">
        <v>3697</v>
      </c>
      <c r="L910" s="5">
        <v>0</v>
      </c>
      <c r="M910" s="10">
        <f t="shared" si="128"/>
        <v>3697</v>
      </c>
      <c r="N910" s="2">
        <f t="shared" si="129"/>
        <v>499.53124154720041</v>
      </c>
      <c r="O910" s="2">
        <f t="shared" si="130"/>
        <v>27.771658260369595</v>
      </c>
      <c r="P910" s="1">
        <f t="shared" si="131"/>
        <v>102671.82058858639</v>
      </c>
      <c r="Q910" s="1">
        <f t="shared" si="132"/>
        <v>1744095.1794114136</v>
      </c>
      <c r="R910" s="11">
        <f t="shared" si="133"/>
        <v>0.91663466831948681</v>
      </c>
      <c r="S910" s="1">
        <f t="shared" si="134"/>
        <v>1598698.1062973971</v>
      </c>
    </row>
    <row r="911" spans="1:19" s="80" customFormat="1" ht="14.4" customHeight="1">
      <c r="A911" s="142" t="s">
        <v>886</v>
      </c>
      <c r="B911" s="151">
        <v>442141</v>
      </c>
      <c r="C911" s="90" t="s">
        <v>885</v>
      </c>
      <c r="D911" s="142" t="s">
        <v>1122</v>
      </c>
      <c r="E911" s="143" t="s">
        <v>1187</v>
      </c>
      <c r="F911" s="1">
        <v>1039329</v>
      </c>
      <c r="G911" s="1">
        <v>1096989</v>
      </c>
      <c r="H911" s="7">
        <f t="shared" si="126"/>
        <v>2136318</v>
      </c>
      <c r="I911" s="1">
        <v>-100308</v>
      </c>
      <c r="J911" s="1">
        <f t="shared" si="127"/>
        <v>2036010</v>
      </c>
      <c r="K911" s="5">
        <v>1398</v>
      </c>
      <c r="L911" s="5">
        <v>0</v>
      </c>
      <c r="M911" s="10">
        <f t="shared" si="128"/>
        <v>1398</v>
      </c>
      <c r="N911" s="2">
        <f t="shared" si="129"/>
        <v>1456.37339055794</v>
      </c>
      <c r="O911" s="2">
        <f t="shared" si="130"/>
        <v>27.771658260369595</v>
      </c>
      <c r="P911" s="1">
        <f t="shared" si="131"/>
        <v>38824.778247996692</v>
      </c>
      <c r="Q911" s="1">
        <f t="shared" si="132"/>
        <v>1997185.2217520033</v>
      </c>
      <c r="R911" s="11">
        <f t="shared" si="133"/>
        <v>0.91663466831948681</v>
      </c>
      <c r="S911" s="1">
        <f t="shared" si="134"/>
        <v>1830689.2133132282</v>
      </c>
    </row>
    <row r="912" spans="1:19" s="80" customFormat="1" ht="14.4" customHeight="1">
      <c r="A912" s="142" t="s">
        <v>886</v>
      </c>
      <c r="B912" s="151">
        <v>442143</v>
      </c>
      <c r="C912" s="90" t="s">
        <v>922</v>
      </c>
      <c r="D912" s="142" t="s">
        <v>1122</v>
      </c>
      <c r="E912" s="143" t="s">
        <v>1187</v>
      </c>
      <c r="F912" s="1">
        <v>1799199</v>
      </c>
      <c r="G912" s="1">
        <v>0</v>
      </c>
      <c r="H912" s="7">
        <f t="shared" si="126"/>
        <v>1799199</v>
      </c>
      <c r="I912" s="1">
        <v>-20676</v>
      </c>
      <c r="J912" s="1">
        <f t="shared" si="127"/>
        <v>1778523</v>
      </c>
      <c r="K912" s="5">
        <v>3713</v>
      </c>
      <c r="L912" s="5">
        <v>0</v>
      </c>
      <c r="M912" s="10">
        <f t="shared" si="128"/>
        <v>3713</v>
      </c>
      <c r="N912" s="2">
        <f t="shared" si="129"/>
        <v>478.99892270401295</v>
      </c>
      <c r="O912" s="2">
        <f t="shared" si="130"/>
        <v>27.771658260369595</v>
      </c>
      <c r="P912" s="1">
        <f t="shared" si="131"/>
        <v>103116.1671207523</v>
      </c>
      <c r="Q912" s="1">
        <f t="shared" si="132"/>
        <v>1675406.8328792476</v>
      </c>
      <c r="R912" s="11">
        <f t="shared" si="133"/>
        <v>0.91663466831948681</v>
      </c>
      <c r="S912" s="1">
        <f t="shared" si="134"/>
        <v>1535735.9865564711</v>
      </c>
    </row>
    <row r="913" spans="1:19" s="80" customFormat="1" ht="14.4" customHeight="1">
      <c r="A913" s="142" t="s">
        <v>886</v>
      </c>
      <c r="B913" s="151">
        <v>442150</v>
      </c>
      <c r="C913" s="90" t="s">
        <v>923</v>
      </c>
      <c r="D913" s="142" t="s">
        <v>1122</v>
      </c>
      <c r="E913" s="143" t="s">
        <v>1187</v>
      </c>
      <c r="F913" s="1">
        <v>83174</v>
      </c>
      <c r="G913" s="1">
        <v>7021</v>
      </c>
      <c r="H913" s="7">
        <f t="shared" si="126"/>
        <v>90195</v>
      </c>
      <c r="I913" s="1">
        <v>31368</v>
      </c>
      <c r="J913" s="1">
        <f t="shared" si="127"/>
        <v>121563</v>
      </c>
      <c r="K913" s="5">
        <v>668</v>
      </c>
      <c r="L913" s="5">
        <v>0</v>
      </c>
      <c r="M913" s="10">
        <f t="shared" si="128"/>
        <v>668</v>
      </c>
      <c r="N913" s="2">
        <f t="shared" si="129"/>
        <v>181.98053892215569</v>
      </c>
      <c r="O913" s="2">
        <f t="shared" si="130"/>
        <v>27.771658260369595</v>
      </c>
      <c r="P913" s="1">
        <f t="shared" si="131"/>
        <v>18551.467717926891</v>
      </c>
      <c r="Q913" s="1">
        <f t="shared" si="132"/>
        <v>103011.53228207311</v>
      </c>
      <c r="R913" s="11">
        <f t="shared" si="133"/>
        <v>0.91663466831948681</v>
      </c>
      <c r="S913" s="1">
        <f t="shared" si="134"/>
        <v>94423.941726460194</v>
      </c>
    </row>
    <row r="914" spans="1:19" s="80" customFormat="1" ht="14.4" customHeight="1">
      <c r="A914" s="142" t="s">
        <v>886</v>
      </c>
      <c r="B914" s="142">
        <v>442151</v>
      </c>
      <c r="C914" s="90" t="s">
        <v>924</v>
      </c>
      <c r="D914" s="142" t="s">
        <v>1122</v>
      </c>
      <c r="E914" s="142" t="s">
        <v>1188</v>
      </c>
      <c r="F914" s="1">
        <v>0</v>
      </c>
      <c r="G914" s="1">
        <v>0</v>
      </c>
      <c r="H914" s="7">
        <f t="shared" si="126"/>
        <v>0</v>
      </c>
      <c r="I914" s="1">
        <v>167730</v>
      </c>
      <c r="J914" s="1">
        <f t="shared" si="127"/>
        <v>167730</v>
      </c>
      <c r="K914" s="5">
        <v>0</v>
      </c>
      <c r="L914" s="5">
        <v>0</v>
      </c>
      <c r="M914" s="10">
        <f t="shared" si="128"/>
        <v>0</v>
      </c>
      <c r="N914" s="2">
        <f t="shared" si="129"/>
        <v>0</v>
      </c>
      <c r="O914" s="2">
        <f t="shared" si="130"/>
        <v>27.771658260369595</v>
      </c>
      <c r="P914" s="1">
        <f t="shared" si="131"/>
        <v>0</v>
      </c>
      <c r="Q914" s="1">
        <f t="shared" si="132"/>
        <v>167730</v>
      </c>
      <c r="R914" s="11">
        <f t="shared" si="133"/>
        <v>0.91663466831948681</v>
      </c>
      <c r="S914" s="1">
        <f t="shared" si="134"/>
        <v>153747.13291722751</v>
      </c>
    </row>
    <row r="915" spans="1:19" s="80" customFormat="1" ht="14.4" customHeight="1">
      <c r="A915" s="142" t="s">
        <v>886</v>
      </c>
      <c r="B915" s="151">
        <v>442159</v>
      </c>
      <c r="C915" s="90" t="s">
        <v>925</v>
      </c>
      <c r="D915" s="142" t="s">
        <v>1122</v>
      </c>
      <c r="E915" s="143" t="s">
        <v>1187</v>
      </c>
      <c r="F915" s="1">
        <v>5291193</v>
      </c>
      <c r="G915" s="1">
        <v>0</v>
      </c>
      <c r="H915" s="7">
        <f t="shared" si="126"/>
        <v>5291193</v>
      </c>
      <c r="I915" s="1">
        <v>-191034</v>
      </c>
      <c r="J915" s="1">
        <f t="shared" si="127"/>
        <v>5100159</v>
      </c>
      <c r="K915" s="5">
        <v>4758</v>
      </c>
      <c r="L915" s="5">
        <v>0</v>
      </c>
      <c r="M915" s="10">
        <f t="shared" si="128"/>
        <v>4758</v>
      </c>
      <c r="N915" s="2">
        <f t="shared" si="129"/>
        <v>1071.9123581336696</v>
      </c>
      <c r="O915" s="2">
        <f t="shared" si="130"/>
        <v>27.771658260369595</v>
      </c>
      <c r="P915" s="1">
        <f t="shared" si="131"/>
        <v>132137.55000283854</v>
      </c>
      <c r="Q915" s="1">
        <f t="shared" si="132"/>
        <v>4968021.4499971615</v>
      </c>
      <c r="R915" s="11">
        <f t="shared" si="133"/>
        <v>0.91663466831948681</v>
      </c>
      <c r="S915" s="1">
        <f t="shared" si="134"/>
        <v>4553860.6940222438</v>
      </c>
    </row>
    <row r="916" spans="1:19" s="80" customFormat="1" ht="14.4" customHeight="1">
      <c r="A916" s="142" t="s">
        <v>886</v>
      </c>
      <c r="B916" s="142">
        <v>442166</v>
      </c>
      <c r="C916" s="90" t="s">
        <v>926</v>
      </c>
      <c r="D916" s="142" t="s">
        <v>1122</v>
      </c>
      <c r="E916" s="142" t="s">
        <v>1188</v>
      </c>
      <c r="F916" s="1">
        <v>0</v>
      </c>
      <c r="G916" s="1">
        <v>0</v>
      </c>
      <c r="H916" s="7">
        <f t="shared" si="126"/>
        <v>0</v>
      </c>
      <c r="I916" s="1">
        <v>-47790</v>
      </c>
      <c r="J916" s="1">
        <f t="shared" si="127"/>
        <v>-47790</v>
      </c>
      <c r="K916" s="5">
        <v>0</v>
      </c>
      <c r="L916" s="5">
        <v>0</v>
      </c>
      <c r="M916" s="10">
        <f t="shared" si="128"/>
        <v>0</v>
      </c>
      <c r="N916" s="2">
        <f t="shared" si="129"/>
        <v>0</v>
      </c>
      <c r="O916" s="2">
        <f t="shared" si="130"/>
        <v>27.771658260369595</v>
      </c>
      <c r="P916" s="1">
        <f t="shared" si="131"/>
        <v>0</v>
      </c>
      <c r="Q916" s="1">
        <f t="shared" si="132"/>
        <v>-47790</v>
      </c>
      <c r="R916" s="11">
        <f t="shared" si="133"/>
        <v>0.91663466831948681</v>
      </c>
      <c r="S916" s="1">
        <f t="shared" si="134"/>
        <v>-47790</v>
      </c>
    </row>
    <row r="917" spans="1:19" s="80" customFormat="1" ht="14.4" customHeight="1">
      <c r="A917" s="142" t="s">
        <v>886</v>
      </c>
      <c r="B917" s="142">
        <v>442168</v>
      </c>
      <c r="C917" s="90" t="s">
        <v>927</v>
      </c>
      <c r="D917" s="142" t="s">
        <v>1122</v>
      </c>
      <c r="E917" s="142" t="s">
        <v>1188</v>
      </c>
      <c r="F917" s="1">
        <v>0</v>
      </c>
      <c r="G917" s="1">
        <v>0</v>
      </c>
      <c r="H917" s="7">
        <f t="shared" si="126"/>
        <v>0</v>
      </c>
      <c r="I917" s="1">
        <v>50244</v>
      </c>
      <c r="J917" s="1">
        <f t="shared" si="127"/>
        <v>50244</v>
      </c>
      <c r="K917" s="5">
        <v>0</v>
      </c>
      <c r="L917" s="5">
        <v>0</v>
      </c>
      <c r="M917" s="10">
        <f t="shared" si="128"/>
        <v>0</v>
      </c>
      <c r="N917" s="2">
        <f t="shared" si="129"/>
        <v>0</v>
      </c>
      <c r="O917" s="2">
        <f t="shared" si="130"/>
        <v>27.771658260369595</v>
      </c>
      <c r="P917" s="1">
        <f t="shared" si="131"/>
        <v>0</v>
      </c>
      <c r="Q917" s="1">
        <f t="shared" si="132"/>
        <v>50244</v>
      </c>
      <c r="R917" s="11">
        <f t="shared" si="133"/>
        <v>0.91663466831948681</v>
      </c>
      <c r="S917" s="1">
        <f t="shared" si="134"/>
        <v>46055.392275044294</v>
      </c>
    </row>
    <row r="918" spans="1:19" s="80" customFormat="1" ht="14.4" customHeight="1">
      <c r="A918" s="142" t="s">
        <v>886</v>
      </c>
      <c r="B918" s="151">
        <v>442170</v>
      </c>
      <c r="C918" s="90" t="s">
        <v>928</v>
      </c>
      <c r="D918" s="142" t="s">
        <v>1122</v>
      </c>
      <c r="E918" s="143" t="s">
        <v>1187</v>
      </c>
      <c r="F918" s="1">
        <v>1167857</v>
      </c>
      <c r="G918" s="1">
        <v>0</v>
      </c>
      <c r="H918" s="7">
        <f t="shared" si="126"/>
        <v>1167857</v>
      </c>
      <c r="I918" s="1">
        <v>2772</v>
      </c>
      <c r="J918" s="1">
        <f t="shared" si="127"/>
        <v>1170629</v>
      </c>
      <c r="K918" s="5">
        <v>1070</v>
      </c>
      <c r="L918" s="5">
        <v>0</v>
      </c>
      <c r="M918" s="10">
        <f t="shared" si="128"/>
        <v>1070</v>
      </c>
      <c r="N918" s="2">
        <f t="shared" si="129"/>
        <v>1094.0457943925235</v>
      </c>
      <c r="O918" s="2">
        <f t="shared" si="130"/>
        <v>27.771658260369595</v>
      </c>
      <c r="P918" s="1">
        <f t="shared" si="131"/>
        <v>29715.674338595465</v>
      </c>
      <c r="Q918" s="1">
        <f t="shared" si="132"/>
        <v>1140913.3256614045</v>
      </c>
      <c r="R918" s="11">
        <f t="shared" si="133"/>
        <v>0.91663466831948681</v>
      </c>
      <c r="S918" s="1">
        <f t="shared" si="134"/>
        <v>1045800.7078489242</v>
      </c>
    </row>
    <row r="919" spans="1:19" s="80" customFormat="1" ht="14.4" customHeight="1">
      <c r="A919" s="142" t="s">
        <v>886</v>
      </c>
      <c r="B919" s="142">
        <v>442262</v>
      </c>
      <c r="C919" s="90" t="s">
        <v>929</v>
      </c>
      <c r="D919" s="142" t="s">
        <v>1122</v>
      </c>
      <c r="E919" s="142" t="s">
        <v>1188</v>
      </c>
      <c r="F919" s="1">
        <v>0</v>
      </c>
      <c r="G919" s="1">
        <v>0</v>
      </c>
      <c r="H919" s="7">
        <f t="shared" si="126"/>
        <v>0</v>
      </c>
      <c r="I919" s="1">
        <v>38082</v>
      </c>
      <c r="J919" s="1">
        <f t="shared" si="127"/>
        <v>38082</v>
      </c>
      <c r="K919" s="5">
        <v>0</v>
      </c>
      <c r="L919" s="5">
        <v>0</v>
      </c>
      <c r="M919" s="10">
        <f t="shared" si="128"/>
        <v>0</v>
      </c>
      <c r="N919" s="2">
        <f t="shared" si="129"/>
        <v>0</v>
      </c>
      <c r="O919" s="2">
        <f t="shared" si="130"/>
        <v>27.771658260369595</v>
      </c>
      <c r="P919" s="1">
        <f t="shared" si="131"/>
        <v>0</v>
      </c>
      <c r="Q919" s="1">
        <f t="shared" si="132"/>
        <v>38082</v>
      </c>
      <c r="R919" s="11">
        <f t="shared" si="133"/>
        <v>0.91663466831948681</v>
      </c>
      <c r="S919" s="1">
        <f t="shared" si="134"/>
        <v>34907.2814389427</v>
      </c>
    </row>
    <row r="920" spans="1:19" s="80" customFormat="1" ht="14.4" customHeight="1">
      <c r="A920" s="142" t="s">
        <v>930</v>
      </c>
      <c r="B920" s="142">
        <v>450815</v>
      </c>
      <c r="C920" s="90" t="s">
        <v>931</v>
      </c>
      <c r="D920" s="142" t="s">
        <v>1122</v>
      </c>
      <c r="E920" s="142" t="s">
        <v>1188</v>
      </c>
      <c r="F920" s="1">
        <v>0</v>
      </c>
      <c r="G920" s="1">
        <v>0</v>
      </c>
      <c r="H920" s="7">
        <f t="shared" si="126"/>
        <v>0</v>
      </c>
      <c r="I920" s="1">
        <v>7242</v>
      </c>
      <c r="J920" s="1">
        <f t="shared" si="127"/>
        <v>7242</v>
      </c>
      <c r="K920" s="5">
        <v>0</v>
      </c>
      <c r="L920" s="5">
        <v>0</v>
      </c>
      <c r="M920" s="10">
        <f t="shared" si="128"/>
        <v>0</v>
      </c>
      <c r="N920" s="2">
        <f t="shared" si="129"/>
        <v>0</v>
      </c>
      <c r="O920" s="2">
        <f t="shared" si="130"/>
        <v>27.771658260369595</v>
      </c>
      <c r="P920" s="1">
        <f t="shared" si="131"/>
        <v>0</v>
      </c>
      <c r="Q920" s="1">
        <f t="shared" si="132"/>
        <v>7242</v>
      </c>
      <c r="R920" s="11">
        <f t="shared" si="133"/>
        <v>0.91663466831948681</v>
      </c>
      <c r="S920" s="1">
        <f t="shared" si="134"/>
        <v>6638.2682679697236</v>
      </c>
    </row>
    <row r="921" spans="1:19" s="80" customFormat="1" ht="14.4" customHeight="1">
      <c r="A921" s="142" t="s">
        <v>930</v>
      </c>
      <c r="B921" s="151">
        <v>452169</v>
      </c>
      <c r="C921" s="90" t="s">
        <v>932</v>
      </c>
      <c r="D921" s="142" t="s">
        <v>1122</v>
      </c>
      <c r="E921" s="143" t="s">
        <v>1187</v>
      </c>
      <c r="F921" s="1">
        <v>1477197</v>
      </c>
      <c r="G921" s="1">
        <v>53402</v>
      </c>
      <c r="H921" s="7">
        <f t="shared" si="126"/>
        <v>1530599</v>
      </c>
      <c r="I921" s="1">
        <v>321006</v>
      </c>
      <c r="J921" s="1">
        <f t="shared" si="127"/>
        <v>1851605</v>
      </c>
      <c r="K921" s="5">
        <v>2385</v>
      </c>
      <c r="L921" s="5">
        <v>27</v>
      </c>
      <c r="M921" s="10">
        <f t="shared" si="128"/>
        <v>2412</v>
      </c>
      <c r="N921" s="2">
        <f t="shared" si="129"/>
        <v>767.6637645107794</v>
      </c>
      <c r="O921" s="2">
        <f t="shared" si="130"/>
        <v>27.771658260369595</v>
      </c>
      <c r="P921" s="1">
        <f t="shared" si="131"/>
        <v>66985.239724011466</v>
      </c>
      <c r="Q921" s="1">
        <f t="shared" si="132"/>
        <v>1784619.7602759886</v>
      </c>
      <c r="R921" s="11">
        <f t="shared" si="133"/>
        <v>0.91663466831948681</v>
      </c>
      <c r="S921" s="1">
        <f t="shared" si="134"/>
        <v>1635844.342036983</v>
      </c>
    </row>
    <row r="922" spans="1:19" s="80" customFormat="1" ht="14.4" customHeight="1">
      <c r="A922" s="142" t="s">
        <v>930</v>
      </c>
      <c r="B922" s="142">
        <v>452171</v>
      </c>
      <c r="C922" s="90" t="s">
        <v>933</v>
      </c>
      <c r="D922" s="142" t="s">
        <v>1122</v>
      </c>
      <c r="E922" s="142" t="s">
        <v>1188</v>
      </c>
      <c r="F922" s="1">
        <v>0</v>
      </c>
      <c r="G922" s="1">
        <v>0</v>
      </c>
      <c r="H922" s="7">
        <f t="shared" si="126"/>
        <v>0</v>
      </c>
      <c r="I922" s="1">
        <v>-46866</v>
      </c>
      <c r="J922" s="1">
        <f t="shared" si="127"/>
        <v>-46866</v>
      </c>
      <c r="K922" s="5">
        <v>0</v>
      </c>
      <c r="L922" s="5">
        <v>0</v>
      </c>
      <c r="M922" s="10">
        <f t="shared" si="128"/>
        <v>0</v>
      </c>
      <c r="N922" s="2">
        <f t="shared" si="129"/>
        <v>0</v>
      </c>
      <c r="O922" s="2">
        <f t="shared" si="130"/>
        <v>27.771658260369595</v>
      </c>
      <c r="P922" s="1">
        <f t="shared" si="131"/>
        <v>0</v>
      </c>
      <c r="Q922" s="1">
        <f t="shared" si="132"/>
        <v>-46866</v>
      </c>
      <c r="R922" s="11">
        <f t="shared" si="133"/>
        <v>0.91663466831948681</v>
      </c>
      <c r="S922" s="1">
        <f t="shared" si="134"/>
        <v>-46866</v>
      </c>
    </row>
    <row r="923" spans="1:19" s="80" customFormat="1" ht="14.4" customHeight="1">
      <c r="A923" s="142" t="s">
        <v>930</v>
      </c>
      <c r="B923" s="151">
        <v>452173</v>
      </c>
      <c r="C923" s="90" t="s">
        <v>934</v>
      </c>
      <c r="D923" s="142" t="s">
        <v>1122</v>
      </c>
      <c r="E923" s="143" t="s">
        <v>1187</v>
      </c>
      <c r="F923" s="1">
        <v>1240259</v>
      </c>
      <c r="G923" s="1">
        <v>0</v>
      </c>
      <c r="H923" s="7">
        <f t="shared" si="126"/>
        <v>1240259</v>
      </c>
      <c r="I923" s="1">
        <v>87822</v>
      </c>
      <c r="J923" s="1">
        <f t="shared" si="127"/>
        <v>1328081</v>
      </c>
      <c r="K923" s="5">
        <v>3460</v>
      </c>
      <c r="L923" s="5">
        <v>0</v>
      </c>
      <c r="M923" s="10">
        <f t="shared" si="128"/>
        <v>3460</v>
      </c>
      <c r="N923" s="2">
        <f t="shared" si="129"/>
        <v>383.8384393063584</v>
      </c>
      <c r="O923" s="2">
        <f t="shared" si="130"/>
        <v>27.771658260369595</v>
      </c>
      <c r="P923" s="1">
        <f t="shared" si="131"/>
        <v>96089.937580878803</v>
      </c>
      <c r="Q923" s="1">
        <f t="shared" si="132"/>
        <v>1231991.0624191212</v>
      </c>
      <c r="R923" s="11">
        <f t="shared" si="133"/>
        <v>0.91663466831948681</v>
      </c>
      <c r="S923" s="1">
        <f t="shared" si="134"/>
        <v>1129285.7188731234</v>
      </c>
    </row>
    <row r="924" spans="1:19" s="80" customFormat="1" ht="14.4" customHeight="1">
      <c r="A924" s="142" t="s">
        <v>930</v>
      </c>
      <c r="B924" s="142">
        <v>452174</v>
      </c>
      <c r="C924" s="90" t="s">
        <v>935</v>
      </c>
      <c r="D924" s="142" t="s">
        <v>1122</v>
      </c>
      <c r="E924" s="142" t="s">
        <v>1188</v>
      </c>
      <c r="F924" s="1">
        <v>0</v>
      </c>
      <c r="G924" s="1">
        <v>0</v>
      </c>
      <c r="H924" s="7">
        <f t="shared" si="126"/>
        <v>0</v>
      </c>
      <c r="I924" s="1">
        <v>-4026</v>
      </c>
      <c r="J924" s="1">
        <f t="shared" si="127"/>
        <v>-4026</v>
      </c>
      <c r="K924" s="5">
        <v>0</v>
      </c>
      <c r="L924" s="5">
        <v>0</v>
      </c>
      <c r="M924" s="10">
        <f t="shared" si="128"/>
        <v>0</v>
      </c>
      <c r="N924" s="2">
        <f t="shared" si="129"/>
        <v>0</v>
      </c>
      <c r="O924" s="2">
        <f t="shared" si="130"/>
        <v>27.771658260369595</v>
      </c>
      <c r="P924" s="1">
        <f t="shared" si="131"/>
        <v>0</v>
      </c>
      <c r="Q924" s="1">
        <f t="shared" si="132"/>
        <v>-4026</v>
      </c>
      <c r="R924" s="11">
        <f t="shared" si="133"/>
        <v>0.91663466831948681</v>
      </c>
      <c r="S924" s="1">
        <f t="shared" si="134"/>
        <v>-4026</v>
      </c>
    </row>
    <row r="925" spans="1:19" s="80" customFormat="1" ht="14.4" customHeight="1">
      <c r="A925" s="142" t="s">
        <v>930</v>
      </c>
      <c r="B925" s="151">
        <v>452176</v>
      </c>
      <c r="C925" s="90" t="s">
        <v>936</v>
      </c>
      <c r="D925" s="142" t="s">
        <v>1122</v>
      </c>
      <c r="E925" s="143" t="s">
        <v>1187</v>
      </c>
      <c r="F925" s="1">
        <v>2547120</v>
      </c>
      <c r="G925" s="1">
        <v>0</v>
      </c>
      <c r="H925" s="7">
        <f t="shared" si="126"/>
        <v>2547120</v>
      </c>
      <c r="I925" s="1">
        <v>-242808</v>
      </c>
      <c r="J925" s="1">
        <f t="shared" si="127"/>
        <v>2304312</v>
      </c>
      <c r="K925" s="5">
        <v>4761</v>
      </c>
      <c r="L925" s="5">
        <v>18</v>
      </c>
      <c r="M925" s="10">
        <f t="shared" si="128"/>
        <v>4779</v>
      </c>
      <c r="N925" s="2">
        <f t="shared" si="129"/>
        <v>482.17451349654738</v>
      </c>
      <c r="O925" s="2">
        <f t="shared" si="130"/>
        <v>27.771658260369595</v>
      </c>
      <c r="P925" s="1">
        <f t="shared" si="131"/>
        <v>132720.75482630631</v>
      </c>
      <c r="Q925" s="1">
        <f t="shared" si="132"/>
        <v>2171591.2451736936</v>
      </c>
      <c r="R925" s="11">
        <f t="shared" si="133"/>
        <v>0.91663466831948681</v>
      </c>
      <c r="S925" s="1">
        <f t="shared" si="134"/>
        <v>1990555.82074529</v>
      </c>
    </row>
    <row r="926" spans="1:19" s="80" customFormat="1" ht="14.4" customHeight="1">
      <c r="A926" s="142" t="s">
        <v>930</v>
      </c>
      <c r="B926" s="151">
        <v>452179</v>
      </c>
      <c r="C926" s="90" t="s">
        <v>937</v>
      </c>
      <c r="D926" s="142" t="s">
        <v>1122</v>
      </c>
      <c r="E926" s="143" t="s">
        <v>1187</v>
      </c>
      <c r="F926" s="1">
        <v>2736727</v>
      </c>
      <c r="G926" s="1">
        <v>0</v>
      </c>
      <c r="H926" s="7">
        <f t="shared" si="126"/>
        <v>2736727</v>
      </c>
      <c r="I926" s="1">
        <v>178008</v>
      </c>
      <c r="J926" s="1">
        <f t="shared" si="127"/>
        <v>2914735</v>
      </c>
      <c r="K926" s="5">
        <v>3746</v>
      </c>
      <c r="L926" s="5">
        <v>0</v>
      </c>
      <c r="M926" s="10">
        <f t="shared" si="128"/>
        <v>3746</v>
      </c>
      <c r="N926" s="2">
        <f t="shared" si="129"/>
        <v>778.0926321409504</v>
      </c>
      <c r="O926" s="2">
        <f t="shared" si="130"/>
        <v>27.771658260369595</v>
      </c>
      <c r="P926" s="1">
        <f t="shared" si="131"/>
        <v>104032.6318433445</v>
      </c>
      <c r="Q926" s="1">
        <f t="shared" si="132"/>
        <v>2810702.3681566557</v>
      </c>
      <c r="R926" s="11">
        <f t="shared" si="133"/>
        <v>0.91663466831948681</v>
      </c>
      <c r="S926" s="1">
        <f t="shared" si="134"/>
        <v>2576387.232980072</v>
      </c>
    </row>
    <row r="927" spans="1:19" s="80" customFormat="1" ht="14.4" customHeight="1">
      <c r="A927" s="142" t="s">
        <v>930</v>
      </c>
      <c r="B927" s="142">
        <v>452191</v>
      </c>
      <c r="C927" s="90" t="s">
        <v>938</v>
      </c>
      <c r="D927" s="142" t="s">
        <v>1122</v>
      </c>
      <c r="E927" s="142" t="s">
        <v>1188</v>
      </c>
      <c r="F927" s="1">
        <v>0</v>
      </c>
      <c r="G927" s="1">
        <v>0</v>
      </c>
      <c r="H927" s="7">
        <f t="shared" si="126"/>
        <v>0</v>
      </c>
      <c r="I927" s="1">
        <v>61380</v>
      </c>
      <c r="J927" s="1">
        <f t="shared" si="127"/>
        <v>61380</v>
      </c>
      <c r="K927" s="5">
        <v>0</v>
      </c>
      <c r="L927" s="5">
        <v>0</v>
      </c>
      <c r="M927" s="10">
        <f t="shared" si="128"/>
        <v>0</v>
      </c>
      <c r="N927" s="2">
        <f t="shared" si="129"/>
        <v>0</v>
      </c>
      <c r="O927" s="2">
        <f t="shared" si="130"/>
        <v>27.771658260369595</v>
      </c>
      <c r="P927" s="1">
        <f t="shared" si="131"/>
        <v>0</v>
      </c>
      <c r="Q927" s="1">
        <f t="shared" si="132"/>
        <v>61380</v>
      </c>
      <c r="R927" s="11">
        <f t="shared" si="133"/>
        <v>0.91663466831948681</v>
      </c>
      <c r="S927" s="1">
        <f t="shared" si="134"/>
        <v>56263.0359414501</v>
      </c>
    </row>
    <row r="928" spans="1:19" s="80" customFormat="1" ht="14.4" customHeight="1">
      <c r="A928" s="142" t="s">
        <v>930</v>
      </c>
      <c r="B928" s="151">
        <v>452200</v>
      </c>
      <c r="C928" s="90" t="s">
        <v>939</v>
      </c>
      <c r="D928" s="142" t="s">
        <v>1122</v>
      </c>
      <c r="E928" s="143" t="s">
        <v>1187</v>
      </c>
      <c r="F928" s="1">
        <v>791234</v>
      </c>
      <c r="G928" s="1">
        <v>0</v>
      </c>
      <c r="H928" s="7">
        <f t="shared" si="126"/>
        <v>791234</v>
      </c>
      <c r="I928" s="1">
        <v>100806</v>
      </c>
      <c r="J928" s="1">
        <f t="shared" si="127"/>
        <v>892040</v>
      </c>
      <c r="K928" s="5">
        <v>796</v>
      </c>
      <c r="L928" s="5">
        <v>0</v>
      </c>
      <c r="M928" s="10">
        <f t="shared" si="128"/>
        <v>796</v>
      </c>
      <c r="N928" s="2">
        <f t="shared" si="129"/>
        <v>1120.6532663316582</v>
      </c>
      <c r="O928" s="2">
        <f t="shared" si="130"/>
        <v>27.771658260369595</v>
      </c>
      <c r="P928" s="1">
        <f t="shared" si="131"/>
        <v>22106.239975254197</v>
      </c>
      <c r="Q928" s="1">
        <f t="shared" si="132"/>
        <v>869933.76002474583</v>
      </c>
      <c r="R928" s="11">
        <f t="shared" si="133"/>
        <v>0.91663466831948681</v>
      </c>
      <c r="S928" s="1">
        <f t="shared" si="134"/>
        <v>797411.44358020695</v>
      </c>
    </row>
    <row r="929" spans="1:19" s="80" customFormat="1" ht="14.4" customHeight="1">
      <c r="A929" s="142" t="s">
        <v>930</v>
      </c>
      <c r="B929" s="151">
        <v>452226</v>
      </c>
      <c r="C929" s="90" t="s">
        <v>940</v>
      </c>
      <c r="D929" s="142" t="s">
        <v>1122</v>
      </c>
      <c r="E929" s="143" t="s">
        <v>1187</v>
      </c>
      <c r="F929" s="1">
        <v>992646</v>
      </c>
      <c r="G929" s="1">
        <v>0</v>
      </c>
      <c r="H929" s="7">
        <f t="shared" si="126"/>
        <v>992646</v>
      </c>
      <c r="I929" s="1">
        <v>126150</v>
      </c>
      <c r="J929" s="1">
        <f t="shared" si="127"/>
        <v>1118796</v>
      </c>
      <c r="K929" s="5">
        <v>1278</v>
      </c>
      <c r="L929" s="5">
        <v>0</v>
      </c>
      <c r="M929" s="10">
        <f t="shared" si="128"/>
        <v>1278</v>
      </c>
      <c r="N929" s="2">
        <f t="shared" si="129"/>
        <v>875.42723004694835</v>
      </c>
      <c r="O929" s="2">
        <f t="shared" si="130"/>
        <v>27.771658260369595</v>
      </c>
      <c r="P929" s="1">
        <f t="shared" si="131"/>
        <v>35492.179256752344</v>
      </c>
      <c r="Q929" s="1">
        <f t="shared" si="132"/>
        <v>1083303.8207432476</v>
      </c>
      <c r="R929" s="11">
        <f t="shared" si="133"/>
        <v>0.91663466831948681</v>
      </c>
      <c r="S929" s="1">
        <f t="shared" si="134"/>
        <v>992993.83841621957</v>
      </c>
    </row>
    <row r="930" spans="1:19" s="80" customFormat="1" ht="14.4" customHeight="1">
      <c r="A930" s="142" t="s">
        <v>930</v>
      </c>
      <c r="B930" s="151">
        <v>453334</v>
      </c>
      <c r="C930" s="90" t="s">
        <v>941</v>
      </c>
      <c r="D930" s="142" t="s">
        <v>1122</v>
      </c>
      <c r="E930" s="143" t="s">
        <v>1187</v>
      </c>
      <c r="F930" s="1">
        <v>2039517</v>
      </c>
      <c r="G930" s="1">
        <v>0</v>
      </c>
      <c r="H930" s="7">
        <f t="shared" si="126"/>
        <v>2039517</v>
      </c>
      <c r="I930" s="1">
        <v>132024</v>
      </c>
      <c r="J930" s="1">
        <f t="shared" si="127"/>
        <v>2171541</v>
      </c>
      <c r="K930" s="5">
        <v>3227</v>
      </c>
      <c r="L930" s="5">
        <v>0</v>
      </c>
      <c r="M930" s="10">
        <f t="shared" si="128"/>
        <v>3227</v>
      </c>
      <c r="N930" s="2">
        <f t="shared" si="129"/>
        <v>672.92872637124265</v>
      </c>
      <c r="O930" s="2">
        <f t="shared" si="130"/>
        <v>27.771658260369595</v>
      </c>
      <c r="P930" s="1">
        <f t="shared" si="131"/>
        <v>89619.141206212676</v>
      </c>
      <c r="Q930" s="1">
        <f t="shared" si="132"/>
        <v>2081921.8587937874</v>
      </c>
      <c r="R930" s="11">
        <f t="shared" si="133"/>
        <v>0.91663466831948681</v>
      </c>
      <c r="S930" s="1">
        <f t="shared" si="134"/>
        <v>1908361.7525025329</v>
      </c>
    </row>
    <row r="931" spans="1:19" s="80" customFormat="1" ht="14.4" customHeight="1">
      <c r="A931" s="142" t="s">
        <v>930</v>
      </c>
      <c r="B931" s="151">
        <v>457991</v>
      </c>
      <c r="C931" s="90" t="s">
        <v>942</v>
      </c>
      <c r="D931" s="142" t="s">
        <v>1122</v>
      </c>
      <c r="E931" s="143" t="s">
        <v>1187</v>
      </c>
      <c r="F931" s="1">
        <v>793686</v>
      </c>
      <c r="G931" s="1">
        <v>60348</v>
      </c>
      <c r="H931" s="7">
        <f t="shared" si="126"/>
        <v>854034</v>
      </c>
      <c r="I931" s="1">
        <v>26022</v>
      </c>
      <c r="J931" s="1">
        <f t="shared" si="127"/>
        <v>880056</v>
      </c>
      <c r="K931" s="5">
        <v>3363</v>
      </c>
      <c r="L931" s="5">
        <v>39</v>
      </c>
      <c r="M931" s="10">
        <f t="shared" si="128"/>
        <v>3402</v>
      </c>
      <c r="N931" s="2">
        <f t="shared" si="129"/>
        <v>258.68783068783068</v>
      </c>
      <c r="O931" s="2">
        <f t="shared" si="130"/>
        <v>27.771658260369595</v>
      </c>
      <c r="P931" s="1">
        <f t="shared" si="131"/>
        <v>94479.181401777358</v>
      </c>
      <c r="Q931" s="1">
        <f t="shared" si="132"/>
        <v>785576.81859822269</v>
      </c>
      <c r="R931" s="11">
        <f t="shared" si="133"/>
        <v>0.91663466831948681</v>
      </c>
      <c r="S931" s="1">
        <f t="shared" si="134"/>
        <v>720086.94655525952</v>
      </c>
    </row>
    <row r="932" spans="1:19" s="80" customFormat="1" ht="14.4" customHeight="1">
      <c r="A932" s="142" t="s">
        <v>943</v>
      </c>
      <c r="B932" s="151">
        <v>462178</v>
      </c>
      <c r="C932" s="90" t="s">
        <v>944</v>
      </c>
      <c r="D932" s="142" t="s">
        <v>1122</v>
      </c>
      <c r="E932" s="143" t="s">
        <v>1187</v>
      </c>
      <c r="F932" s="1">
        <v>116139</v>
      </c>
      <c r="G932" s="1">
        <v>0</v>
      </c>
      <c r="H932" s="7">
        <f t="shared" si="126"/>
        <v>116139</v>
      </c>
      <c r="I932" s="1">
        <v>9432</v>
      </c>
      <c r="J932" s="1">
        <f t="shared" si="127"/>
        <v>125571</v>
      </c>
      <c r="K932" s="5">
        <v>100</v>
      </c>
      <c r="L932" s="5">
        <v>0</v>
      </c>
      <c r="M932" s="10">
        <f t="shared" si="128"/>
        <v>100</v>
      </c>
      <c r="N932" s="2">
        <f t="shared" si="129"/>
        <v>1255.71</v>
      </c>
      <c r="O932" s="2">
        <f t="shared" si="130"/>
        <v>27.771658260369595</v>
      </c>
      <c r="P932" s="1">
        <f t="shared" si="131"/>
        <v>2777.1658260369595</v>
      </c>
      <c r="Q932" s="1">
        <f t="shared" si="132"/>
        <v>122793.83417396304</v>
      </c>
      <c r="R932" s="11">
        <f t="shared" si="133"/>
        <v>0.91663466831948681</v>
      </c>
      <c r="S932" s="1">
        <f t="shared" si="134"/>
        <v>112557.08545972868</v>
      </c>
    </row>
    <row r="933" spans="1:19" s="80" customFormat="1" ht="14.4" customHeight="1">
      <c r="A933" s="142" t="s">
        <v>943</v>
      </c>
      <c r="B933" s="142">
        <v>462181</v>
      </c>
      <c r="C933" s="90" t="s">
        <v>945</v>
      </c>
      <c r="D933" s="142" t="s">
        <v>1122</v>
      </c>
      <c r="E933" s="142" t="s">
        <v>1188</v>
      </c>
      <c r="F933" s="1">
        <v>0</v>
      </c>
      <c r="G933" s="1">
        <v>0</v>
      </c>
      <c r="H933" s="7">
        <f t="shared" si="126"/>
        <v>0</v>
      </c>
      <c r="I933" s="1">
        <v>28614</v>
      </c>
      <c r="J933" s="1">
        <f t="shared" si="127"/>
        <v>28614</v>
      </c>
      <c r="K933" s="5">
        <v>0</v>
      </c>
      <c r="L933" s="5">
        <v>0</v>
      </c>
      <c r="M933" s="10">
        <f t="shared" si="128"/>
        <v>0</v>
      </c>
      <c r="N933" s="2">
        <f t="shared" si="129"/>
        <v>0</v>
      </c>
      <c r="O933" s="2">
        <f t="shared" si="130"/>
        <v>27.771658260369595</v>
      </c>
      <c r="P933" s="1">
        <f t="shared" si="131"/>
        <v>0</v>
      </c>
      <c r="Q933" s="1">
        <f t="shared" si="132"/>
        <v>28614</v>
      </c>
      <c r="R933" s="11">
        <f t="shared" si="133"/>
        <v>0.91663466831948681</v>
      </c>
      <c r="S933" s="1">
        <f t="shared" si="134"/>
        <v>26228.584399293795</v>
      </c>
    </row>
    <row r="934" spans="1:19" s="80" customFormat="1" ht="14.4" customHeight="1">
      <c r="A934" s="142" t="s">
        <v>943</v>
      </c>
      <c r="B934" s="151">
        <v>462182</v>
      </c>
      <c r="C934" s="90" t="s">
        <v>946</v>
      </c>
      <c r="D934" s="142" t="s">
        <v>1122</v>
      </c>
      <c r="E934" s="143" t="s">
        <v>1187</v>
      </c>
      <c r="F934" s="1">
        <v>631734</v>
      </c>
      <c r="G934" s="1">
        <v>0</v>
      </c>
      <c r="H934" s="7">
        <f t="shared" si="126"/>
        <v>631734</v>
      </c>
      <c r="I934" s="1">
        <v>100236</v>
      </c>
      <c r="J934" s="1">
        <f t="shared" si="127"/>
        <v>731970</v>
      </c>
      <c r="K934" s="5">
        <v>642</v>
      </c>
      <c r="L934" s="5">
        <v>0</v>
      </c>
      <c r="M934" s="10">
        <f t="shared" si="128"/>
        <v>642</v>
      </c>
      <c r="N934" s="2">
        <f t="shared" si="129"/>
        <v>1140.1401869158879</v>
      </c>
      <c r="O934" s="2">
        <f t="shared" si="130"/>
        <v>27.771658260369595</v>
      </c>
      <c r="P934" s="1">
        <f t="shared" si="131"/>
        <v>17829.40460315728</v>
      </c>
      <c r="Q934" s="1">
        <f t="shared" si="132"/>
        <v>714140.59539684269</v>
      </c>
      <c r="R934" s="11">
        <f t="shared" si="133"/>
        <v>0.91663466831948681</v>
      </c>
      <c r="S934" s="1">
        <f t="shared" si="134"/>
        <v>654606.02779506578</v>
      </c>
    </row>
    <row r="935" spans="1:19" s="80" customFormat="1" ht="14.4" customHeight="1">
      <c r="A935" s="142" t="s">
        <v>943</v>
      </c>
      <c r="B935" s="142">
        <v>462184</v>
      </c>
      <c r="C935" s="90" t="s">
        <v>947</v>
      </c>
      <c r="D935" s="142" t="s">
        <v>1122</v>
      </c>
      <c r="E935" s="142" t="s">
        <v>1188</v>
      </c>
      <c r="F935" s="1">
        <v>0</v>
      </c>
      <c r="G935" s="1">
        <v>0</v>
      </c>
      <c r="H935" s="7">
        <f t="shared" si="126"/>
        <v>0</v>
      </c>
      <c r="I935" s="1">
        <v>22164</v>
      </c>
      <c r="J935" s="1">
        <f t="shared" si="127"/>
        <v>22164</v>
      </c>
      <c r="K935" s="5">
        <v>0</v>
      </c>
      <c r="L935" s="5">
        <v>0</v>
      </c>
      <c r="M935" s="10">
        <f t="shared" si="128"/>
        <v>0</v>
      </c>
      <c r="N935" s="2">
        <f t="shared" si="129"/>
        <v>0</v>
      </c>
      <c r="O935" s="2">
        <f t="shared" si="130"/>
        <v>27.771658260369595</v>
      </c>
      <c r="P935" s="1">
        <f t="shared" si="131"/>
        <v>0</v>
      </c>
      <c r="Q935" s="1">
        <f t="shared" si="132"/>
        <v>22164</v>
      </c>
      <c r="R935" s="11">
        <f t="shared" si="133"/>
        <v>0.91663466831948681</v>
      </c>
      <c r="S935" s="1">
        <f t="shared" si="134"/>
        <v>20316.290788633105</v>
      </c>
    </row>
    <row r="936" spans="1:19" s="80" customFormat="1" ht="14.4" customHeight="1">
      <c r="A936" s="142" t="s">
        <v>943</v>
      </c>
      <c r="B936" s="151">
        <v>462186</v>
      </c>
      <c r="C936" s="90" t="s">
        <v>948</v>
      </c>
      <c r="D936" s="142" t="s">
        <v>1122</v>
      </c>
      <c r="E936" s="143" t="s">
        <v>1187</v>
      </c>
      <c r="F936" s="1">
        <v>1533172</v>
      </c>
      <c r="G936" s="1">
        <v>0</v>
      </c>
      <c r="H936" s="7">
        <f t="shared" si="126"/>
        <v>1533172</v>
      </c>
      <c r="I936" s="1">
        <v>159990</v>
      </c>
      <c r="J936" s="1">
        <f t="shared" si="127"/>
        <v>1693162</v>
      </c>
      <c r="K936" s="5">
        <v>3560</v>
      </c>
      <c r="L936" s="5">
        <v>0</v>
      </c>
      <c r="M936" s="10">
        <f t="shared" si="128"/>
        <v>3560</v>
      </c>
      <c r="N936" s="2">
        <f t="shared" si="129"/>
        <v>475.6073033707865</v>
      </c>
      <c r="O936" s="2">
        <f t="shared" si="130"/>
        <v>27.771658260369595</v>
      </c>
      <c r="P936" s="1">
        <f t="shared" si="131"/>
        <v>98867.103406915761</v>
      </c>
      <c r="Q936" s="1">
        <f t="shared" si="132"/>
        <v>1594294.8965930843</v>
      </c>
      <c r="R936" s="11">
        <f t="shared" si="133"/>
        <v>0.91663466831948681</v>
      </c>
      <c r="S936" s="1">
        <f t="shared" si="134"/>
        <v>1461385.9737420524</v>
      </c>
    </row>
    <row r="937" spans="1:19" s="80" customFormat="1" ht="14.4" customHeight="1">
      <c r="A937" s="142" t="s">
        <v>943</v>
      </c>
      <c r="B937" s="151">
        <v>462188</v>
      </c>
      <c r="C937" s="90" t="s">
        <v>949</v>
      </c>
      <c r="D937" s="142" t="s">
        <v>1122</v>
      </c>
      <c r="E937" s="143" t="s">
        <v>1187</v>
      </c>
      <c r="F937" s="1">
        <v>295066</v>
      </c>
      <c r="G937" s="1">
        <v>0</v>
      </c>
      <c r="H937" s="7">
        <f t="shared" si="126"/>
        <v>295066</v>
      </c>
      <c r="I937" s="1">
        <v>12852</v>
      </c>
      <c r="J937" s="1">
        <f t="shared" si="127"/>
        <v>307918</v>
      </c>
      <c r="K937" s="5">
        <v>401</v>
      </c>
      <c r="L937" s="5">
        <v>0</v>
      </c>
      <c r="M937" s="10">
        <f t="shared" si="128"/>
        <v>401</v>
      </c>
      <c r="N937" s="2">
        <f t="shared" si="129"/>
        <v>767.87531172069828</v>
      </c>
      <c r="O937" s="2">
        <f t="shared" si="130"/>
        <v>27.771658260369595</v>
      </c>
      <c r="P937" s="1">
        <f t="shared" si="131"/>
        <v>11136.434962408208</v>
      </c>
      <c r="Q937" s="1">
        <f t="shared" si="132"/>
        <v>296781.56503759179</v>
      </c>
      <c r="R937" s="11">
        <f t="shared" si="133"/>
        <v>0.91663466831948681</v>
      </c>
      <c r="S937" s="1">
        <f t="shared" si="134"/>
        <v>272040.27143157116</v>
      </c>
    </row>
    <row r="938" spans="1:19" s="80" customFormat="1" ht="14.4" customHeight="1">
      <c r="A938" s="142" t="s">
        <v>943</v>
      </c>
      <c r="B938" s="142">
        <v>462190</v>
      </c>
      <c r="C938" s="90" t="s">
        <v>950</v>
      </c>
      <c r="D938" s="142" t="s">
        <v>1122</v>
      </c>
      <c r="E938" s="142" t="s">
        <v>1188</v>
      </c>
      <c r="F938" s="1">
        <v>0</v>
      </c>
      <c r="G938" s="1">
        <v>0</v>
      </c>
      <c r="H938" s="7">
        <f t="shared" si="126"/>
        <v>0</v>
      </c>
      <c r="I938" s="1">
        <v>53646</v>
      </c>
      <c r="J938" s="1">
        <f t="shared" si="127"/>
        <v>53646</v>
      </c>
      <c r="K938" s="5">
        <v>0</v>
      </c>
      <c r="L938" s="5">
        <v>0</v>
      </c>
      <c r="M938" s="10">
        <f t="shared" si="128"/>
        <v>0</v>
      </c>
      <c r="N938" s="2">
        <f t="shared" si="129"/>
        <v>0</v>
      </c>
      <c r="O938" s="2">
        <f t="shared" si="130"/>
        <v>27.771658260369595</v>
      </c>
      <c r="P938" s="1">
        <f t="shared" si="131"/>
        <v>0</v>
      </c>
      <c r="Q938" s="1">
        <f t="shared" si="132"/>
        <v>53646</v>
      </c>
      <c r="R938" s="11">
        <f t="shared" si="133"/>
        <v>0.91663466831948681</v>
      </c>
      <c r="S938" s="1">
        <f t="shared" si="134"/>
        <v>49173.783416667189</v>
      </c>
    </row>
    <row r="939" spans="1:19" s="80" customFormat="1" ht="14.4" customHeight="1">
      <c r="A939" s="142" t="s">
        <v>943</v>
      </c>
      <c r="B939" s="142">
        <v>462193</v>
      </c>
      <c r="C939" s="90" t="s">
        <v>951</v>
      </c>
      <c r="D939" s="142" t="s">
        <v>1122</v>
      </c>
      <c r="E939" s="142" t="s">
        <v>1188</v>
      </c>
      <c r="F939" s="1">
        <v>0</v>
      </c>
      <c r="G939" s="1">
        <v>0</v>
      </c>
      <c r="H939" s="7">
        <f t="shared" si="126"/>
        <v>0</v>
      </c>
      <c r="I939" s="1">
        <v>114546</v>
      </c>
      <c r="J939" s="1">
        <f t="shared" si="127"/>
        <v>114546</v>
      </c>
      <c r="K939" s="5">
        <v>0</v>
      </c>
      <c r="L939" s="5">
        <v>0</v>
      </c>
      <c r="M939" s="10">
        <f t="shared" si="128"/>
        <v>0</v>
      </c>
      <c r="N939" s="2">
        <f t="shared" si="129"/>
        <v>0</v>
      </c>
      <c r="O939" s="2">
        <f t="shared" si="130"/>
        <v>27.771658260369595</v>
      </c>
      <c r="P939" s="1">
        <f t="shared" si="131"/>
        <v>0</v>
      </c>
      <c r="Q939" s="1">
        <f t="shared" si="132"/>
        <v>114546</v>
      </c>
      <c r="R939" s="11">
        <f t="shared" si="133"/>
        <v>0.91663466831948681</v>
      </c>
      <c r="S939" s="1">
        <f t="shared" si="134"/>
        <v>104996.83471732393</v>
      </c>
    </row>
    <row r="940" spans="1:19" s="80" customFormat="1" ht="14.4" customHeight="1">
      <c r="A940" s="142" t="s">
        <v>943</v>
      </c>
      <c r="B940" s="151">
        <v>462194</v>
      </c>
      <c r="C940" s="90" t="s">
        <v>952</v>
      </c>
      <c r="D940" s="142" t="s">
        <v>1122</v>
      </c>
      <c r="E940" s="143" t="s">
        <v>1187</v>
      </c>
      <c r="F940" s="1">
        <v>438359</v>
      </c>
      <c r="G940" s="1">
        <v>0</v>
      </c>
      <c r="H940" s="7">
        <f t="shared" si="126"/>
        <v>438359</v>
      </c>
      <c r="I940" s="1">
        <v>26094</v>
      </c>
      <c r="J940" s="1">
        <f t="shared" si="127"/>
        <v>464453</v>
      </c>
      <c r="K940" s="5">
        <v>593</v>
      </c>
      <c r="L940" s="5">
        <v>0</v>
      </c>
      <c r="M940" s="10">
        <f t="shared" si="128"/>
        <v>593</v>
      </c>
      <c r="N940" s="2">
        <f t="shared" si="129"/>
        <v>783.22596964586842</v>
      </c>
      <c r="O940" s="2">
        <f t="shared" si="130"/>
        <v>27.771658260369595</v>
      </c>
      <c r="P940" s="1">
        <f t="shared" si="131"/>
        <v>16468.593348399168</v>
      </c>
      <c r="Q940" s="1">
        <f t="shared" si="132"/>
        <v>447984.40665160085</v>
      </c>
      <c r="R940" s="11">
        <f t="shared" si="133"/>
        <v>0.91663466831948681</v>
      </c>
      <c r="S940" s="1">
        <f t="shared" si="134"/>
        <v>410638.03800339223</v>
      </c>
    </row>
    <row r="941" spans="1:19" s="80" customFormat="1" ht="14.4" customHeight="1">
      <c r="A941" s="142" t="s">
        <v>943</v>
      </c>
      <c r="B941" s="151">
        <v>462195</v>
      </c>
      <c r="C941" s="90" t="s">
        <v>953</v>
      </c>
      <c r="D941" s="142" t="s">
        <v>1122</v>
      </c>
      <c r="E941" s="143" t="s">
        <v>1187</v>
      </c>
      <c r="F941" s="1">
        <v>161473.20801891555</v>
      </c>
      <c r="G941" s="1">
        <v>36679.0248883932</v>
      </c>
      <c r="H941" s="7">
        <f t="shared" si="126"/>
        <v>198152.23290730876</v>
      </c>
      <c r="I941" s="1">
        <v>-3720</v>
      </c>
      <c r="J941" s="1">
        <f t="shared" si="127"/>
        <v>194432.23290730876</v>
      </c>
      <c r="K941" s="5">
        <v>127</v>
      </c>
      <c r="L941" s="5">
        <v>24</v>
      </c>
      <c r="M941" s="10">
        <f t="shared" si="128"/>
        <v>151</v>
      </c>
      <c r="N941" s="2">
        <f t="shared" si="129"/>
        <v>1287.6306815053561</v>
      </c>
      <c r="O941" s="2">
        <f t="shared" si="130"/>
        <v>27.771658260369595</v>
      </c>
      <c r="P941" s="1">
        <f t="shared" si="131"/>
        <v>4193.5203973158086</v>
      </c>
      <c r="Q941" s="1">
        <f t="shared" si="132"/>
        <v>190238.71250999294</v>
      </c>
      <c r="R941" s="11">
        <f t="shared" si="133"/>
        <v>0.91663466831948681</v>
      </c>
      <c r="S941" s="1">
        <f t="shared" si="134"/>
        <v>174379.39914312359</v>
      </c>
    </row>
    <row r="942" spans="1:19" s="80" customFormat="1" ht="14.4" customHeight="1">
      <c r="A942" s="142" t="s">
        <v>943</v>
      </c>
      <c r="B942" s="151">
        <v>462196</v>
      </c>
      <c r="C942" s="90" t="s">
        <v>954</v>
      </c>
      <c r="D942" s="142" t="s">
        <v>1122</v>
      </c>
      <c r="E942" s="143" t="s">
        <v>1187</v>
      </c>
      <c r="F942" s="1">
        <v>52831</v>
      </c>
      <c r="G942" s="1">
        <v>0</v>
      </c>
      <c r="H942" s="7">
        <f t="shared" si="126"/>
        <v>52831</v>
      </c>
      <c r="I942" s="1">
        <v>-10278</v>
      </c>
      <c r="J942" s="1">
        <f t="shared" si="127"/>
        <v>42553</v>
      </c>
      <c r="K942" s="5">
        <v>213</v>
      </c>
      <c r="L942" s="5">
        <v>0</v>
      </c>
      <c r="M942" s="10">
        <f t="shared" si="128"/>
        <v>213</v>
      </c>
      <c r="N942" s="2">
        <f t="shared" si="129"/>
        <v>199.7793427230047</v>
      </c>
      <c r="O942" s="2">
        <f t="shared" si="130"/>
        <v>27.771658260369595</v>
      </c>
      <c r="P942" s="1">
        <f t="shared" si="131"/>
        <v>5915.3632094587238</v>
      </c>
      <c r="Q942" s="1">
        <f t="shared" si="132"/>
        <v>36637.636790541277</v>
      </c>
      <c r="R942" s="11">
        <f t="shared" si="133"/>
        <v>0.91663466831948681</v>
      </c>
      <c r="S942" s="1">
        <f t="shared" si="134"/>
        <v>33583.328047507632</v>
      </c>
    </row>
    <row r="943" spans="1:19" s="80" customFormat="1" ht="14.4" customHeight="1">
      <c r="A943" s="142" t="s">
        <v>943</v>
      </c>
      <c r="B943" s="151">
        <v>462197</v>
      </c>
      <c r="C943" s="90" t="s">
        <v>955</v>
      </c>
      <c r="D943" s="142" t="s">
        <v>1122</v>
      </c>
      <c r="E943" s="143" t="s">
        <v>1187</v>
      </c>
      <c r="F943" s="1">
        <v>738501</v>
      </c>
      <c r="G943" s="1">
        <v>142159</v>
      </c>
      <c r="H943" s="7">
        <f t="shared" si="126"/>
        <v>880660</v>
      </c>
      <c r="I943" s="1">
        <v>2268</v>
      </c>
      <c r="J943" s="1">
        <f t="shared" si="127"/>
        <v>882928</v>
      </c>
      <c r="K943" s="5">
        <v>1483</v>
      </c>
      <c r="L943" s="5">
        <v>0</v>
      </c>
      <c r="M943" s="10">
        <f t="shared" si="128"/>
        <v>1483</v>
      </c>
      <c r="N943" s="2">
        <f t="shared" si="129"/>
        <v>595.36614969656102</v>
      </c>
      <c r="O943" s="2">
        <f t="shared" si="130"/>
        <v>27.771658260369595</v>
      </c>
      <c r="P943" s="1">
        <f t="shared" si="131"/>
        <v>41185.369200128109</v>
      </c>
      <c r="Q943" s="1">
        <f t="shared" si="132"/>
        <v>841742.63079987187</v>
      </c>
      <c r="R943" s="11">
        <f t="shared" si="133"/>
        <v>0.91663466831948681</v>
      </c>
      <c r="S943" s="1">
        <f t="shared" si="134"/>
        <v>771570.47719361284</v>
      </c>
    </row>
    <row r="944" spans="1:19" s="80" customFormat="1" ht="14.4" customHeight="1">
      <c r="A944" s="142" t="s">
        <v>943</v>
      </c>
      <c r="B944" s="142">
        <v>462198</v>
      </c>
      <c r="C944" s="90" t="s">
        <v>956</v>
      </c>
      <c r="D944" s="142" t="s">
        <v>1122</v>
      </c>
      <c r="E944" s="142" t="s">
        <v>1188</v>
      </c>
      <c r="F944" s="1">
        <v>0</v>
      </c>
      <c r="G944" s="1">
        <v>0</v>
      </c>
      <c r="H944" s="7">
        <f t="shared" si="126"/>
        <v>0</v>
      </c>
      <c r="I944" s="1">
        <v>1362</v>
      </c>
      <c r="J944" s="1">
        <f t="shared" si="127"/>
        <v>1362</v>
      </c>
      <c r="K944" s="5">
        <v>0</v>
      </c>
      <c r="L944" s="5">
        <v>0</v>
      </c>
      <c r="M944" s="10">
        <f t="shared" si="128"/>
        <v>0</v>
      </c>
      <c r="N944" s="2">
        <f t="shared" si="129"/>
        <v>0</v>
      </c>
      <c r="O944" s="2">
        <f t="shared" si="130"/>
        <v>27.771658260369595</v>
      </c>
      <c r="P944" s="1">
        <f t="shared" si="131"/>
        <v>0</v>
      </c>
      <c r="Q944" s="1">
        <f t="shared" si="132"/>
        <v>1362</v>
      </c>
      <c r="R944" s="11">
        <f t="shared" si="133"/>
        <v>0.91663466831948681</v>
      </c>
      <c r="S944" s="1">
        <f t="shared" si="134"/>
        <v>1248.456418251141</v>
      </c>
    </row>
    <row r="945" spans="1:19" s="80" customFormat="1" ht="14.4" customHeight="1">
      <c r="A945" s="142" t="s">
        <v>943</v>
      </c>
      <c r="B945" s="151">
        <v>462199</v>
      </c>
      <c r="C945" s="90" t="s">
        <v>957</v>
      </c>
      <c r="D945" s="142" t="s">
        <v>1122</v>
      </c>
      <c r="E945" s="143" t="s">
        <v>1187</v>
      </c>
      <c r="F945" s="1">
        <v>987301</v>
      </c>
      <c r="G945" s="1">
        <v>0</v>
      </c>
      <c r="H945" s="7">
        <f t="shared" si="126"/>
        <v>987301</v>
      </c>
      <c r="I945" s="1">
        <v>59232</v>
      </c>
      <c r="J945" s="1">
        <f t="shared" si="127"/>
        <v>1046533</v>
      </c>
      <c r="K945" s="5">
        <v>1037</v>
      </c>
      <c r="L945" s="5">
        <v>0</v>
      </c>
      <c r="M945" s="10">
        <f t="shared" si="128"/>
        <v>1037</v>
      </c>
      <c r="N945" s="2">
        <f t="shared" si="129"/>
        <v>1009.1928640308582</v>
      </c>
      <c r="O945" s="2">
        <f t="shared" si="130"/>
        <v>27.771658260369595</v>
      </c>
      <c r="P945" s="1">
        <f t="shared" si="131"/>
        <v>28799.209616003271</v>
      </c>
      <c r="Q945" s="1">
        <f t="shared" si="132"/>
        <v>1017733.7903839967</v>
      </c>
      <c r="R945" s="11">
        <f t="shared" si="133"/>
        <v>0.91663466831948681</v>
      </c>
      <c r="S945" s="1">
        <f t="shared" si="134"/>
        <v>932890.0753861689</v>
      </c>
    </row>
    <row r="946" spans="1:19" s="80" customFormat="1" ht="14.4" customHeight="1">
      <c r="A946" s="142" t="s">
        <v>943</v>
      </c>
      <c r="B946" s="142">
        <v>462201</v>
      </c>
      <c r="C946" s="90" t="s">
        <v>958</v>
      </c>
      <c r="D946" s="142" t="s">
        <v>1122</v>
      </c>
      <c r="E946" s="142" t="s">
        <v>1188</v>
      </c>
      <c r="F946" s="1">
        <v>0</v>
      </c>
      <c r="G946" s="1">
        <v>0</v>
      </c>
      <c r="H946" s="7">
        <f t="shared" si="126"/>
        <v>0</v>
      </c>
      <c r="I946" s="1">
        <v>17376</v>
      </c>
      <c r="J946" s="1">
        <f t="shared" si="127"/>
        <v>17376</v>
      </c>
      <c r="K946" s="5">
        <v>0</v>
      </c>
      <c r="L946" s="5">
        <v>0</v>
      </c>
      <c r="M946" s="10">
        <f t="shared" si="128"/>
        <v>0</v>
      </c>
      <c r="N946" s="2">
        <f t="shared" si="129"/>
        <v>0</v>
      </c>
      <c r="O946" s="2">
        <f t="shared" si="130"/>
        <v>27.771658260369595</v>
      </c>
      <c r="P946" s="1">
        <f t="shared" si="131"/>
        <v>0</v>
      </c>
      <c r="Q946" s="1">
        <f t="shared" si="132"/>
        <v>17376</v>
      </c>
      <c r="R946" s="11">
        <f t="shared" si="133"/>
        <v>0.91663466831948681</v>
      </c>
      <c r="S946" s="1">
        <f t="shared" si="134"/>
        <v>15927.443996719403</v>
      </c>
    </row>
    <row r="947" spans="1:19" s="80" customFormat="1" ht="14.4" customHeight="1">
      <c r="A947" s="142" t="s">
        <v>943</v>
      </c>
      <c r="B947" s="151">
        <v>462202</v>
      </c>
      <c r="C947" s="90" t="s">
        <v>959</v>
      </c>
      <c r="D947" s="142" t="s">
        <v>1122</v>
      </c>
      <c r="E947" s="143" t="s">
        <v>1187</v>
      </c>
      <c r="F947" s="1">
        <v>181974</v>
      </c>
      <c r="G947" s="1">
        <v>0</v>
      </c>
      <c r="H947" s="7">
        <f t="shared" si="126"/>
        <v>181974</v>
      </c>
      <c r="I947" s="1">
        <v>61782</v>
      </c>
      <c r="J947" s="1">
        <f t="shared" si="127"/>
        <v>243756</v>
      </c>
      <c r="K947" s="5">
        <v>159</v>
      </c>
      <c r="L947" s="5">
        <v>0</v>
      </c>
      <c r="M947" s="10">
        <f t="shared" si="128"/>
        <v>159</v>
      </c>
      <c r="N947" s="2">
        <f t="shared" si="129"/>
        <v>1533.0566037735848</v>
      </c>
      <c r="O947" s="2">
        <f t="shared" si="130"/>
        <v>27.771658260369595</v>
      </c>
      <c r="P947" s="1">
        <f t="shared" si="131"/>
        <v>4415.6936633987652</v>
      </c>
      <c r="Q947" s="1">
        <f t="shared" si="132"/>
        <v>239340.30633660124</v>
      </c>
      <c r="R947" s="11">
        <f t="shared" si="133"/>
        <v>0.91663466831948681</v>
      </c>
      <c r="S947" s="1">
        <f t="shared" si="134"/>
        <v>219387.62231433485</v>
      </c>
    </row>
    <row r="948" spans="1:19" s="80" customFormat="1" ht="14.4" customHeight="1">
      <c r="A948" s="142" t="s">
        <v>943</v>
      </c>
      <c r="B948" s="151">
        <v>462203</v>
      </c>
      <c r="C948" s="90" t="s">
        <v>960</v>
      </c>
      <c r="D948" s="142" t="s">
        <v>1122</v>
      </c>
      <c r="E948" s="143" t="s">
        <v>1187</v>
      </c>
      <c r="F948" s="1">
        <v>746215</v>
      </c>
      <c r="G948" s="1">
        <v>96460</v>
      </c>
      <c r="H948" s="7">
        <f t="shared" si="126"/>
        <v>842675</v>
      </c>
      <c r="I948" s="1">
        <v>-125688</v>
      </c>
      <c r="J948" s="1">
        <f t="shared" si="127"/>
        <v>716987</v>
      </c>
      <c r="K948" s="5">
        <v>1830</v>
      </c>
      <c r="L948" s="5">
        <v>0</v>
      </c>
      <c r="M948" s="10">
        <f t="shared" si="128"/>
        <v>1830</v>
      </c>
      <c r="N948" s="2">
        <f t="shared" si="129"/>
        <v>391.79617486338799</v>
      </c>
      <c r="O948" s="2">
        <f t="shared" si="130"/>
        <v>27.771658260369595</v>
      </c>
      <c r="P948" s="1">
        <f t="shared" si="131"/>
        <v>50822.13461647636</v>
      </c>
      <c r="Q948" s="1">
        <f t="shared" si="132"/>
        <v>666164.86538352363</v>
      </c>
      <c r="R948" s="11">
        <f t="shared" si="133"/>
        <v>0.91663466831948681</v>
      </c>
      <c r="S948" s="1">
        <f t="shared" si="134"/>
        <v>610629.81042692182</v>
      </c>
    </row>
    <row r="949" spans="1:19" s="80" customFormat="1" ht="14.4" customHeight="1">
      <c r="A949" s="142" t="s">
        <v>943</v>
      </c>
      <c r="B949" s="151">
        <v>462206</v>
      </c>
      <c r="C949" s="90" t="s">
        <v>961</v>
      </c>
      <c r="D949" s="142" t="s">
        <v>1122</v>
      </c>
      <c r="E949" s="143" t="s">
        <v>1187</v>
      </c>
      <c r="F949" s="1">
        <v>32919</v>
      </c>
      <c r="G949" s="1">
        <v>0</v>
      </c>
      <c r="H949" s="7">
        <f t="shared" si="126"/>
        <v>32919</v>
      </c>
      <c r="I949" s="1">
        <v>-510</v>
      </c>
      <c r="J949" s="1">
        <f t="shared" si="127"/>
        <v>32409</v>
      </c>
      <c r="K949" s="5">
        <v>57</v>
      </c>
      <c r="L949" s="5">
        <v>0</v>
      </c>
      <c r="M949" s="10">
        <f t="shared" si="128"/>
        <v>57</v>
      </c>
      <c r="N949" s="2">
        <f t="shared" si="129"/>
        <v>568.57894736842104</v>
      </c>
      <c r="O949" s="2">
        <f t="shared" si="130"/>
        <v>27.771658260369595</v>
      </c>
      <c r="P949" s="1">
        <f t="shared" si="131"/>
        <v>1582.9845208410668</v>
      </c>
      <c r="Q949" s="1">
        <f t="shared" si="132"/>
        <v>30826.015479158934</v>
      </c>
      <c r="R949" s="11">
        <f t="shared" si="133"/>
        <v>0.91663466831948681</v>
      </c>
      <c r="S949" s="1">
        <f t="shared" si="134"/>
        <v>28256.194474350217</v>
      </c>
    </row>
    <row r="950" spans="1:19" s="80" customFormat="1" ht="14.4" customHeight="1">
      <c r="A950" s="142" t="s">
        <v>943</v>
      </c>
      <c r="B950" s="142">
        <v>462207</v>
      </c>
      <c r="C950" s="90" t="s">
        <v>962</v>
      </c>
      <c r="D950" s="142" t="s">
        <v>1122</v>
      </c>
      <c r="E950" s="142" t="s">
        <v>1188</v>
      </c>
      <c r="F950" s="1">
        <v>0</v>
      </c>
      <c r="G950" s="1">
        <v>0</v>
      </c>
      <c r="H950" s="7">
        <f t="shared" si="126"/>
        <v>0</v>
      </c>
      <c r="I950" s="1">
        <v>7332</v>
      </c>
      <c r="J950" s="1">
        <f t="shared" si="127"/>
        <v>7332</v>
      </c>
      <c r="K950" s="5">
        <v>0</v>
      </c>
      <c r="L950" s="5">
        <v>0</v>
      </c>
      <c r="M950" s="10">
        <f t="shared" si="128"/>
        <v>0</v>
      </c>
      <c r="N950" s="2">
        <f t="shared" si="129"/>
        <v>0</v>
      </c>
      <c r="O950" s="2">
        <f t="shared" si="130"/>
        <v>27.771658260369595</v>
      </c>
      <c r="P950" s="1">
        <f t="shared" si="131"/>
        <v>0</v>
      </c>
      <c r="Q950" s="1">
        <f t="shared" si="132"/>
        <v>7332</v>
      </c>
      <c r="R950" s="11">
        <f t="shared" si="133"/>
        <v>0.91663466831948681</v>
      </c>
      <c r="S950" s="1">
        <f t="shared" si="134"/>
        <v>6720.7653881184769</v>
      </c>
    </row>
    <row r="951" spans="1:19" s="80" customFormat="1" ht="14.4" customHeight="1">
      <c r="A951" s="142" t="s">
        <v>943</v>
      </c>
      <c r="B951" s="151">
        <v>462209</v>
      </c>
      <c r="C951" s="90" t="s">
        <v>963</v>
      </c>
      <c r="D951" s="142" t="s">
        <v>1122</v>
      </c>
      <c r="E951" s="143" t="s">
        <v>1187</v>
      </c>
      <c r="F951" s="1">
        <v>892974</v>
      </c>
      <c r="G951" s="1">
        <v>0</v>
      </c>
      <c r="H951" s="7">
        <f t="shared" si="126"/>
        <v>892974</v>
      </c>
      <c r="I951" s="1">
        <v>-11676</v>
      </c>
      <c r="J951" s="1">
        <f t="shared" si="127"/>
        <v>881298</v>
      </c>
      <c r="K951" s="5">
        <v>1515</v>
      </c>
      <c r="L951" s="5">
        <v>0</v>
      </c>
      <c r="M951" s="10">
        <f t="shared" si="128"/>
        <v>1515</v>
      </c>
      <c r="N951" s="2">
        <f t="shared" si="129"/>
        <v>581.71485148514853</v>
      </c>
      <c r="O951" s="2">
        <f t="shared" si="130"/>
        <v>27.771658260369595</v>
      </c>
      <c r="P951" s="1">
        <f t="shared" si="131"/>
        <v>42074.062264459935</v>
      </c>
      <c r="Q951" s="1">
        <f t="shared" si="132"/>
        <v>839223.93773554009</v>
      </c>
      <c r="R951" s="11">
        <f t="shared" si="133"/>
        <v>0.91663466831948681</v>
      </c>
      <c r="S951" s="1">
        <f t="shared" si="134"/>
        <v>769261.75581199047</v>
      </c>
    </row>
    <row r="952" spans="1:19" s="80" customFormat="1" ht="14.4" customHeight="1">
      <c r="A952" s="142" t="s">
        <v>943</v>
      </c>
      <c r="B952" s="151">
        <v>462210</v>
      </c>
      <c r="C952" s="90" t="s">
        <v>964</v>
      </c>
      <c r="D952" s="142" t="s">
        <v>1122</v>
      </c>
      <c r="E952" s="143" t="s">
        <v>1187</v>
      </c>
      <c r="F952" s="1">
        <v>58806</v>
      </c>
      <c r="G952" s="1">
        <v>0</v>
      </c>
      <c r="H952" s="7">
        <f t="shared" si="126"/>
        <v>58806</v>
      </c>
      <c r="I952" s="1">
        <v>-7584</v>
      </c>
      <c r="J952" s="1">
        <f t="shared" si="127"/>
        <v>51222</v>
      </c>
      <c r="K952" s="5">
        <v>63</v>
      </c>
      <c r="L952" s="5">
        <v>0</v>
      </c>
      <c r="M952" s="10">
        <f t="shared" si="128"/>
        <v>63</v>
      </c>
      <c r="N952" s="2">
        <f t="shared" si="129"/>
        <v>813.04761904761904</v>
      </c>
      <c r="O952" s="2">
        <f t="shared" si="130"/>
        <v>27.771658260369595</v>
      </c>
      <c r="P952" s="1">
        <f t="shared" si="131"/>
        <v>1749.6144704032845</v>
      </c>
      <c r="Q952" s="1">
        <f t="shared" si="132"/>
        <v>49472.385529596715</v>
      </c>
      <c r="R952" s="11">
        <f t="shared" si="133"/>
        <v>0.91663466831948681</v>
      </c>
      <c r="S952" s="1">
        <f t="shared" si="134"/>
        <v>45348.103700895663</v>
      </c>
    </row>
    <row r="953" spans="1:19" s="80" customFormat="1" ht="14.4" customHeight="1">
      <c r="A953" s="142" t="s">
        <v>965</v>
      </c>
      <c r="B953" s="151">
        <v>472213</v>
      </c>
      <c r="C953" s="90" t="s">
        <v>966</v>
      </c>
      <c r="D953" s="142" t="s">
        <v>1122</v>
      </c>
      <c r="E953" s="143" t="s">
        <v>1187</v>
      </c>
      <c r="F953" s="1">
        <v>1844529</v>
      </c>
      <c r="G953" s="1">
        <v>1540143</v>
      </c>
      <c r="H953" s="7">
        <f t="shared" si="126"/>
        <v>3384672</v>
      </c>
      <c r="I953" s="1">
        <v>35544</v>
      </c>
      <c r="J953" s="1">
        <f t="shared" si="127"/>
        <v>3420216</v>
      </c>
      <c r="K953" s="5">
        <v>3448</v>
      </c>
      <c r="L953" s="5">
        <v>12</v>
      </c>
      <c r="M953" s="10">
        <f t="shared" si="128"/>
        <v>3460</v>
      </c>
      <c r="N953" s="2">
        <f t="shared" si="129"/>
        <v>988.50173410404625</v>
      </c>
      <c r="O953" s="2">
        <f t="shared" si="130"/>
        <v>27.771658260369595</v>
      </c>
      <c r="P953" s="1">
        <f t="shared" si="131"/>
        <v>96089.937580878803</v>
      </c>
      <c r="Q953" s="1">
        <f t="shared" si="132"/>
        <v>3324126.0624191212</v>
      </c>
      <c r="R953" s="11">
        <f t="shared" si="133"/>
        <v>0.91663466831948681</v>
      </c>
      <c r="S953" s="1">
        <f t="shared" si="134"/>
        <v>3047009.1906777127</v>
      </c>
    </row>
    <row r="954" spans="1:19" s="80" customFormat="1" ht="14.4" customHeight="1">
      <c r="A954" s="142" t="s">
        <v>965</v>
      </c>
      <c r="B954" s="142">
        <v>472215</v>
      </c>
      <c r="C954" s="90" t="s">
        <v>967</v>
      </c>
      <c r="D954" s="142" t="s">
        <v>1122</v>
      </c>
      <c r="E954" s="142" t="s">
        <v>1188</v>
      </c>
      <c r="F954" s="1">
        <v>0</v>
      </c>
      <c r="G954" s="1">
        <v>0</v>
      </c>
      <c r="H954" s="7">
        <f t="shared" si="126"/>
        <v>0</v>
      </c>
      <c r="I954" s="1">
        <v>98280</v>
      </c>
      <c r="J954" s="1">
        <f t="shared" si="127"/>
        <v>98280</v>
      </c>
      <c r="K954" s="5">
        <v>0</v>
      </c>
      <c r="L954" s="5">
        <v>0</v>
      </c>
      <c r="M954" s="10">
        <f t="shared" si="128"/>
        <v>0</v>
      </c>
      <c r="N954" s="2">
        <f t="shared" si="129"/>
        <v>0</v>
      </c>
      <c r="O954" s="2">
        <f t="shared" si="130"/>
        <v>27.771658260369595</v>
      </c>
      <c r="P954" s="1">
        <f t="shared" si="131"/>
        <v>0</v>
      </c>
      <c r="Q954" s="1">
        <f t="shared" si="132"/>
        <v>98280</v>
      </c>
      <c r="R954" s="11">
        <f t="shared" si="133"/>
        <v>0.91663466831948681</v>
      </c>
      <c r="S954" s="1">
        <f t="shared" si="134"/>
        <v>90086.855202439168</v>
      </c>
    </row>
    <row r="955" spans="1:19" s="80" customFormat="1" ht="14.4" customHeight="1">
      <c r="A955" s="142" t="s">
        <v>965</v>
      </c>
      <c r="B955" s="151">
        <v>472218</v>
      </c>
      <c r="C955" s="90" t="s">
        <v>968</v>
      </c>
      <c r="D955" s="142" t="s">
        <v>1122</v>
      </c>
      <c r="E955" s="143" t="s">
        <v>1187</v>
      </c>
      <c r="F955" s="1">
        <v>928395</v>
      </c>
      <c r="G955" s="1">
        <v>208174</v>
      </c>
      <c r="H955" s="7">
        <f t="shared" si="126"/>
        <v>1136569</v>
      </c>
      <c r="I955" s="1">
        <v>15768</v>
      </c>
      <c r="J955" s="1">
        <f t="shared" si="127"/>
        <v>1152337</v>
      </c>
      <c r="K955" s="5">
        <v>1935</v>
      </c>
      <c r="L955" s="5">
        <v>0</v>
      </c>
      <c r="M955" s="10">
        <f t="shared" si="128"/>
        <v>1935</v>
      </c>
      <c r="N955" s="2">
        <f t="shared" si="129"/>
        <v>595.52299741602064</v>
      </c>
      <c r="O955" s="2">
        <f t="shared" si="130"/>
        <v>27.771658260369595</v>
      </c>
      <c r="P955" s="1">
        <f t="shared" si="131"/>
        <v>53738.158733815166</v>
      </c>
      <c r="Q955" s="1">
        <f t="shared" si="132"/>
        <v>1098598.8412661848</v>
      </c>
      <c r="R955" s="11">
        <f t="shared" si="133"/>
        <v>0.91663466831948681</v>
      </c>
      <c r="S955" s="1">
        <f t="shared" si="134"/>
        <v>1007013.7844802019</v>
      </c>
    </row>
    <row r="956" spans="1:19" s="80" customFormat="1" ht="14.4" customHeight="1">
      <c r="A956" s="142" t="s">
        <v>965</v>
      </c>
      <c r="B956" s="151">
        <v>472220</v>
      </c>
      <c r="C956" s="90" t="s">
        <v>969</v>
      </c>
      <c r="D956" s="142" t="s">
        <v>1122</v>
      </c>
      <c r="E956" s="143" t="s">
        <v>1187</v>
      </c>
      <c r="F956" s="1">
        <v>514546</v>
      </c>
      <c r="G956" s="1">
        <v>1669461</v>
      </c>
      <c r="H956" s="7">
        <f t="shared" si="126"/>
        <v>2184007</v>
      </c>
      <c r="I956" s="1">
        <v>34626</v>
      </c>
      <c r="J956" s="1">
        <f t="shared" si="127"/>
        <v>2218633</v>
      </c>
      <c r="K956" s="5">
        <v>1706</v>
      </c>
      <c r="L956" s="5">
        <v>1</v>
      </c>
      <c r="M956" s="10">
        <f t="shared" si="128"/>
        <v>1707</v>
      </c>
      <c r="N956" s="2">
        <f t="shared" si="129"/>
        <v>1299.7264206209725</v>
      </c>
      <c r="O956" s="2">
        <f t="shared" si="130"/>
        <v>27.771658260369595</v>
      </c>
      <c r="P956" s="1">
        <f t="shared" si="131"/>
        <v>47406.220650450901</v>
      </c>
      <c r="Q956" s="1">
        <f t="shared" si="132"/>
        <v>2171226.7793495492</v>
      </c>
      <c r="R956" s="11">
        <f t="shared" si="133"/>
        <v>0.91663466831948681</v>
      </c>
      <c r="S956" s="1">
        <f t="shared" si="134"/>
        <v>1990221.7387354616</v>
      </c>
    </row>
    <row r="957" spans="1:19" s="80" customFormat="1" ht="14.4" customHeight="1">
      <c r="A957" s="142" t="s">
        <v>965</v>
      </c>
      <c r="B957" s="151">
        <v>472221</v>
      </c>
      <c r="C957" s="90" t="s">
        <v>281</v>
      </c>
      <c r="D957" s="142" t="s">
        <v>1122</v>
      </c>
      <c r="E957" s="143" t="s">
        <v>1187</v>
      </c>
      <c r="F957" s="1">
        <v>705540</v>
      </c>
      <c r="G957" s="1">
        <v>1233500</v>
      </c>
      <c r="H957" s="7">
        <f t="shared" si="126"/>
        <v>1939040</v>
      </c>
      <c r="I957" s="1">
        <v>1920</v>
      </c>
      <c r="J957" s="1">
        <f t="shared" si="127"/>
        <v>1940960</v>
      </c>
      <c r="K957" s="5">
        <v>2606</v>
      </c>
      <c r="L957" s="5">
        <v>0</v>
      </c>
      <c r="M957" s="10">
        <f t="shared" si="128"/>
        <v>2606</v>
      </c>
      <c r="N957" s="2">
        <f t="shared" si="129"/>
        <v>744.80429777436689</v>
      </c>
      <c r="O957" s="2">
        <f t="shared" si="130"/>
        <v>27.771658260369595</v>
      </c>
      <c r="P957" s="1">
        <f t="shared" si="131"/>
        <v>72372.941426523161</v>
      </c>
      <c r="Q957" s="1">
        <f t="shared" si="132"/>
        <v>1868587.0585734767</v>
      </c>
      <c r="R957" s="11">
        <f t="shared" si="133"/>
        <v>0.91663466831948681</v>
      </c>
      <c r="S957" s="1">
        <f t="shared" si="134"/>
        <v>1712811.6786615844</v>
      </c>
    </row>
    <row r="958" spans="1:19" s="80" customFormat="1" ht="14.4" customHeight="1">
      <c r="A958" s="142" t="s">
        <v>965</v>
      </c>
      <c r="B958" s="151">
        <v>472226</v>
      </c>
      <c r="C958" s="90" t="s">
        <v>970</v>
      </c>
      <c r="D958" s="142" t="s">
        <v>1122</v>
      </c>
      <c r="E958" s="143" t="s">
        <v>1187</v>
      </c>
      <c r="F958" s="1">
        <v>706728</v>
      </c>
      <c r="G958" s="1">
        <v>0</v>
      </c>
      <c r="H958" s="7">
        <f t="shared" si="126"/>
        <v>706728</v>
      </c>
      <c r="I958" s="1">
        <v>-16476</v>
      </c>
      <c r="J958" s="1">
        <f t="shared" si="127"/>
        <v>690252</v>
      </c>
      <c r="K958" s="5">
        <v>866</v>
      </c>
      <c r="L958" s="5">
        <v>0</v>
      </c>
      <c r="M958" s="10">
        <f t="shared" si="128"/>
        <v>866</v>
      </c>
      <c r="N958" s="2">
        <f t="shared" si="129"/>
        <v>797.05773672055432</v>
      </c>
      <c r="O958" s="2">
        <f t="shared" si="130"/>
        <v>27.771658260369595</v>
      </c>
      <c r="P958" s="1">
        <f t="shared" si="131"/>
        <v>24050.256053480069</v>
      </c>
      <c r="Q958" s="1">
        <f t="shared" si="132"/>
        <v>666201.74394651991</v>
      </c>
      <c r="R958" s="11">
        <f t="shared" si="133"/>
        <v>0.91663466831948681</v>
      </c>
      <c r="S958" s="1">
        <f t="shared" si="134"/>
        <v>610663.61459628202</v>
      </c>
    </row>
    <row r="959" spans="1:19" s="80" customFormat="1" ht="14.4" customHeight="1">
      <c r="A959" s="142" t="s">
        <v>965</v>
      </c>
      <c r="B959" s="142">
        <v>472227</v>
      </c>
      <c r="C959" s="90" t="s">
        <v>971</v>
      </c>
      <c r="D959" s="142" t="s">
        <v>1122</v>
      </c>
      <c r="E959" s="142" t="s">
        <v>1188</v>
      </c>
      <c r="F959" s="1">
        <v>0</v>
      </c>
      <c r="G959" s="1">
        <v>0</v>
      </c>
      <c r="H959" s="7">
        <f t="shared" si="126"/>
        <v>0</v>
      </c>
      <c r="I959" s="1">
        <v>-75762</v>
      </c>
      <c r="J959" s="1">
        <f t="shared" si="127"/>
        <v>-75762</v>
      </c>
      <c r="K959" s="5">
        <v>0</v>
      </c>
      <c r="L959" s="5">
        <v>0</v>
      </c>
      <c r="M959" s="10">
        <f t="shared" si="128"/>
        <v>0</v>
      </c>
      <c r="N959" s="2">
        <f t="shared" si="129"/>
        <v>0</v>
      </c>
      <c r="O959" s="2">
        <f t="shared" si="130"/>
        <v>27.771658260369595</v>
      </c>
      <c r="P959" s="1">
        <f t="shared" si="131"/>
        <v>0</v>
      </c>
      <c r="Q959" s="1">
        <f t="shared" si="132"/>
        <v>-75762</v>
      </c>
      <c r="R959" s="11">
        <f t="shared" si="133"/>
        <v>0.91663466831948681</v>
      </c>
      <c r="S959" s="1">
        <f t="shared" si="134"/>
        <v>-75762</v>
      </c>
    </row>
    <row r="960" spans="1:19" s="80" customFormat="1" ht="14.4" customHeight="1">
      <c r="A960" s="142" t="s">
        <v>965</v>
      </c>
      <c r="B960" s="142">
        <v>472230</v>
      </c>
      <c r="C960" s="90" t="s">
        <v>972</v>
      </c>
      <c r="D960" s="142" t="s">
        <v>1122</v>
      </c>
      <c r="E960" s="142" t="s">
        <v>1188</v>
      </c>
      <c r="F960" s="1">
        <v>0</v>
      </c>
      <c r="G960" s="1">
        <v>0</v>
      </c>
      <c r="H960" s="7">
        <f t="shared" si="126"/>
        <v>0</v>
      </c>
      <c r="I960" s="1">
        <v>-20448</v>
      </c>
      <c r="J960" s="1">
        <f t="shared" si="127"/>
        <v>-20448</v>
      </c>
      <c r="K960" s="5">
        <v>0</v>
      </c>
      <c r="L960" s="5">
        <v>0</v>
      </c>
      <c r="M960" s="10">
        <f t="shared" si="128"/>
        <v>0</v>
      </c>
      <c r="N960" s="2">
        <f t="shared" si="129"/>
        <v>0</v>
      </c>
      <c r="O960" s="2">
        <f t="shared" si="130"/>
        <v>27.771658260369595</v>
      </c>
      <c r="P960" s="1">
        <f t="shared" si="131"/>
        <v>0</v>
      </c>
      <c r="Q960" s="1">
        <f t="shared" si="132"/>
        <v>-20448</v>
      </c>
      <c r="R960" s="11">
        <f t="shared" si="133"/>
        <v>0.91663466831948681</v>
      </c>
      <c r="S960" s="1">
        <f t="shared" si="134"/>
        <v>-20448</v>
      </c>
    </row>
    <row r="961" spans="1:19" s="80" customFormat="1" ht="14.4" customHeight="1">
      <c r="A961" s="142" t="s">
        <v>965</v>
      </c>
      <c r="B961" s="142">
        <v>472231</v>
      </c>
      <c r="C961" s="90" t="s">
        <v>973</v>
      </c>
      <c r="D961" s="142" t="s">
        <v>1122</v>
      </c>
      <c r="E961" s="142" t="s">
        <v>1188</v>
      </c>
      <c r="F961" s="1">
        <v>0</v>
      </c>
      <c r="G961" s="1">
        <v>0</v>
      </c>
      <c r="H961" s="7">
        <f t="shared" si="126"/>
        <v>0</v>
      </c>
      <c r="I961" s="1">
        <v>-15312</v>
      </c>
      <c r="J961" s="1">
        <f t="shared" si="127"/>
        <v>-15312</v>
      </c>
      <c r="K961" s="5">
        <v>0</v>
      </c>
      <c r="L961" s="5">
        <v>0</v>
      </c>
      <c r="M961" s="10">
        <f t="shared" si="128"/>
        <v>0</v>
      </c>
      <c r="N961" s="2">
        <f t="shared" si="129"/>
        <v>0</v>
      </c>
      <c r="O961" s="2">
        <f t="shared" si="130"/>
        <v>27.771658260369595</v>
      </c>
      <c r="P961" s="1">
        <f t="shared" si="131"/>
        <v>0</v>
      </c>
      <c r="Q961" s="1">
        <f t="shared" si="132"/>
        <v>-15312</v>
      </c>
      <c r="R961" s="11">
        <f t="shared" si="133"/>
        <v>0.91663466831948681</v>
      </c>
      <c r="S961" s="1">
        <f t="shared" si="134"/>
        <v>-15312</v>
      </c>
    </row>
    <row r="962" spans="1:19" s="80" customFormat="1" ht="14.4" customHeight="1">
      <c r="A962" s="142" t="s">
        <v>965</v>
      </c>
      <c r="B962" s="151">
        <v>472232</v>
      </c>
      <c r="C962" s="90" t="s">
        <v>974</v>
      </c>
      <c r="D962" s="142" t="s">
        <v>1122</v>
      </c>
      <c r="E962" s="143" t="s">
        <v>1187</v>
      </c>
      <c r="F962" s="1">
        <v>705105</v>
      </c>
      <c r="G962" s="1">
        <v>0</v>
      </c>
      <c r="H962" s="7">
        <f t="shared" si="126"/>
        <v>705105</v>
      </c>
      <c r="I962" s="1">
        <v>107538</v>
      </c>
      <c r="J962" s="1">
        <f t="shared" si="127"/>
        <v>812643</v>
      </c>
      <c r="K962" s="5">
        <v>950</v>
      </c>
      <c r="L962" s="5">
        <v>0</v>
      </c>
      <c r="M962" s="10">
        <f t="shared" si="128"/>
        <v>950</v>
      </c>
      <c r="N962" s="2">
        <f t="shared" si="129"/>
        <v>855.4136842105263</v>
      </c>
      <c r="O962" s="2">
        <f t="shared" si="130"/>
        <v>27.771658260369595</v>
      </c>
      <c r="P962" s="1">
        <f t="shared" si="131"/>
        <v>26383.075347351114</v>
      </c>
      <c r="Q962" s="1">
        <f t="shared" si="132"/>
        <v>786259.92465264886</v>
      </c>
      <c r="R962" s="11">
        <f t="shared" si="133"/>
        <v>0.91663466831948681</v>
      </c>
      <c r="S962" s="1">
        <f t="shared" si="134"/>
        <v>720713.10524688545</v>
      </c>
    </row>
    <row r="963" spans="1:19" s="80" customFormat="1" ht="14.4" customHeight="1">
      <c r="A963" s="142" t="s">
        <v>965</v>
      </c>
      <c r="B963" s="142">
        <v>472233</v>
      </c>
      <c r="C963" s="90" t="s">
        <v>975</v>
      </c>
      <c r="D963" s="142" t="s">
        <v>1122</v>
      </c>
      <c r="E963" s="142" t="s">
        <v>1188</v>
      </c>
      <c r="F963" s="1">
        <v>0</v>
      </c>
      <c r="G963" s="1">
        <v>0</v>
      </c>
      <c r="H963" s="7">
        <f t="shared" ref="H963:H1026" si="135">SUM(F963:G963)</f>
        <v>0</v>
      </c>
      <c r="I963" s="1">
        <v>51990</v>
      </c>
      <c r="J963" s="1">
        <f t="shared" ref="J963:J1026" si="136">H963+I963</f>
        <v>51990</v>
      </c>
      <c r="K963" s="5">
        <v>0</v>
      </c>
      <c r="L963" s="5">
        <v>0</v>
      </c>
      <c r="M963" s="10">
        <f t="shared" ref="M963:M1026" si="137">SUM(K963:L963)</f>
        <v>0</v>
      </c>
      <c r="N963" s="2">
        <f t="shared" ref="N963:N1026" si="138">IFERROR(J963/M963,0)</f>
        <v>0</v>
      </c>
      <c r="O963" s="2">
        <f t="shared" ref="O963:O1026" si="139">$D$1108</f>
        <v>27.771658260369595</v>
      </c>
      <c r="P963" s="1">
        <f t="shared" ref="P963:P1026" si="140">IF(J963&lt;0,0,MIN(J963,O963*M963))</f>
        <v>0</v>
      </c>
      <c r="Q963" s="1">
        <f t="shared" ref="Q963:Q1026" si="141">J963-P963</f>
        <v>51990</v>
      </c>
      <c r="R963" s="11">
        <f t="shared" ref="R963:R1026" si="142">$Q$1106</f>
        <v>0.91663466831948681</v>
      </c>
      <c r="S963" s="1">
        <f t="shared" ref="S963:S1026" si="143">IF(Q963&gt;0,R963*Q963,Q963)</f>
        <v>47655.836405930117</v>
      </c>
    </row>
    <row r="964" spans="1:19" s="80" customFormat="1" ht="14.4" customHeight="1">
      <c r="A964" s="142" t="s">
        <v>965</v>
      </c>
      <c r="B964" s="151">
        <v>472295</v>
      </c>
      <c r="C964" s="90" t="s">
        <v>976</v>
      </c>
      <c r="D964" s="142" t="s">
        <v>1122</v>
      </c>
      <c r="E964" s="143" t="s">
        <v>1187</v>
      </c>
      <c r="F964" s="1">
        <v>1661004</v>
      </c>
      <c r="G964" s="1">
        <v>0</v>
      </c>
      <c r="H964" s="7">
        <f t="shared" si="135"/>
        <v>1661004</v>
      </c>
      <c r="I964" s="1">
        <v>242322</v>
      </c>
      <c r="J964" s="1">
        <f t="shared" si="136"/>
        <v>1903326</v>
      </c>
      <c r="K964" s="5">
        <v>5213</v>
      </c>
      <c r="L964" s="5">
        <v>0</v>
      </c>
      <c r="M964" s="10">
        <f t="shared" si="137"/>
        <v>5213</v>
      </c>
      <c r="N964" s="2">
        <f t="shared" si="138"/>
        <v>365.11145213888358</v>
      </c>
      <c r="O964" s="2">
        <f t="shared" si="139"/>
        <v>27.771658260369595</v>
      </c>
      <c r="P964" s="1">
        <f t="shared" si="140"/>
        <v>144773.6545113067</v>
      </c>
      <c r="Q964" s="1">
        <f t="shared" si="141"/>
        <v>1758552.3454886933</v>
      </c>
      <c r="R964" s="11">
        <f t="shared" si="142"/>
        <v>0.91663466831948681</v>
      </c>
      <c r="S964" s="1">
        <f t="shared" si="143"/>
        <v>1611950.0459294841</v>
      </c>
    </row>
    <row r="965" spans="1:19" s="80" customFormat="1" ht="14.4" customHeight="1">
      <c r="A965" s="142" t="s">
        <v>965</v>
      </c>
      <c r="B965" s="142">
        <v>472423</v>
      </c>
      <c r="C965" s="90" t="s">
        <v>977</v>
      </c>
      <c r="D965" s="142" t="s">
        <v>1122</v>
      </c>
      <c r="E965" s="142" t="s">
        <v>1188</v>
      </c>
      <c r="F965" s="1">
        <v>0</v>
      </c>
      <c r="G965" s="1">
        <v>0</v>
      </c>
      <c r="H965" s="7">
        <f t="shared" si="135"/>
        <v>0</v>
      </c>
      <c r="I965" s="1">
        <v>2388</v>
      </c>
      <c r="J965" s="1">
        <f t="shared" si="136"/>
        <v>2388</v>
      </c>
      <c r="K965" s="5">
        <v>0</v>
      </c>
      <c r="L965" s="5">
        <v>0</v>
      </c>
      <c r="M965" s="10">
        <f t="shared" si="137"/>
        <v>0</v>
      </c>
      <c r="N965" s="2">
        <f t="shared" si="138"/>
        <v>0</v>
      </c>
      <c r="O965" s="2">
        <f t="shared" si="139"/>
        <v>27.771658260369595</v>
      </c>
      <c r="P965" s="1">
        <f t="shared" si="140"/>
        <v>0</v>
      </c>
      <c r="Q965" s="1">
        <f t="shared" si="141"/>
        <v>2388</v>
      </c>
      <c r="R965" s="11">
        <f t="shared" si="142"/>
        <v>0.91663466831948681</v>
      </c>
      <c r="S965" s="1">
        <f t="shared" si="143"/>
        <v>2188.9235879469347</v>
      </c>
    </row>
    <row r="966" spans="1:19" s="80" customFormat="1" ht="14.4" customHeight="1">
      <c r="A966" s="142" t="s">
        <v>965</v>
      </c>
      <c r="B966" s="142">
        <v>473333</v>
      </c>
      <c r="C966" s="90" t="s">
        <v>978</v>
      </c>
      <c r="D966" s="142" t="s">
        <v>1122</v>
      </c>
      <c r="E966" s="142" t="s">
        <v>1188</v>
      </c>
      <c r="F966" s="1">
        <v>0</v>
      </c>
      <c r="G966" s="1">
        <v>0</v>
      </c>
      <c r="H966" s="7">
        <f t="shared" si="135"/>
        <v>0</v>
      </c>
      <c r="I966" s="1">
        <v>65142</v>
      </c>
      <c r="J966" s="1">
        <f t="shared" si="136"/>
        <v>65142</v>
      </c>
      <c r="K966" s="5">
        <v>0</v>
      </c>
      <c r="L966" s="5">
        <v>0</v>
      </c>
      <c r="M966" s="10">
        <f t="shared" si="137"/>
        <v>0</v>
      </c>
      <c r="N966" s="2">
        <f t="shared" si="138"/>
        <v>0</v>
      </c>
      <c r="O966" s="2">
        <f t="shared" si="139"/>
        <v>27.771658260369595</v>
      </c>
      <c r="P966" s="1">
        <f t="shared" si="140"/>
        <v>0</v>
      </c>
      <c r="Q966" s="1">
        <f t="shared" si="141"/>
        <v>65142</v>
      </c>
      <c r="R966" s="11">
        <f t="shared" si="142"/>
        <v>0.91663466831948681</v>
      </c>
      <c r="S966" s="1">
        <f t="shared" si="143"/>
        <v>59711.415563668008</v>
      </c>
    </row>
    <row r="967" spans="1:19" s="80" customFormat="1" ht="14.4" customHeight="1">
      <c r="A967" s="142" t="s">
        <v>979</v>
      </c>
      <c r="B967" s="142">
        <v>482235</v>
      </c>
      <c r="C967" s="90" t="s">
        <v>980</v>
      </c>
      <c r="D967" s="142" t="s">
        <v>1122</v>
      </c>
      <c r="E967" s="142" t="s">
        <v>1188</v>
      </c>
      <c r="F967" s="1">
        <v>0</v>
      </c>
      <c r="G967" s="1">
        <v>0</v>
      </c>
      <c r="H967" s="7">
        <f t="shared" si="135"/>
        <v>0</v>
      </c>
      <c r="I967" s="1">
        <v>53142</v>
      </c>
      <c r="J967" s="1">
        <f t="shared" si="136"/>
        <v>53142</v>
      </c>
      <c r="K967" s="5">
        <v>0</v>
      </c>
      <c r="L967" s="5">
        <v>0</v>
      </c>
      <c r="M967" s="10">
        <f t="shared" si="137"/>
        <v>0</v>
      </c>
      <c r="N967" s="2">
        <f t="shared" si="138"/>
        <v>0</v>
      </c>
      <c r="O967" s="2">
        <f t="shared" si="139"/>
        <v>27.771658260369595</v>
      </c>
      <c r="P967" s="1">
        <f t="shared" si="140"/>
        <v>0</v>
      </c>
      <c r="Q967" s="1">
        <f t="shared" si="141"/>
        <v>53142</v>
      </c>
      <c r="R967" s="11">
        <f t="shared" si="142"/>
        <v>0.91663466831948681</v>
      </c>
      <c r="S967" s="1">
        <f t="shared" si="143"/>
        <v>48711.799543834168</v>
      </c>
    </row>
    <row r="968" spans="1:19" s="80" customFormat="1" ht="14.4" customHeight="1">
      <c r="A968" s="142" t="s">
        <v>979</v>
      </c>
      <c r="B968" s="142">
        <v>482241</v>
      </c>
      <c r="C968" s="90" t="s">
        <v>981</v>
      </c>
      <c r="D968" s="142" t="s">
        <v>1122</v>
      </c>
      <c r="E968" s="142" t="s">
        <v>1188</v>
      </c>
      <c r="F968" s="1">
        <v>0</v>
      </c>
      <c r="G968" s="1">
        <v>0</v>
      </c>
      <c r="H968" s="7">
        <f t="shared" si="135"/>
        <v>0</v>
      </c>
      <c r="I968" s="1">
        <v>-44994</v>
      </c>
      <c r="J968" s="1">
        <f t="shared" si="136"/>
        <v>-44994</v>
      </c>
      <c r="K968" s="5">
        <v>0</v>
      </c>
      <c r="L968" s="5">
        <v>0</v>
      </c>
      <c r="M968" s="10">
        <f t="shared" si="137"/>
        <v>0</v>
      </c>
      <c r="N968" s="2">
        <f t="shared" si="138"/>
        <v>0</v>
      </c>
      <c r="O968" s="2">
        <f t="shared" si="139"/>
        <v>27.771658260369595</v>
      </c>
      <c r="P968" s="1">
        <f t="shared" si="140"/>
        <v>0</v>
      </c>
      <c r="Q968" s="1">
        <f t="shared" si="141"/>
        <v>-44994</v>
      </c>
      <c r="R968" s="11">
        <f t="shared" si="142"/>
        <v>0.91663466831948681</v>
      </c>
      <c r="S968" s="1">
        <f t="shared" si="143"/>
        <v>-44994</v>
      </c>
    </row>
    <row r="969" spans="1:19" s="80" customFormat="1" ht="14.4" customHeight="1">
      <c r="A969" s="142" t="s">
        <v>979</v>
      </c>
      <c r="B969" s="151">
        <v>482242</v>
      </c>
      <c r="C969" s="90" t="s">
        <v>982</v>
      </c>
      <c r="D969" s="142" t="s">
        <v>1122</v>
      </c>
      <c r="E969" s="143" t="s">
        <v>1187</v>
      </c>
      <c r="F969" s="1">
        <v>2202223</v>
      </c>
      <c r="G969" s="1">
        <v>0</v>
      </c>
      <c r="H969" s="7">
        <f t="shared" si="135"/>
        <v>2202223</v>
      </c>
      <c r="I969" s="1">
        <v>84690</v>
      </c>
      <c r="J969" s="1">
        <f t="shared" si="136"/>
        <v>2286913</v>
      </c>
      <c r="K969" s="5">
        <v>2433</v>
      </c>
      <c r="L969" s="5">
        <v>0</v>
      </c>
      <c r="M969" s="10">
        <f t="shared" si="137"/>
        <v>2433</v>
      </c>
      <c r="N969" s="2">
        <f t="shared" si="138"/>
        <v>939.95602137279081</v>
      </c>
      <c r="O969" s="2">
        <f t="shared" si="139"/>
        <v>27.771658260369595</v>
      </c>
      <c r="P969" s="1">
        <f t="shared" si="140"/>
        <v>67568.44454747923</v>
      </c>
      <c r="Q969" s="1">
        <f t="shared" si="141"/>
        <v>2219344.555452521</v>
      </c>
      <c r="R969" s="11">
        <f t="shared" si="142"/>
        <v>0.91663466831948681</v>
      </c>
      <c r="S969" s="1">
        <f t="shared" si="143"/>
        <v>2034328.1604738804</v>
      </c>
    </row>
    <row r="970" spans="1:19" s="80" customFormat="1" ht="14.4" customHeight="1">
      <c r="A970" s="142" t="s">
        <v>979</v>
      </c>
      <c r="B970" s="142">
        <v>482244</v>
      </c>
      <c r="C970" s="90" t="s">
        <v>983</v>
      </c>
      <c r="D970" s="142" t="s">
        <v>1122</v>
      </c>
      <c r="E970" s="142" t="s">
        <v>1188</v>
      </c>
      <c r="F970" s="1">
        <v>0</v>
      </c>
      <c r="G970" s="1">
        <v>0</v>
      </c>
      <c r="H970" s="7">
        <f t="shared" si="135"/>
        <v>0</v>
      </c>
      <c r="I970" s="1">
        <v>-53562</v>
      </c>
      <c r="J970" s="1">
        <f t="shared" si="136"/>
        <v>-53562</v>
      </c>
      <c r="K970" s="5">
        <v>0</v>
      </c>
      <c r="L970" s="5">
        <v>0</v>
      </c>
      <c r="M970" s="10">
        <f t="shared" si="137"/>
        <v>0</v>
      </c>
      <c r="N970" s="2">
        <f t="shared" si="138"/>
        <v>0</v>
      </c>
      <c r="O970" s="2">
        <f t="shared" si="139"/>
        <v>27.771658260369595</v>
      </c>
      <c r="P970" s="1">
        <f t="shared" si="140"/>
        <v>0</v>
      </c>
      <c r="Q970" s="1">
        <f t="shared" si="141"/>
        <v>-53562</v>
      </c>
      <c r="R970" s="11">
        <f t="shared" si="142"/>
        <v>0.91663466831948681</v>
      </c>
      <c r="S970" s="1">
        <f t="shared" si="143"/>
        <v>-53562</v>
      </c>
    </row>
    <row r="971" spans="1:19" s="80" customFormat="1" ht="14.4" customHeight="1">
      <c r="A971" s="142" t="s">
        <v>979</v>
      </c>
      <c r="B971" s="142">
        <v>482246</v>
      </c>
      <c r="C971" s="90" t="s">
        <v>984</v>
      </c>
      <c r="D971" s="142" t="s">
        <v>1122</v>
      </c>
      <c r="E971" s="142" t="s">
        <v>1188</v>
      </c>
      <c r="F971" s="1">
        <v>0</v>
      </c>
      <c r="G971" s="1">
        <v>0</v>
      </c>
      <c r="H971" s="7">
        <f t="shared" si="135"/>
        <v>0</v>
      </c>
      <c r="I971" s="1">
        <v>394572</v>
      </c>
      <c r="J971" s="1">
        <f t="shared" si="136"/>
        <v>394572</v>
      </c>
      <c r="K971" s="5">
        <v>0</v>
      </c>
      <c r="L971" s="5">
        <v>0</v>
      </c>
      <c r="M971" s="10">
        <f t="shared" si="137"/>
        <v>0</v>
      </c>
      <c r="N971" s="2">
        <f t="shared" si="138"/>
        <v>0</v>
      </c>
      <c r="O971" s="2">
        <f t="shared" si="139"/>
        <v>27.771658260369595</v>
      </c>
      <c r="P971" s="1">
        <f t="shared" si="140"/>
        <v>0</v>
      </c>
      <c r="Q971" s="1">
        <f t="shared" si="141"/>
        <v>394572</v>
      </c>
      <c r="R971" s="11">
        <f t="shared" si="142"/>
        <v>0.91663466831948681</v>
      </c>
      <c r="S971" s="1">
        <f t="shared" si="143"/>
        <v>361678.37434815656</v>
      </c>
    </row>
    <row r="972" spans="1:19" s="80" customFormat="1" ht="14.4" customHeight="1">
      <c r="A972" s="142" t="s">
        <v>979</v>
      </c>
      <c r="B972" s="151">
        <v>482247</v>
      </c>
      <c r="C972" s="90" t="s">
        <v>985</v>
      </c>
      <c r="D972" s="142" t="s">
        <v>1122</v>
      </c>
      <c r="E972" s="143" t="s">
        <v>1187</v>
      </c>
      <c r="F972" s="1">
        <v>3984595</v>
      </c>
      <c r="G972" s="1">
        <v>391308</v>
      </c>
      <c r="H972" s="7">
        <f t="shared" si="135"/>
        <v>4375903</v>
      </c>
      <c r="I972" s="1">
        <v>210252</v>
      </c>
      <c r="J972" s="1">
        <f t="shared" si="136"/>
        <v>4586155</v>
      </c>
      <c r="K972" s="5">
        <v>10546</v>
      </c>
      <c r="L972" s="5">
        <v>329</v>
      </c>
      <c r="M972" s="10">
        <f t="shared" si="137"/>
        <v>10875</v>
      </c>
      <c r="N972" s="2">
        <f t="shared" si="138"/>
        <v>421.71540229885056</v>
      </c>
      <c r="O972" s="2">
        <f t="shared" si="139"/>
        <v>27.771658260369595</v>
      </c>
      <c r="P972" s="1">
        <f t="shared" si="140"/>
        <v>302016.78358151932</v>
      </c>
      <c r="Q972" s="1">
        <f t="shared" si="141"/>
        <v>4284138.2164184805</v>
      </c>
      <c r="R972" s="11">
        <f t="shared" si="142"/>
        <v>0.91663466831948681</v>
      </c>
      <c r="S972" s="1">
        <f t="shared" si="143"/>
        <v>3926989.6130415918</v>
      </c>
    </row>
    <row r="973" spans="1:19" s="80" customFormat="1" ht="14.4" customHeight="1">
      <c r="A973" s="142" t="s">
        <v>979</v>
      </c>
      <c r="B973" s="151">
        <v>482248</v>
      </c>
      <c r="C973" s="90" t="s">
        <v>986</v>
      </c>
      <c r="D973" s="142" t="s">
        <v>1122</v>
      </c>
      <c r="E973" s="143" t="s">
        <v>1187</v>
      </c>
      <c r="F973" s="1">
        <v>921379</v>
      </c>
      <c r="G973" s="1">
        <v>0</v>
      </c>
      <c r="H973" s="7">
        <f t="shared" si="135"/>
        <v>921379</v>
      </c>
      <c r="I973" s="1">
        <v>49164</v>
      </c>
      <c r="J973" s="1">
        <f t="shared" si="136"/>
        <v>970543</v>
      </c>
      <c r="K973" s="5">
        <v>1381</v>
      </c>
      <c r="L973" s="5">
        <v>0</v>
      </c>
      <c r="M973" s="10">
        <f t="shared" si="137"/>
        <v>1381</v>
      </c>
      <c r="N973" s="2">
        <f t="shared" si="138"/>
        <v>702.78276611151341</v>
      </c>
      <c r="O973" s="2">
        <f t="shared" si="139"/>
        <v>27.771658260369595</v>
      </c>
      <c r="P973" s="1">
        <f t="shared" si="140"/>
        <v>38352.660057570407</v>
      </c>
      <c r="Q973" s="1">
        <f t="shared" si="141"/>
        <v>932190.33994242956</v>
      </c>
      <c r="R973" s="11">
        <f t="shared" si="142"/>
        <v>0.91663466831948681</v>
      </c>
      <c r="S973" s="1">
        <f t="shared" si="143"/>
        <v>854477.98306375858</v>
      </c>
    </row>
    <row r="974" spans="1:19" s="80" customFormat="1" ht="14.4" customHeight="1">
      <c r="A974" s="142" t="s">
        <v>979</v>
      </c>
      <c r="B974" s="151">
        <v>482250</v>
      </c>
      <c r="C974" s="90" t="s">
        <v>987</v>
      </c>
      <c r="D974" s="142" t="s">
        <v>1122</v>
      </c>
      <c r="E974" s="143" t="s">
        <v>1187</v>
      </c>
      <c r="F974" s="1">
        <v>1797569</v>
      </c>
      <c r="G974" s="1">
        <v>68590</v>
      </c>
      <c r="H974" s="7">
        <f t="shared" si="135"/>
        <v>1866159</v>
      </c>
      <c r="I974" s="1">
        <v>-115434</v>
      </c>
      <c r="J974" s="1">
        <f t="shared" si="136"/>
        <v>1750725</v>
      </c>
      <c r="K974" s="5">
        <v>3891</v>
      </c>
      <c r="L974" s="5">
        <v>41</v>
      </c>
      <c r="M974" s="10">
        <f t="shared" si="137"/>
        <v>3932</v>
      </c>
      <c r="N974" s="2">
        <f t="shared" si="138"/>
        <v>445.25050864699898</v>
      </c>
      <c r="O974" s="2">
        <f t="shared" si="139"/>
        <v>27.771658260369595</v>
      </c>
      <c r="P974" s="1">
        <f t="shared" si="140"/>
        <v>109198.16027977325</v>
      </c>
      <c r="Q974" s="1">
        <f t="shared" si="141"/>
        <v>1641526.8397202268</v>
      </c>
      <c r="R974" s="11">
        <f t="shared" si="142"/>
        <v>0.91663466831948681</v>
      </c>
      <c r="S974" s="1">
        <f t="shared" si="143"/>
        <v>1504680.4102644855</v>
      </c>
    </row>
    <row r="975" spans="1:19" s="80" customFormat="1" ht="14.4" customHeight="1">
      <c r="A975" s="142" t="s">
        <v>979</v>
      </c>
      <c r="B975" s="142">
        <v>482251</v>
      </c>
      <c r="C975" s="90" t="s">
        <v>988</v>
      </c>
      <c r="D975" s="142" t="s">
        <v>1122</v>
      </c>
      <c r="E975" s="142" t="s">
        <v>1188</v>
      </c>
      <c r="F975" s="1">
        <v>0</v>
      </c>
      <c r="G975" s="1">
        <v>0</v>
      </c>
      <c r="H975" s="7">
        <f t="shared" si="135"/>
        <v>0</v>
      </c>
      <c r="I975" s="1">
        <v>-17226</v>
      </c>
      <c r="J975" s="1">
        <f t="shared" si="136"/>
        <v>-17226</v>
      </c>
      <c r="K975" s="5">
        <v>0</v>
      </c>
      <c r="L975" s="5">
        <v>0</v>
      </c>
      <c r="M975" s="10">
        <f t="shared" si="137"/>
        <v>0</v>
      </c>
      <c r="N975" s="2">
        <f t="shared" si="138"/>
        <v>0</v>
      </c>
      <c r="O975" s="2">
        <f t="shared" si="139"/>
        <v>27.771658260369595</v>
      </c>
      <c r="P975" s="1">
        <f t="shared" si="140"/>
        <v>0</v>
      </c>
      <c r="Q975" s="1">
        <f t="shared" si="141"/>
        <v>-17226</v>
      </c>
      <c r="R975" s="11">
        <f t="shared" si="142"/>
        <v>0.91663466831948681</v>
      </c>
      <c r="S975" s="1">
        <f t="shared" si="143"/>
        <v>-17226</v>
      </c>
    </row>
    <row r="976" spans="1:19" s="80" customFormat="1" ht="14.4" customHeight="1">
      <c r="A976" s="142" t="s">
        <v>979</v>
      </c>
      <c r="B976" s="142">
        <v>482252</v>
      </c>
      <c r="C976" s="90" t="s">
        <v>989</v>
      </c>
      <c r="D976" s="142" t="s">
        <v>1122</v>
      </c>
      <c r="E976" s="142" t="s">
        <v>1188</v>
      </c>
      <c r="F976" s="1">
        <v>0</v>
      </c>
      <c r="G976" s="1">
        <v>0</v>
      </c>
      <c r="H976" s="7">
        <f t="shared" si="135"/>
        <v>0</v>
      </c>
      <c r="I976" s="1">
        <v>-21930</v>
      </c>
      <c r="J976" s="1">
        <f t="shared" si="136"/>
        <v>-21930</v>
      </c>
      <c r="K976" s="5">
        <v>0</v>
      </c>
      <c r="L976" s="5">
        <v>0</v>
      </c>
      <c r="M976" s="10">
        <f t="shared" si="137"/>
        <v>0</v>
      </c>
      <c r="N976" s="2">
        <f t="shared" si="138"/>
        <v>0</v>
      </c>
      <c r="O976" s="2">
        <f t="shared" si="139"/>
        <v>27.771658260369595</v>
      </c>
      <c r="P976" s="1">
        <f t="shared" si="140"/>
        <v>0</v>
      </c>
      <c r="Q976" s="1">
        <f t="shared" si="141"/>
        <v>-21930</v>
      </c>
      <c r="R976" s="11">
        <f t="shared" si="142"/>
        <v>0.91663466831948681</v>
      </c>
      <c r="S976" s="1">
        <f t="shared" si="143"/>
        <v>-21930</v>
      </c>
    </row>
    <row r="977" spans="1:19" s="80" customFormat="1" ht="14.4" customHeight="1">
      <c r="A977" s="142" t="s">
        <v>979</v>
      </c>
      <c r="B977" s="142">
        <v>482254</v>
      </c>
      <c r="C977" s="90" t="s">
        <v>990</v>
      </c>
      <c r="D977" s="142" t="s">
        <v>1122</v>
      </c>
      <c r="E977" s="142" t="s">
        <v>1188</v>
      </c>
      <c r="F977" s="1">
        <v>0</v>
      </c>
      <c r="G977" s="1">
        <v>0</v>
      </c>
      <c r="H977" s="7">
        <f t="shared" si="135"/>
        <v>0</v>
      </c>
      <c r="I977" s="1">
        <v>34494</v>
      </c>
      <c r="J977" s="1">
        <f t="shared" si="136"/>
        <v>34494</v>
      </c>
      <c r="K977" s="5">
        <v>0</v>
      </c>
      <c r="L977" s="5">
        <v>0</v>
      </c>
      <c r="M977" s="10">
        <f t="shared" si="137"/>
        <v>0</v>
      </c>
      <c r="N977" s="2">
        <f t="shared" si="138"/>
        <v>0</v>
      </c>
      <c r="O977" s="2">
        <f t="shared" si="139"/>
        <v>27.771658260369595</v>
      </c>
      <c r="P977" s="1">
        <f t="shared" si="140"/>
        <v>0</v>
      </c>
      <c r="Q977" s="1">
        <f t="shared" si="141"/>
        <v>34494</v>
      </c>
      <c r="R977" s="11">
        <f t="shared" si="142"/>
        <v>0.91663466831948681</v>
      </c>
      <c r="S977" s="1">
        <f t="shared" si="143"/>
        <v>31618.396249012378</v>
      </c>
    </row>
    <row r="978" spans="1:19" s="80" customFormat="1" ht="14.4" customHeight="1">
      <c r="A978" s="142" t="s">
        <v>979</v>
      </c>
      <c r="B978" s="151">
        <v>482255</v>
      </c>
      <c r="C978" s="90" t="s">
        <v>991</v>
      </c>
      <c r="D978" s="142" t="s">
        <v>1122</v>
      </c>
      <c r="E978" s="143" t="s">
        <v>1187</v>
      </c>
      <c r="F978" s="1">
        <v>4070783</v>
      </c>
      <c r="G978" s="1">
        <v>13161454</v>
      </c>
      <c r="H978" s="7">
        <f t="shared" si="135"/>
        <v>17232237</v>
      </c>
      <c r="I978" s="1">
        <v>180240</v>
      </c>
      <c r="J978" s="1">
        <f t="shared" si="136"/>
        <v>17412477</v>
      </c>
      <c r="K978" s="5">
        <v>16736</v>
      </c>
      <c r="L978" s="5">
        <v>27</v>
      </c>
      <c r="M978" s="10">
        <f t="shared" si="137"/>
        <v>16763</v>
      </c>
      <c r="N978" s="2">
        <f t="shared" si="138"/>
        <v>1038.7446757740261</v>
      </c>
      <c r="O978" s="2">
        <f t="shared" si="139"/>
        <v>27.771658260369595</v>
      </c>
      <c r="P978" s="1">
        <f t="shared" si="140"/>
        <v>465536.30741857551</v>
      </c>
      <c r="Q978" s="1">
        <f t="shared" si="141"/>
        <v>16946940.692581423</v>
      </c>
      <c r="R978" s="11">
        <f t="shared" si="142"/>
        <v>0.91663466831948681</v>
      </c>
      <c r="S978" s="1">
        <f t="shared" si="143"/>
        <v>15534153.360774387</v>
      </c>
    </row>
    <row r="979" spans="1:19" s="80" customFormat="1" ht="14.4" customHeight="1">
      <c r="A979" s="142" t="s">
        <v>979</v>
      </c>
      <c r="B979" s="151">
        <v>482257</v>
      </c>
      <c r="C979" s="90" t="s">
        <v>992</v>
      </c>
      <c r="D979" s="142" t="s">
        <v>1122</v>
      </c>
      <c r="E979" s="143" t="s">
        <v>1187</v>
      </c>
      <c r="F979" s="1">
        <v>6456263</v>
      </c>
      <c r="G979" s="1">
        <v>707652</v>
      </c>
      <c r="H979" s="7">
        <f t="shared" si="135"/>
        <v>7163915</v>
      </c>
      <c r="I979" s="1">
        <v>473796</v>
      </c>
      <c r="J979" s="1">
        <f t="shared" si="136"/>
        <v>7637711</v>
      </c>
      <c r="K979" s="5">
        <v>9059</v>
      </c>
      <c r="L979" s="5">
        <v>0</v>
      </c>
      <c r="M979" s="10">
        <f t="shared" si="137"/>
        <v>9059</v>
      </c>
      <c r="N979" s="2">
        <f t="shared" si="138"/>
        <v>843.10751738602494</v>
      </c>
      <c r="O979" s="2">
        <f t="shared" si="139"/>
        <v>27.771658260369595</v>
      </c>
      <c r="P979" s="1">
        <f t="shared" si="140"/>
        <v>251583.45218068815</v>
      </c>
      <c r="Q979" s="1">
        <f t="shared" si="141"/>
        <v>7386127.5478193117</v>
      </c>
      <c r="R979" s="11">
        <f t="shared" si="142"/>
        <v>0.91663466831948681</v>
      </c>
      <c r="S979" s="1">
        <f t="shared" si="143"/>
        <v>6770380.5749607794</v>
      </c>
    </row>
    <row r="980" spans="1:19" s="80" customFormat="1" ht="14.4" customHeight="1">
      <c r="A980" s="142" t="s">
        <v>979</v>
      </c>
      <c r="B980" s="142">
        <v>483308</v>
      </c>
      <c r="C980" s="90" t="s">
        <v>993</v>
      </c>
      <c r="D980" s="142" t="s">
        <v>1122</v>
      </c>
      <c r="E980" s="142" t="s">
        <v>1188</v>
      </c>
      <c r="F980" s="1">
        <v>0</v>
      </c>
      <c r="G980" s="1">
        <v>0</v>
      </c>
      <c r="H980" s="7">
        <f t="shared" si="135"/>
        <v>0</v>
      </c>
      <c r="I980" s="1">
        <v>-62568</v>
      </c>
      <c r="J980" s="1">
        <f t="shared" si="136"/>
        <v>-62568</v>
      </c>
      <c r="K980" s="5">
        <v>0</v>
      </c>
      <c r="L980" s="5">
        <v>0</v>
      </c>
      <c r="M980" s="10">
        <f t="shared" si="137"/>
        <v>0</v>
      </c>
      <c r="N980" s="2">
        <f t="shared" si="138"/>
        <v>0</v>
      </c>
      <c r="O980" s="2">
        <f t="shared" si="139"/>
        <v>27.771658260369595</v>
      </c>
      <c r="P980" s="1">
        <f t="shared" si="140"/>
        <v>0</v>
      </c>
      <c r="Q980" s="1">
        <f t="shared" si="141"/>
        <v>-62568</v>
      </c>
      <c r="R980" s="11">
        <f t="shared" si="142"/>
        <v>0.91663466831948681</v>
      </c>
      <c r="S980" s="1">
        <f t="shared" si="143"/>
        <v>-62568</v>
      </c>
    </row>
    <row r="981" spans="1:19" s="80" customFormat="1" ht="14.4" customHeight="1">
      <c r="A981" s="142" t="s">
        <v>979</v>
      </c>
      <c r="B981" s="151">
        <v>483310</v>
      </c>
      <c r="C981" s="90" t="s">
        <v>994</v>
      </c>
      <c r="D981" s="142" t="s">
        <v>1122</v>
      </c>
      <c r="E981" s="143" t="s">
        <v>1187</v>
      </c>
      <c r="F981" s="1">
        <v>3934296</v>
      </c>
      <c r="G981" s="1">
        <v>452407</v>
      </c>
      <c r="H981" s="7">
        <f t="shared" si="135"/>
        <v>4386703</v>
      </c>
      <c r="I981" s="1">
        <v>6114</v>
      </c>
      <c r="J981" s="1">
        <f t="shared" si="136"/>
        <v>4392817</v>
      </c>
      <c r="K981" s="5">
        <v>6547</v>
      </c>
      <c r="L981" s="5">
        <v>0</v>
      </c>
      <c r="M981" s="10">
        <f t="shared" si="137"/>
        <v>6547</v>
      </c>
      <c r="N981" s="2">
        <f t="shared" si="138"/>
        <v>670.96639682297234</v>
      </c>
      <c r="O981" s="2">
        <f t="shared" si="139"/>
        <v>27.771658260369595</v>
      </c>
      <c r="P981" s="1">
        <f t="shared" si="140"/>
        <v>181821.04663063973</v>
      </c>
      <c r="Q981" s="1">
        <f t="shared" si="141"/>
        <v>4210995.9533693604</v>
      </c>
      <c r="R981" s="11">
        <f t="shared" si="142"/>
        <v>0.91663466831948681</v>
      </c>
      <c r="S981" s="1">
        <f t="shared" si="143"/>
        <v>3859944.8790114247</v>
      </c>
    </row>
    <row r="982" spans="1:19" s="80" customFormat="1" ht="14.4" customHeight="1">
      <c r="A982" s="142" t="s">
        <v>995</v>
      </c>
      <c r="B982" s="151">
        <v>491231</v>
      </c>
      <c r="C982" s="90" t="s">
        <v>996</v>
      </c>
      <c r="D982" s="142" t="s">
        <v>1122</v>
      </c>
      <c r="E982" s="143" t="s">
        <v>1187</v>
      </c>
      <c r="F982" s="1">
        <v>844945</v>
      </c>
      <c r="G982" s="1">
        <v>526899</v>
      </c>
      <c r="H982" s="7">
        <f t="shared" si="135"/>
        <v>1371844</v>
      </c>
      <c r="I982" s="1">
        <v>1236</v>
      </c>
      <c r="J982" s="1">
        <f t="shared" si="136"/>
        <v>1373080</v>
      </c>
      <c r="K982" s="5">
        <v>1131</v>
      </c>
      <c r="L982" s="5">
        <v>219</v>
      </c>
      <c r="M982" s="10">
        <f t="shared" si="137"/>
        <v>1350</v>
      </c>
      <c r="N982" s="2">
        <f t="shared" si="138"/>
        <v>1017.0962962962963</v>
      </c>
      <c r="O982" s="2">
        <f t="shared" si="139"/>
        <v>27.771658260369595</v>
      </c>
      <c r="P982" s="1">
        <f t="shared" si="140"/>
        <v>37491.738651498956</v>
      </c>
      <c r="Q982" s="1">
        <f t="shared" si="141"/>
        <v>1335588.2613485011</v>
      </c>
      <c r="R982" s="11">
        <f t="shared" si="142"/>
        <v>0.91663466831948681</v>
      </c>
      <c r="S982" s="1">
        <f t="shared" si="143"/>
        <v>1224246.5029525834</v>
      </c>
    </row>
    <row r="983" spans="1:19" s="80" customFormat="1" ht="14.4" customHeight="1">
      <c r="A983" s="142" t="s">
        <v>995</v>
      </c>
      <c r="B983" s="151">
        <v>492066</v>
      </c>
      <c r="C983" s="90" t="s">
        <v>997</v>
      </c>
      <c r="D983" s="142" t="s">
        <v>1122</v>
      </c>
      <c r="E983" s="143" t="s">
        <v>1187</v>
      </c>
      <c r="F983" s="1">
        <v>304376</v>
      </c>
      <c r="G983" s="1">
        <v>0</v>
      </c>
      <c r="H983" s="7">
        <f t="shared" si="135"/>
        <v>304376</v>
      </c>
      <c r="I983" s="1">
        <v>-35724</v>
      </c>
      <c r="J983" s="1">
        <f t="shared" si="136"/>
        <v>268652</v>
      </c>
      <c r="K983" s="5">
        <v>456</v>
      </c>
      <c r="L983" s="5">
        <v>0</v>
      </c>
      <c r="M983" s="10">
        <f t="shared" si="137"/>
        <v>456</v>
      </c>
      <c r="N983" s="2">
        <f t="shared" si="138"/>
        <v>589.14912280701753</v>
      </c>
      <c r="O983" s="2">
        <f t="shared" si="139"/>
        <v>27.771658260369595</v>
      </c>
      <c r="P983" s="1">
        <f t="shared" si="140"/>
        <v>12663.876166728534</v>
      </c>
      <c r="Q983" s="1">
        <f t="shared" si="141"/>
        <v>255988.12383327147</v>
      </c>
      <c r="R983" s="11">
        <f t="shared" si="142"/>
        <v>0.91663466831948681</v>
      </c>
      <c r="S983" s="1">
        <f t="shared" si="143"/>
        <v>234647.5889836385</v>
      </c>
    </row>
    <row r="984" spans="1:19" s="80" customFormat="1" ht="14.4" customHeight="1">
      <c r="A984" s="142" t="s">
        <v>995</v>
      </c>
      <c r="B984" s="151">
        <v>492176</v>
      </c>
      <c r="C984" s="90" t="s">
        <v>998</v>
      </c>
      <c r="D984" s="142" t="s">
        <v>1122</v>
      </c>
      <c r="E984" s="143" t="s">
        <v>1187</v>
      </c>
      <c r="F984" s="1">
        <v>528051</v>
      </c>
      <c r="G984" s="1">
        <v>0</v>
      </c>
      <c r="H984" s="7">
        <f t="shared" si="135"/>
        <v>528051</v>
      </c>
      <c r="I984" s="1">
        <v>42552</v>
      </c>
      <c r="J984" s="1">
        <f t="shared" si="136"/>
        <v>570603</v>
      </c>
      <c r="K984" s="5">
        <v>794</v>
      </c>
      <c r="L984" s="5">
        <v>5</v>
      </c>
      <c r="M984" s="10">
        <f t="shared" si="137"/>
        <v>799</v>
      </c>
      <c r="N984" s="2">
        <f t="shared" si="138"/>
        <v>714.14643304130163</v>
      </c>
      <c r="O984" s="2">
        <f t="shared" si="139"/>
        <v>27.771658260369595</v>
      </c>
      <c r="P984" s="1">
        <f t="shared" si="140"/>
        <v>22189.554950035305</v>
      </c>
      <c r="Q984" s="1">
        <f t="shared" si="141"/>
        <v>548413.44504996471</v>
      </c>
      <c r="R984" s="11">
        <f t="shared" si="142"/>
        <v>0.91663466831948681</v>
      </c>
      <c r="S984" s="1">
        <f t="shared" si="143"/>
        <v>502694.77630532149</v>
      </c>
    </row>
    <row r="985" spans="1:19" s="80" customFormat="1" ht="14.4" customHeight="1">
      <c r="A985" s="142" t="s">
        <v>995</v>
      </c>
      <c r="B985" s="151">
        <v>492259</v>
      </c>
      <c r="C985" s="90" t="s">
        <v>999</v>
      </c>
      <c r="D985" s="142" t="s">
        <v>1122</v>
      </c>
      <c r="E985" s="143" t="s">
        <v>1187</v>
      </c>
      <c r="F985" s="1">
        <v>675038</v>
      </c>
      <c r="G985" s="1">
        <v>0</v>
      </c>
      <c r="H985" s="7">
        <f t="shared" si="135"/>
        <v>675038</v>
      </c>
      <c r="I985" s="1">
        <v>27906</v>
      </c>
      <c r="J985" s="1">
        <f t="shared" si="136"/>
        <v>702944</v>
      </c>
      <c r="K985" s="5">
        <v>588</v>
      </c>
      <c r="L985" s="5">
        <v>0</v>
      </c>
      <c r="M985" s="10">
        <f t="shared" si="137"/>
        <v>588</v>
      </c>
      <c r="N985" s="2">
        <f t="shared" si="138"/>
        <v>1195.4829931972788</v>
      </c>
      <c r="O985" s="2">
        <f t="shared" si="139"/>
        <v>27.771658260369595</v>
      </c>
      <c r="P985" s="1">
        <f t="shared" si="140"/>
        <v>16329.735057097321</v>
      </c>
      <c r="Q985" s="1">
        <f t="shared" si="141"/>
        <v>686614.26494290272</v>
      </c>
      <c r="R985" s="11">
        <f t="shared" si="142"/>
        <v>0.91663466831948681</v>
      </c>
      <c r="S985" s="1">
        <f t="shared" si="143"/>
        <v>629374.43900936586</v>
      </c>
    </row>
    <row r="986" spans="1:19" s="80" customFormat="1" ht="14.4" customHeight="1">
      <c r="A986" s="142" t="s">
        <v>995</v>
      </c>
      <c r="B986" s="151">
        <v>492262</v>
      </c>
      <c r="C986" s="90" t="s">
        <v>1000</v>
      </c>
      <c r="D986" s="142" t="s">
        <v>1122</v>
      </c>
      <c r="E986" s="143" t="s">
        <v>1187</v>
      </c>
      <c r="F986" s="1">
        <v>5179596</v>
      </c>
      <c r="G986" s="1">
        <v>4332140</v>
      </c>
      <c r="H986" s="7">
        <f t="shared" si="135"/>
        <v>9511736</v>
      </c>
      <c r="I986" s="1">
        <v>-162354</v>
      </c>
      <c r="J986" s="1">
        <f t="shared" si="136"/>
        <v>9349382</v>
      </c>
      <c r="K986" s="5">
        <v>8774</v>
      </c>
      <c r="L986" s="5">
        <v>0</v>
      </c>
      <c r="M986" s="10">
        <f t="shared" si="137"/>
        <v>8774</v>
      </c>
      <c r="N986" s="2">
        <f t="shared" si="138"/>
        <v>1065.5780715751082</v>
      </c>
      <c r="O986" s="2">
        <f t="shared" si="139"/>
        <v>27.771658260369595</v>
      </c>
      <c r="P986" s="1">
        <f t="shared" si="140"/>
        <v>243668.52957648283</v>
      </c>
      <c r="Q986" s="1">
        <f t="shared" si="141"/>
        <v>9105713.4704235177</v>
      </c>
      <c r="R986" s="11">
        <f t="shared" si="142"/>
        <v>0.91663466831948681</v>
      </c>
      <c r="S986" s="1">
        <f t="shared" si="143"/>
        <v>8346612.6467739446</v>
      </c>
    </row>
    <row r="987" spans="1:19" s="80" customFormat="1" ht="14.4" customHeight="1">
      <c r="A987" s="142" t="s">
        <v>995</v>
      </c>
      <c r="B987" s="151">
        <v>492263</v>
      </c>
      <c r="C987" s="90" t="s">
        <v>1001</v>
      </c>
      <c r="D987" s="142" t="s">
        <v>1122</v>
      </c>
      <c r="E987" s="143" t="s">
        <v>1187</v>
      </c>
      <c r="F987" s="1">
        <v>1181319</v>
      </c>
      <c r="G987" s="1">
        <v>0</v>
      </c>
      <c r="H987" s="7">
        <f t="shared" si="135"/>
        <v>1181319</v>
      </c>
      <c r="I987" s="1">
        <v>75936</v>
      </c>
      <c r="J987" s="1">
        <f t="shared" si="136"/>
        <v>1257255</v>
      </c>
      <c r="K987" s="5">
        <v>1630</v>
      </c>
      <c r="L987" s="5">
        <v>0</v>
      </c>
      <c r="M987" s="10">
        <f t="shared" si="137"/>
        <v>1630</v>
      </c>
      <c r="N987" s="2">
        <f t="shared" si="138"/>
        <v>771.32208588957053</v>
      </c>
      <c r="O987" s="2">
        <f t="shared" si="139"/>
        <v>27.771658260369595</v>
      </c>
      <c r="P987" s="1">
        <f t="shared" si="140"/>
        <v>45267.802964402443</v>
      </c>
      <c r="Q987" s="1">
        <f t="shared" si="141"/>
        <v>1211987.1970355976</v>
      </c>
      <c r="R987" s="11">
        <f t="shared" si="142"/>
        <v>0.91663466831948681</v>
      </c>
      <c r="S987" s="1">
        <f t="shared" si="143"/>
        <v>1110949.4823621896</v>
      </c>
    </row>
    <row r="988" spans="1:19" s="80" customFormat="1" ht="14.4" customHeight="1">
      <c r="A988" s="142" t="s">
        <v>995</v>
      </c>
      <c r="B988" s="151">
        <v>492264</v>
      </c>
      <c r="C988" s="90" t="s">
        <v>1002</v>
      </c>
      <c r="D988" s="142" t="s">
        <v>1122</v>
      </c>
      <c r="E988" s="143" t="s">
        <v>1187</v>
      </c>
      <c r="F988" s="1">
        <v>1325073</v>
      </c>
      <c r="G988" s="1">
        <v>0</v>
      </c>
      <c r="H988" s="7">
        <f t="shared" si="135"/>
        <v>1325073</v>
      </c>
      <c r="I988" s="1">
        <v>106530</v>
      </c>
      <c r="J988" s="1">
        <f t="shared" si="136"/>
        <v>1431603</v>
      </c>
      <c r="K988" s="5">
        <v>1553</v>
      </c>
      <c r="L988" s="5">
        <v>0</v>
      </c>
      <c r="M988" s="10">
        <f t="shared" si="137"/>
        <v>1553</v>
      </c>
      <c r="N988" s="2">
        <f t="shared" si="138"/>
        <v>921.83065035415325</v>
      </c>
      <c r="O988" s="2">
        <f t="shared" si="139"/>
        <v>27.771658260369595</v>
      </c>
      <c r="P988" s="1">
        <f t="shared" si="140"/>
        <v>43129.385278353984</v>
      </c>
      <c r="Q988" s="1">
        <f t="shared" si="141"/>
        <v>1388473.6147216461</v>
      </c>
      <c r="R988" s="11">
        <f t="shared" si="142"/>
        <v>0.91663466831948681</v>
      </c>
      <c r="S988" s="1">
        <f t="shared" si="143"/>
        <v>1272723.051300735</v>
      </c>
    </row>
    <row r="989" spans="1:19" s="80" customFormat="1" ht="14.4" customHeight="1">
      <c r="A989" s="142" t="s">
        <v>995</v>
      </c>
      <c r="B989" s="151">
        <v>492265</v>
      </c>
      <c r="C989" s="90" t="s">
        <v>1003</v>
      </c>
      <c r="D989" s="142" t="s">
        <v>1122</v>
      </c>
      <c r="E989" s="143" t="s">
        <v>1187</v>
      </c>
      <c r="F989" s="1">
        <v>1227235</v>
      </c>
      <c r="G989" s="1">
        <v>0</v>
      </c>
      <c r="H989" s="7">
        <f t="shared" si="135"/>
        <v>1227235</v>
      </c>
      <c r="I989" s="1">
        <v>-24108</v>
      </c>
      <c r="J989" s="1">
        <f t="shared" si="136"/>
        <v>1203127</v>
      </c>
      <c r="K989" s="5">
        <v>3111</v>
      </c>
      <c r="L989" s="5">
        <v>0</v>
      </c>
      <c r="M989" s="10">
        <f t="shared" si="137"/>
        <v>3111</v>
      </c>
      <c r="N989" s="2">
        <f t="shared" si="138"/>
        <v>386.73320475731276</v>
      </c>
      <c r="O989" s="2">
        <f t="shared" si="139"/>
        <v>27.771658260369595</v>
      </c>
      <c r="P989" s="1">
        <f t="shared" si="140"/>
        <v>86397.628848009816</v>
      </c>
      <c r="Q989" s="1">
        <f t="shared" si="141"/>
        <v>1116729.3711519903</v>
      </c>
      <c r="R989" s="11">
        <f t="shared" si="142"/>
        <v>0.91663466831948681</v>
      </c>
      <c r="S989" s="1">
        <f t="shared" si="143"/>
        <v>1023632.8567285336</v>
      </c>
    </row>
    <row r="990" spans="1:19" s="80" customFormat="1" ht="14.4" customHeight="1">
      <c r="A990" s="142" t="s">
        <v>995</v>
      </c>
      <c r="B990" s="142">
        <v>492268</v>
      </c>
      <c r="C990" s="90" t="s">
        <v>1004</v>
      </c>
      <c r="D990" s="142" t="s">
        <v>1122</v>
      </c>
      <c r="E990" s="142" t="s">
        <v>1188</v>
      </c>
      <c r="F990" s="1">
        <v>0</v>
      </c>
      <c r="G990" s="1">
        <v>0</v>
      </c>
      <c r="H990" s="7">
        <f t="shared" si="135"/>
        <v>0</v>
      </c>
      <c r="I990" s="1">
        <v>-120294</v>
      </c>
      <c r="J990" s="1">
        <f t="shared" si="136"/>
        <v>-120294</v>
      </c>
      <c r="K990" s="5">
        <v>0</v>
      </c>
      <c r="L990" s="5">
        <v>0</v>
      </c>
      <c r="M990" s="10">
        <f t="shared" si="137"/>
        <v>0</v>
      </c>
      <c r="N990" s="2">
        <f t="shared" si="138"/>
        <v>0</v>
      </c>
      <c r="O990" s="2">
        <f t="shared" si="139"/>
        <v>27.771658260369595</v>
      </c>
      <c r="P990" s="1">
        <f t="shared" si="140"/>
        <v>0</v>
      </c>
      <c r="Q990" s="1">
        <f t="shared" si="141"/>
        <v>-120294</v>
      </c>
      <c r="R990" s="11">
        <f t="shared" si="142"/>
        <v>0.91663466831948681</v>
      </c>
      <c r="S990" s="1">
        <f t="shared" si="143"/>
        <v>-120294</v>
      </c>
    </row>
    <row r="991" spans="1:19" s="80" customFormat="1" ht="14.4" customHeight="1">
      <c r="A991" s="142" t="s">
        <v>995</v>
      </c>
      <c r="B991" s="151">
        <v>492270</v>
      </c>
      <c r="C991" s="90" t="s">
        <v>1005</v>
      </c>
      <c r="D991" s="142" t="s">
        <v>1122</v>
      </c>
      <c r="E991" s="143" t="s">
        <v>1187</v>
      </c>
      <c r="F991" s="1">
        <v>1739624</v>
      </c>
      <c r="G991" s="1">
        <v>809642</v>
      </c>
      <c r="H991" s="7">
        <f t="shared" si="135"/>
        <v>2549266</v>
      </c>
      <c r="I991" s="1">
        <v>-73848</v>
      </c>
      <c r="J991" s="1">
        <f t="shared" si="136"/>
        <v>2475418</v>
      </c>
      <c r="K991" s="5">
        <v>2480</v>
      </c>
      <c r="L991" s="5">
        <v>2</v>
      </c>
      <c r="M991" s="10">
        <f t="shared" si="137"/>
        <v>2482</v>
      </c>
      <c r="N991" s="2">
        <f t="shared" si="138"/>
        <v>997.34810636583404</v>
      </c>
      <c r="O991" s="2">
        <f t="shared" si="139"/>
        <v>27.771658260369595</v>
      </c>
      <c r="P991" s="1">
        <f t="shared" si="140"/>
        <v>68929.255802237327</v>
      </c>
      <c r="Q991" s="1">
        <f t="shared" si="141"/>
        <v>2406488.7441977626</v>
      </c>
      <c r="R991" s="11">
        <f t="shared" si="142"/>
        <v>0.91663466831948681</v>
      </c>
      <c r="S991" s="1">
        <f t="shared" si="143"/>
        <v>2205871.0118522942</v>
      </c>
    </row>
    <row r="992" spans="1:19" s="80" customFormat="1" ht="14.4" customHeight="1">
      <c r="A992" s="142" t="s">
        <v>995</v>
      </c>
      <c r="B992" s="142">
        <v>492272</v>
      </c>
      <c r="C992" s="90" t="s">
        <v>1006</v>
      </c>
      <c r="D992" s="142" t="s">
        <v>1122</v>
      </c>
      <c r="E992" s="142" t="s">
        <v>1188</v>
      </c>
      <c r="F992" s="1">
        <v>0</v>
      </c>
      <c r="G992" s="1">
        <v>0</v>
      </c>
      <c r="H992" s="7">
        <f t="shared" si="135"/>
        <v>0</v>
      </c>
      <c r="I992" s="1">
        <v>-56148</v>
      </c>
      <c r="J992" s="1">
        <f t="shared" si="136"/>
        <v>-56148</v>
      </c>
      <c r="K992" s="5">
        <v>0</v>
      </c>
      <c r="L992" s="5">
        <v>0</v>
      </c>
      <c r="M992" s="10">
        <f t="shared" si="137"/>
        <v>0</v>
      </c>
      <c r="N992" s="2">
        <f t="shared" si="138"/>
        <v>0</v>
      </c>
      <c r="O992" s="2">
        <f t="shared" si="139"/>
        <v>27.771658260369595</v>
      </c>
      <c r="P992" s="1">
        <f t="shared" si="140"/>
        <v>0</v>
      </c>
      <c r="Q992" s="1">
        <f t="shared" si="141"/>
        <v>-56148</v>
      </c>
      <c r="R992" s="11">
        <f t="shared" si="142"/>
        <v>0.91663466831948681</v>
      </c>
      <c r="S992" s="1">
        <f t="shared" si="143"/>
        <v>-56148</v>
      </c>
    </row>
    <row r="993" spans="1:19" s="80" customFormat="1" ht="14.4" customHeight="1">
      <c r="A993" s="142" t="s">
        <v>995</v>
      </c>
      <c r="B993" s="151">
        <v>493403</v>
      </c>
      <c r="C993" s="90" t="s">
        <v>1007</v>
      </c>
      <c r="D993" s="142" t="s">
        <v>1122</v>
      </c>
      <c r="E993" s="143" t="s">
        <v>1187</v>
      </c>
      <c r="F993" s="1">
        <v>3796210</v>
      </c>
      <c r="G993" s="1">
        <v>0</v>
      </c>
      <c r="H993" s="7">
        <f t="shared" si="135"/>
        <v>3796210</v>
      </c>
      <c r="I993" s="1">
        <v>233886</v>
      </c>
      <c r="J993" s="1">
        <f t="shared" si="136"/>
        <v>4030096</v>
      </c>
      <c r="K993" s="5">
        <v>3518</v>
      </c>
      <c r="L993" s="5">
        <v>0</v>
      </c>
      <c r="M993" s="10">
        <f t="shared" si="137"/>
        <v>3518</v>
      </c>
      <c r="N993" s="2">
        <f t="shared" si="138"/>
        <v>1145.564525298465</v>
      </c>
      <c r="O993" s="2">
        <f t="shared" si="139"/>
        <v>27.771658260369595</v>
      </c>
      <c r="P993" s="1">
        <f t="shared" si="140"/>
        <v>97700.693759980233</v>
      </c>
      <c r="Q993" s="1">
        <f t="shared" si="141"/>
        <v>3932395.3062400199</v>
      </c>
      <c r="R993" s="11">
        <f t="shared" si="142"/>
        <v>0.91663466831948681</v>
      </c>
      <c r="S993" s="1">
        <f t="shared" si="143"/>
        <v>3604569.8672364275</v>
      </c>
    </row>
    <row r="994" spans="1:19" s="80" customFormat="1" ht="14.4" customHeight="1">
      <c r="A994" s="142" t="s">
        <v>1008</v>
      </c>
      <c r="B994" s="151">
        <v>500758</v>
      </c>
      <c r="C994" s="90" t="s">
        <v>1009</v>
      </c>
      <c r="D994" s="142" t="s">
        <v>1122</v>
      </c>
      <c r="E994" s="143" t="s">
        <v>1187</v>
      </c>
      <c r="F994" s="1">
        <v>534360</v>
      </c>
      <c r="G994" s="1">
        <v>1129457</v>
      </c>
      <c r="H994" s="7">
        <f t="shared" si="135"/>
        <v>1663817</v>
      </c>
      <c r="I994" s="1">
        <v>68136</v>
      </c>
      <c r="J994" s="1">
        <f t="shared" si="136"/>
        <v>1731953</v>
      </c>
      <c r="K994" s="5">
        <v>5137</v>
      </c>
      <c r="L994" s="5">
        <v>0</v>
      </c>
      <c r="M994" s="10">
        <f t="shared" si="137"/>
        <v>5137</v>
      </c>
      <c r="N994" s="2">
        <f t="shared" si="138"/>
        <v>337.15261825968463</v>
      </c>
      <c r="O994" s="2">
        <f t="shared" si="139"/>
        <v>27.771658260369595</v>
      </c>
      <c r="P994" s="1">
        <f t="shared" si="140"/>
        <v>142663.00848351861</v>
      </c>
      <c r="Q994" s="1">
        <f t="shared" si="141"/>
        <v>1589289.9915164814</v>
      </c>
      <c r="R994" s="11">
        <f t="shared" si="142"/>
        <v>0.91663466831948681</v>
      </c>
      <c r="S994" s="1">
        <f t="shared" si="143"/>
        <v>1456798.3042371899</v>
      </c>
    </row>
    <row r="995" spans="1:19" s="80" customFormat="1" ht="14.4" customHeight="1">
      <c r="A995" s="142" t="s">
        <v>1008</v>
      </c>
      <c r="B995" s="142">
        <v>502277</v>
      </c>
      <c r="C995" s="90" t="s">
        <v>1010</v>
      </c>
      <c r="D995" s="142" t="s">
        <v>1122</v>
      </c>
      <c r="E995" s="142" t="s">
        <v>1188</v>
      </c>
      <c r="F995" s="1">
        <v>0</v>
      </c>
      <c r="G995" s="1">
        <v>0</v>
      </c>
      <c r="H995" s="7">
        <f t="shared" si="135"/>
        <v>0</v>
      </c>
      <c r="I995" s="1">
        <v>75132</v>
      </c>
      <c r="J995" s="1">
        <f t="shared" si="136"/>
        <v>75132</v>
      </c>
      <c r="K995" s="5">
        <v>0</v>
      </c>
      <c r="L995" s="5">
        <v>0</v>
      </c>
      <c r="M995" s="10">
        <f t="shared" si="137"/>
        <v>0</v>
      </c>
      <c r="N995" s="2">
        <f t="shared" si="138"/>
        <v>0</v>
      </c>
      <c r="O995" s="2">
        <f t="shared" si="139"/>
        <v>27.771658260369595</v>
      </c>
      <c r="P995" s="1">
        <f t="shared" si="140"/>
        <v>0</v>
      </c>
      <c r="Q995" s="1">
        <f t="shared" si="141"/>
        <v>75132</v>
      </c>
      <c r="R995" s="11">
        <f t="shared" si="142"/>
        <v>0.91663466831948681</v>
      </c>
      <c r="S995" s="1">
        <f t="shared" si="143"/>
        <v>68868.595900179687</v>
      </c>
    </row>
    <row r="996" spans="1:19" s="80" customFormat="1" ht="14.4" customHeight="1">
      <c r="A996" s="142" t="s">
        <v>1008</v>
      </c>
      <c r="B996" s="151">
        <v>502278</v>
      </c>
      <c r="C996" s="90" t="s">
        <v>1011</v>
      </c>
      <c r="D996" s="142" t="s">
        <v>1122</v>
      </c>
      <c r="E996" s="143" t="s">
        <v>1187</v>
      </c>
      <c r="F996" s="1">
        <v>1616317</v>
      </c>
      <c r="G996" s="1">
        <v>0</v>
      </c>
      <c r="H996" s="7">
        <f t="shared" si="135"/>
        <v>1616317</v>
      </c>
      <c r="I996" s="1">
        <v>83382</v>
      </c>
      <c r="J996" s="1">
        <f t="shared" si="136"/>
        <v>1699699</v>
      </c>
      <c r="K996" s="5">
        <v>9287</v>
      </c>
      <c r="L996" s="5">
        <v>871</v>
      </c>
      <c r="M996" s="10">
        <f t="shared" si="137"/>
        <v>10158</v>
      </c>
      <c r="N996" s="2">
        <f t="shared" si="138"/>
        <v>167.32614687930695</v>
      </c>
      <c r="O996" s="2">
        <f t="shared" si="139"/>
        <v>27.771658260369595</v>
      </c>
      <c r="P996" s="1">
        <f t="shared" si="140"/>
        <v>282104.50460883434</v>
      </c>
      <c r="Q996" s="1">
        <f t="shared" si="141"/>
        <v>1417594.4953911656</v>
      </c>
      <c r="R996" s="11">
        <f t="shared" si="142"/>
        <v>0.91663466831948681</v>
      </c>
      <c r="S996" s="1">
        <f t="shared" si="143"/>
        <v>1299416.2600944114</v>
      </c>
    </row>
    <row r="997" spans="1:19" s="80" customFormat="1" ht="14.4" customHeight="1">
      <c r="A997" s="142" t="s">
        <v>1008</v>
      </c>
      <c r="B997" s="142">
        <v>502279</v>
      </c>
      <c r="C997" s="90" t="s">
        <v>1012</v>
      </c>
      <c r="D997" s="142" t="s">
        <v>1122</v>
      </c>
      <c r="E997" s="142" t="s">
        <v>1188</v>
      </c>
      <c r="F997" s="1">
        <v>0</v>
      </c>
      <c r="G997" s="1">
        <v>0</v>
      </c>
      <c r="H997" s="7">
        <f t="shared" si="135"/>
        <v>0</v>
      </c>
      <c r="I997" s="1">
        <v>-3516</v>
      </c>
      <c r="J997" s="1">
        <f t="shared" si="136"/>
        <v>-3516</v>
      </c>
      <c r="K997" s="5">
        <v>0</v>
      </c>
      <c r="L997" s="5">
        <v>0</v>
      </c>
      <c r="M997" s="10">
        <f t="shared" si="137"/>
        <v>0</v>
      </c>
      <c r="N997" s="2">
        <f t="shared" si="138"/>
        <v>0</v>
      </c>
      <c r="O997" s="2">
        <f t="shared" si="139"/>
        <v>27.771658260369595</v>
      </c>
      <c r="P997" s="1">
        <f t="shared" si="140"/>
        <v>0</v>
      </c>
      <c r="Q997" s="1">
        <f t="shared" si="141"/>
        <v>-3516</v>
      </c>
      <c r="R997" s="11">
        <f t="shared" si="142"/>
        <v>0.91663466831948681</v>
      </c>
      <c r="S997" s="1">
        <f t="shared" si="143"/>
        <v>-3516</v>
      </c>
    </row>
    <row r="998" spans="1:19" s="80" customFormat="1" ht="14.4" customHeight="1">
      <c r="A998" s="142" t="s">
        <v>1008</v>
      </c>
      <c r="B998" s="151">
        <v>502282</v>
      </c>
      <c r="C998" s="90" t="s">
        <v>1013</v>
      </c>
      <c r="D998" s="142" t="s">
        <v>1122</v>
      </c>
      <c r="E998" s="143" t="s">
        <v>1187</v>
      </c>
      <c r="F998" s="1">
        <v>479692</v>
      </c>
      <c r="G998" s="1">
        <v>4532</v>
      </c>
      <c r="H998" s="7">
        <f t="shared" si="135"/>
        <v>484224</v>
      </c>
      <c r="I998" s="1">
        <v>10416</v>
      </c>
      <c r="J998" s="1">
        <f t="shared" si="136"/>
        <v>494640</v>
      </c>
      <c r="K998" s="5">
        <v>2369</v>
      </c>
      <c r="L998" s="5">
        <v>0</v>
      </c>
      <c r="M998" s="10">
        <f t="shared" si="137"/>
        <v>2369</v>
      </c>
      <c r="N998" s="2">
        <f t="shared" si="138"/>
        <v>208.79696074292951</v>
      </c>
      <c r="O998" s="2">
        <f t="shared" si="139"/>
        <v>27.771658260369595</v>
      </c>
      <c r="P998" s="1">
        <f t="shared" si="140"/>
        <v>65791.058418815577</v>
      </c>
      <c r="Q998" s="1">
        <f t="shared" si="141"/>
        <v>428848.94158118439</v>
      </c>
      <c r="R998" s="11">
        <f t="shared" si="142"/>
        <v>0.91663466831948681</v>
      </c>
      <c r="S998" s="1">
        <f t="shared" si="143"/>
        <v>393097.80732543196</v>
      </c>
    </row>
    <row r="999" spans="1:19" s="80" customFormat="1" ht="14.4" customHeight="1">
      <c r="A999" s="142" t="s">
        <v>1008</v>
      </c>
      <c r="B999" s="142">
        <v>502283</v>
      </c>
      <c r="C999" s="90" t="s">
        <v>1014</v>
      </c>
      <c r="D999" s="142" t="s">
        <v>1122</v>
      </c>
      <c r="E999" s="142" t="s">
        <v>1188</v>
      </c>
      <c r="F999" s="1">
        <v>0</v>
      </c>
      <c r="G999" s="1">
        <v>0</v>
      </c>
      <c r="H999" s="7">
        <f t="shared" si="135"/>
        <v>0</v>
      </c>
      <c r="I999" s="1">
        <v>1020</v>
      </c>
      <c r="J999" s="1">
        <f t="shared" si="136"/>
        <v>1020</v>
      </c>
      <c r="K999" s="5">
        <v>0</v>
      </c>
      <c r="L999" s="5">
        <v>0</v>
      </c>
      <c r="M999" s="10">
        <f t="shared" si="137"/>
        <v>0</v>
      </c>
      <c r="N999" s="2">
        <f t="shared" si="138"/>
        <v>0</v>
      </c>
      <c r="O999" s="2">
        <f t="shared" si="139"/>
        <v>27.771658260369595</v>
      </c>
      <c r="P999" s="1">
        <f t="shared" si="140"/>
        <v>0</v>
      </c>
      <c r="Q999" s="1">
        <f t="shared" si="141"/>
        <v>1020</v>
      </c>
      <c r="R999" s="11">
        <f t="shared" si="142"/>
        <v>0.91663466831948681</v>
      </c>
      <c r="S999" s="1">
        <f t="shared" si="143"/>
        <v>934.96736168587654</v>
      </c>
    </row>
    <row r="1000" spans="1:19" s="80" customFormat="1" ht="14.4" customHeight="1">
      <c r="A1000" s="142" t="s">
        <v>1008</v>
      </c>
      <c r="B1000" s="151">
        <v>502284</v>
      </c>
      <c r="C1000" s="90" t="s">
        <v>1015</v>
      </c>
      <c r="D1000" s="142" t="s">
        <v>1122</v>
      </c>
      <c r="E1000" s="143" t="s">
        <v>1187</v>
      </c>
      <c r="F1000" s="1">
        <v>1305724</v>
      </c>
      <c r="G1000" s="1">
        <v>0</v>
      </c>
      <c r="H1000" s="7">
        <f t="shared" si="135"/>
        <v>1305724</v>
      </c>
      <c r="I1000" s="1">
        <v>-28290</v>
      </c>
      <c r="J1000" s="1">
        <f t="shared" si="136"/>
        <v>1277434</v>
      </c>
      <c r="K1000" s="5">
        <v>757</v>
      </c>
      <c r="L1000" s="5">
        <v>0</v>
      </c>
      <c r="M1000" s="10">
        <f t="shared" si="137"/>
        <v>757</v>
      </c>
      <c r="N1000" s="2">
        <f t="shared" si="138"/>
        <v>1687.4953764861295</v>
      </c>
      <c r="O1000" s="2">
        <f t="shared" si="139"/>
        <v>27.771658260369595</v>
      </c>
      <c r="P1000" s="1">
        <f t="shared" si="140"/>
        <v>21023.145303099784</v>
      </c>
      <c r="Q1000" s="1">
        <f t="shared" si="141"/>
        <v>1256410.8546969001</v>
      </c>
      <c r="R1000" s="11">
        <f t="shared" si="142"/>
        <v>0.91663466831948681</v>
      </c>
      <c r="S1000" s="1">
        <f t="shared" si="143"/>
        <v>1151669.747068096</v>
      </c>
    </row>
    <row r="1001" spans="1:19" s="80" customFormat="1" ht="14.4" customHeight="1">
      <c r="A1001" s="142" t="s">
        <v>1008</v>
      </c>
      <c r="B1001" s="151">
        <v>502286</v>
      </c>
      <c r="C1001" s="90" t="s">
        <v>1016</v>
      </c>
      <c r="D1001" s="142" t="s">
        <v>1122</v>
      </c>
      <c r="E1001" s="143" t="s">
        <v>1187</v>
      </c>
      <c r="F1001" s="1">
        <v>3665926</v>
      </c>
      <c r="G1001" s="1">
        <v>0</v>
      </c>
      <c r="H1001" s="7">
        <f t="shared" si="135"/>
        <v>3665926</v>
      </c>
      <c r="I1001" s="1">
        <v>-115764</v>
      </c>
      <c r="J1001" s="1">
        <f t="shared" si="136"/>
        <v>3550162</v>
      </c>
      <c r="K1001" s="5">
        <v>11139</v>
      </c>
      <c r="L1001" s="5">
        <v>0</v>
      </c>
      <c r="M1001" s="10">
        <f t="shared" si="137"/>
        <v>11139</v>
      </c>
      <c r="N1001" s="2">
        <f t="shared" si="138"/>
        <v>318.71460633809141</v>
      </c>
      <c r="O1001" s="2">
        <f t="shared" si="139"/>
        <v>27.771658260369595</v>
      </c>
      <c r="P1001" s="1">
        <f t="shared" si="140"/>
        <v>309348.50136225694</v>
      </c>
      <c r="Q1001" s="1">
        <f t="shared" si="141"/>
        <v>3240813.4986377433</v>
      </c>
      <c r="R1001" s="11">
        <f t="shared" si="142"/>
        <v>0.91663466831948681</v>
      </c>
      <c r="S1001" s="1">
        <f t="shared" si="143"/>
        <v>2970642.0064091235</v>
      </c>
    </row>
    <row r="1002" spans="1:19" s="80" customFormat="1" ht="14.4" customHeight="1">
      <c r="A1002" s="142" t="s">
        <v>1008</v>
      </c>
      <c r="B1002" s="142">
        <v>502287</v>
      </c>
      <c r="C1002" s="90" t="s">
        <v>1017</v>
      </c>
      <c r="D1002" s="142" t="s">
        <v>1122</v>
      </c>
      <c r="E1002" s="142" t="s">
        <v>1188</v>
      </c>
      <c r="F1002" s="1">
        <v>0</v>
      </c>
      <c r="G1002" s="1">
        <v>0</v>
      </c>
      <c r="H1002" s="7">
        <f t="shared" si="135"/>
        <v>0</v>
      </c>
      <c r="I1002" s="1">
        <v>4128</v>
      </c>
      <c r="J1002" s="1">
        <f t="shared" si="136"/>
        <v>4128</v>
      </c>
      <c r="K1002" s="5">
        <v>0</v>
      </c>
      <c r="L1002" s="5">
        <v>0</v>
      </c>
      <c r="M1002" s="10">
        <f t="shared" si="137"/>
        <v>0</v>
      </c>
      <c r="N1002" s="2">
        <f t="shared" si="138"/>
        <v>0</v>
      </c>
      <c r="O1002" s="2">
        <f t="shared" si="139"/>
        <v>27.771658260369595</v>
      </c>
      <c r="P1002" s="1">
        <f t="shared" si="140"/>
        <v>0</v>
      </c>
      <c r="Q1002" s="1">
        <f t="shared" si="141"/>
        <v>4128</v>
      </c>
      <c r="R1002" s="11">
        <f t="shared" si="142"/>
        <v>0.91663466831948681</v>
      </c>
      <c r="S1002" s="1">
        <f t="shared" si="143"/>
        <v>3783.8679108228416</v>
      </c>
    </row>
    <row r="1003" spans="1:19" s="80" customFormat="1" ht="14.4" customHeight="1">
      <c r="A1003" s="142" t="s">
        <v>1008</v>
      </c>
      <c r="B1003" s="151">
        <v>502288</v>
      </c>
      <c r="C1003" s="90" t="s">
        <v>1018</v>
      </c>
      <c r="D1003" s="142" t="s">
        <v>1122</v>
      </c>
      <c r="E1003" s="143" t="s">
        <v>1187</v>
      </c>
      <c r="F1003" s="1">
        <v>1640036</v>
      </c>
      <c r="G1003" s="1">
        <v>524723</v>
      </c>
      <c r="H1003" s="7">
        <f t="shared" si="135"/>
        <v>2164759</v>
      </c>
      <c r="I1003" s="1">
        <v>7770</v>
      </c>
      <c r="J1003" s="1">
        <f t="shared" si="136"/>
        <v>2172529</v>
      </c>
      <c r="K1003" s="5">
        <v>5984</v>
      </c>
      <c r="L1003" s="5">
        <v>8</v>
      </c>
      <c r="M1003" s="10">
        <f t="shared" si="137"/>
        <v>5992</v>
      </c>
      <c r="N1003" s="2">
        <f t="shared" si="138"/>
        <v>362.57159546061416</v>
      </c>
      <c r="O1003" s="2">
        <f t="shared" si="139"/>
        <v>27.771658260369595</v>
      </c>
      <c r="P1003" s="1">
        <f t="shared" si="140"/>
        <v>166407.7762961346</v>
      </c>
      <c r="Q1003" s="1">
        <f t="shared" si="141"/>
        <v>2006121.2237038654</v>
      </c>
      <c r="R1003" s="11">
        <f t="shared" si="142"/>
        <v>0.91663466831948681</v>
      </c>
      <c r="S1003" s="1">
        <f t="shared" si="143"/>
        <v>1838880.2624984756</v>
      </c>
    </row>
    <row r="1004" spans="1:19" s="80" customFormat="1" ht="14.4" customHeight="1">
      <c r="A1004" s="142" t="s">
        <v>1008</v>
      </c>
      <c r="B1004" s="142">
        <v>503032</v>
      </c>
      <c r="C1004" s="90" t="s">
        <v>1019</v>
      </c>
      <c r="D1004" s="142" t="s">
        <v>1122</v>
      </c>
      <c r="E1004" s="142" t="s">
        <v>1188</v>
      </c>
      <c r="F1004" s="1">
        <v>0</v>
      </c>
      <c r="G1004" s="1">
        <v>0</v>
      </c>
      <c r="H1004" s="7">
        <f t="shared" si="135"/>
        <v>0</v>
      </c>
      <c r="I1004" s="1">
        <v>27336</v>
      </c>
      <c r="J1004" s="1">
        <f t="shared" si="136"/>
        <v>27336</v>
      </c>
      <c r="K1004" s="5">
        <v>0</v>
      </c>
      <c r="L1004" s="5">
        <v>0</v>
      </c>
      <c r="M1004" s="10">
        <f t="shared" si="137"/>
        <v>0</v>
      </c>
      <c r="N1004" s="2">
        <f t="shared" si="138"/>
        <v>0</v>
      </c>
      <c r="O1004" s="2">
        <f t="shared" si="139"/>
        <v>27.771658260369595</v>
      </c>
      <c r="P1004" s="1">
        <f t="shared" si="140"/>
        <v>0</v>
      </c>
      <c r="Q1004" s="1">
        <f t="shared" si="141"/>
        <v>27336</v>
      </c>
      <c r="R1004" s="11">
        <f t="shared" si="142"/>
        <v>0.91663466831948681</v>
      </c>
      <c r="S1004" s="1">
        <f t="shared" si="143"/>
        <v>25057.125293181492</v>
      </c>
    </row>
    <row r="1005" spans="1:19" s="80" customFormat="1" ht="14.4" customHeight="1">
      <c r="A1005" s="142" t="s">
        <v>1020</v>
      </c>
      <c r="B1005" s="151">
        <v>512251</v>
      </c>
      <c r="C1005" s="90" t="s">
        <v>1021</v>
      </c>
      <c r="D1005" s="142" t="s">
        <v>1122</v>
      </c>
      <c r="E1005" s="143" t="s">
        <v>1187</v>
      </c>
      <c r="F1005" s="1">
        <v>4463359</v>
      </c>
      <c r="G1005" s="1">
        <v>3092</v>
      </c>
      <c r="H1005" s="7">
        <f t="shared" si="135"/>
        <v>4466451</v>
      </c>
      <c r="I1005" s="1">
        <v>329538</v>
      </c>
      <c r="J1005" s="1">
        <f t="shared" si="136"/>
        <v>4795989</v>
      </c>
      <c r="K1005" s="5">
        <v>12415</v>
      </c>
      <c r="L1005" s="5">
        <v>5</v>
      </c>
      <c r="M1005" s="10">
        <f t="shared" si="137"/>
        <v>12420</v>
      </c>
      <c r="N1005" s="2">
        <f t="shared" si="138"/>
        <v>386.15048309178746</v>
      </c>
      <c r="O1005" s="2">
        <f t="shared" si="139"/>
        <v>27.771658260369595</v>
      </c>
      <c r="P1005" s="1">
        <f t="shared" si="140"/>
        <v>344923.99559379037</v>
      </c>
      <c r="Q1005" s="1">
        <f t="shared" si="141"/>
        <v>4451065.00440621</v>
      </c>
      <c r="R1005" s="11">
        <f t="shared" si="142"/>
        <v>0.91663466831948681</v>
      </c>
      <c r="S1005" s="1">
        <f t="shared" si="143"/>
        <v>4080000.4939823616</v>
      </c>
    </row>
    <row r="1006" spans="1:19" s="80" customFormat="1" ht="14.4" customHeight="1">
      <c r="A1006" s="142" t="s">
        <v>1020</v>
      </c>
      <c r="B1006" s="142">
        <v>512289</v>
      </c>
      <c r="C1006" s="90" t="s">
        <v>1022</v>
      </c>
      <c r="D1006" s="142" t="s">
        <v>1122</v>
      </c>
      <c r="E1006" s="142" t="s">
        <v>1188</v>
      </c>
      <c r="F1006" s="1">
        <v>0</v>
      </c>
      <c r="G1006" s="1">
        <v>0</v>
      </c>
      <c r="H1006" s="7">
        <f t="shared" si="135"/>
        <v>0</v>
      </c>
      <c r="I1006" s="1">
        <v>-24846</v>
      </c>
      <c r="J1006" s="1">
        <f t="shared" si="136"/>
        <v>-24846</v>
      </c>
      <c r="K1006" s="5">
        <v>0</v>
      </c>
      <c r="L1006" s="5">
        <v>0</v>
      </c>
      <c r="M1006" s="10">
        <f t="shared" si="137"/>
        <v>0</v>
      </c>
      <c r="N1006" s="2">
        <f t="shared" si="138"/>
        <v>0</v>
      </c>
      <c r="O1006" s="2">
        <f t="shared" si="139"/>
        <v>27.771658260369595</v>
      </c>
      <c r="P1006" s="1">
        <f t="shared" si="140"/>
        <v>0</v>
      </c>
      <c r="Q1006" s="1">
        <f t="shared" si="141"/>
        <v>-24846</v>
      </c>
      <c r="R1006" s="11">
        <f t="shared" si="142"/>
        <v>0.91663466831948681</v>
      </c>
      <c r="S1006" s="1">
        <f t="shared" si="143"/>
        <v>-24846</v>
      </c>
    </row>
    <row r="1007" spans="1:19" s="80" customFormat="1" ht="14.4" customHeight="1">
      <c r="A1007" s="142" t="s">
        <v>1020</v>
      </c>
      <c r="B1007" s="151">
        <v>512290</v>
      </c>
      <c r="C1007" s="90" t="s">
        <v>1023</v>
      </c>
      <c r="D1007" s="142" t="s">
        <v>1122</v>
      </c>
      <c r="E1007" s="143" t="s">
        <v>1187</v>
      </c>
      <c r="F1007" s="1">
        <v>181994</v>
      </c>
      <c r="G1007" s="1">
        <v>0</v>
      </c>
      <c r="H1007" s="7">
        <f t="shared" si="135"/>
        <v>181994</v>
      </c>
      <c r="I1007" s="1">
        <v>-101466</v>
      </c>
      <c r="J1007" s="1">
        <f t="shared" si="136"/>
        <v>80528</v>
      </c>
      <c r="K1007" s="5">
        <v>287</v>
      </c>
      <c r="L1007" s="5">
        <v>0</v>
      </c>
      <c r="M1007" s="10">
        <f t="shared" si="137"/>
        <v>287</v>
      </c>
      <c r="N1007" s="2">
        <f t="shared" si="138"/>
        <v>280.58536585365852</v>
      </c>
      <c r="O1007" s="2">
        <f t="shared" si="139"/>
        <v>27.771658260369595</v>
      </c>
      <c r="P1007" s="1">
        <f t="shared" si="140"/>
        <v>7970.4659207260738</v>
      </c>
      <c r="Q1007" s="1">
        <f t="shared" si="141"/>
        <v>72557.53407927393</v>
      </c>
      <c r="R1007" s="11">
        <f t="shared" si="142"/>
        <v>0.91663466831948681</v>
      </c>
      <c r="S1007" s="1">
        <f t="shared" si="143"/>
        <v>66508.751184835113</v>
      </c>
    </row>
    <row r="1008" spans="1:19" s="80" customFormat="1" ht="14.4" customHeight="1">
      <c r="A1008" s="142" t="s">
        <v>1020</v>
      </c>
      <c r="B1008" s="151">
        <v>512291</v>
      </c>
      <c r="C1008" s="90" t="s">
        <v>1024</v>
      </c>
      <c r="D1008" s="142" t="s">
        <v>1122</v>
      </c>
      <c r="E1008" s="143" t="s">
        <v>1187</v>
      </c>
      <c r="F1008" s="1">
        <v>962847</v>
      </c>
      <c r="G1008" s="1">
        <v>1610</v>
      </c>
      <c r="H1008" s="7">
        <f t="shared" si="135"/>
        <v>964457</v>
      </c>
      <c r="I1008" s="1">
        <v>74310</v>
      </c>
      <c r="J1008" s="1">
        <f t="shared" si="136"/>
        <v>1038767</v>
      </c>
      <c r="K1008" s="5">
        <v>1853</v>
      </c>
      <c r="L1008" s="5">
        <v>1</v>
      </c>
      <c r="M1008" s="10">
        <f t="shared" si="137"/>
        <v>1854</v>
      </c>
      <c r="N1008" s="2">
        <f t="shared" si="138"/>
        <v>560.28425026968716</v>
      </c>
      <c r="O1008" s="2">
        <f t="shared" si="139"/>
        <v>27.771658260369595</v>
      </c>
      <c r="P1008" s="1">
        <f t="shared" si="140"/>
        <v>51488.654414725228</v>
      </c>
      <c r="Q1008" s="1">
        <f t="shared" si="141"/>
        <v>987278.34558527474</v>
      </c>
      <c r="R1008" s="11">
        <f t="shared" si="142"/>
        <v>0.91663466831948681</v>
      </c>
      <c r="S1008" s="1">
        <f t="shared" si="143"/>
        <v>904973.55884456995</v>
      </c>
    </row>
    <row r="1009" spans="1:19" s="80" customFormat="1" ht="14.4" customHeight="1">
      <c r="A1009" s="142" t="s">
        <v>1020</v>
      </c>
      <c r="B1009" s="151">
        <v>512295</v>
      </c>
      <c r="C1009" s="90" t="s">
        <v>1025</v>
      </c>
      <c r="D1009" s="142" t="s">
        <v>1122</v>
      </c>
      <c r="E1009" s="143" t="s">
        <v>1187</v>
      </c>
      <c r="F1009" s="1">
        <v>1380578</v>
      </c>
      <c r="G1009" s="1">
        <v>0</v>
      </c>
      <c r="H1009" s="7">
        <f t="shared" si="135"/>
        <v>1380578</v>
      </c>
      <c r="I1009" s="1">
        <v>64878</v>
      </c>
      <c r="J1009" s="1">
        <f t="shared" si="136"/>
        <v>1445456</v>
      </c>
      <c r="K1009" s="5">
        <v>3480</v>
      </c>
      <c r="L1009" s="5">
        <v>0</v>
      </c>
      <c r="M1009" s="10">
        <f t="shared" si="137"/>
        <v>3480</v>
      </c>
      <c r="N1009" s="2">
        <f t="shared" si="138"/>
        <v>415.36091954022987</v>
      </c>
      <c r="O1009" s="2">
        <f t="shared" si="139"/>
        <v>27.771658260369595</v>
      </c>
      <c r="P1009" s="1">
        <f t="shared" si="140"/>
        <v>96645.370746086192</v>
      </c>
      <c r="Q1009" s="1">
        <f t="shared" si="141"/>
        <v>1348810.6292539139</v>
      </c>
      <c r="R1009" s="11">
        <f t="shared" si="142"/>
        <v>0.91663466831948681</v>
      </c>
      <c r="S1009" s="1">
        <f t="shared" si="143"/>
        <v>1236366.5837719596</v>
      </c>
    </row>
    <row r="1010" spans="1:19" s="80" customFormat="1" ht="14.4" customHeight="1">
      <c r="A1010" s="142" t="s">
        <v>1020</v>
      </c>
      <c r="B1010" s="151">
        <v>512296</v>
      </c>
      <c r="C1010" s="90" t="s">
        <v>1026</v>
      </c>
      <c r="D1010" s="142" t="s">
        <v>1122</v>
      </c>
      <c r="E1010" s="143" t="s">
        <v>1187</v>
      </c>
      <c r="F1010" s="1">
        <v>2131620</v>
      </c>
      <c r="G1010" s="1">
        <v>0</v>
      </c>
      <c r="H1010" s="7">
        <f t="shared" si="135"/>
        <v>2131620</v>
      </c>
      <c r="I1010" s="1">
        <v>-154596</v>
      </c>
      <c r="J1010" s="1">
        <f t="shared" si="136"/>
        <v>1977024</v>
      </c>
      <c r="K1010" s="5">
        <v>3828</v>
      </c>
      <c r="L1010" s="5">
        <v>0</v>
      </c>
      <c r="M1010" s="10">
        <f t="shared" si="137"/>
        <v>3828</v>
      </c>
      <c r="N1010" s="2">
        <f t="shared" si="138"/>
        <v>516.46394984326014</v>
      </c>
      <c r="O1010" s="2">
        <f t="shared" si="139"/>
        <v>27.771658260369595</v>
      </c>
      <c r="P1010" s="1">
        <f t="shared" si="140"/>
        <v>106309.9078206948</v>
      </c>
      <c r="Q1010" s="1">
        <f t="shared" si="141"/>
        <v>1870714.0921793052</v>
      </c>
      <c r="R1010" s="11">
        <f t="shared" si="142"/>
        <v>0.91663466831948681</v>
      </c>
      <c r="S1010" s="1">
        <f t="shared" si="143"/>
        <v>1714761.3914053673</v>
      </c>
    </row>
    <row r="1011" spans="1:19" s="80" customFormat="1" ht="14.4" customHeight="1">
      <c r="A1011" s="142" t="s">
        <v>1020</v>
      </c>
      <c r="B1011" s="142">
        <v>512297</v>
      </c>
      <c r="C1011" s="90" t="s">
        <v>1027</v>
      </c>
      <c r="D1011" s="142" t="s">
        <v>1122</v>
      </c>
      <c r="E1011" s="142" t="s">
        <v>1188</v>
      </c>
      <c r="F1011" s="1">
        <v>0</v>
      </c>
      <c r="G1011" s="1">
        <v>0</v>
      </c>
      <c r="H1011" s="7">
        <f t="shared" si="135"/>
        <v>0</v>
      </c>
      <c r="I1011" s="1">
        <v>2958</v>
      </c>
      <c r="J1011" s="1">
        <f t="shared" si="136"/>
        <v>2958</v>
      </c>
      <c r="K1011" s="5">
        <v>0</v>
      </c>
      <c r="L1011" s="5">
        <v>0</v>
      </c>
      <c r="M1011" s="10">
        <f t="shared" si="137"/>
        <v>0</v>
      </c>
      <c r="N1011" s="2">
        <f t="shared" si="138"/>
        <v>0</v>
      </c>
      <c r="O1011" s="2">
        <f t="shared" si="139"/>
        <v>27.771658260369595</v>
      </c>
      <c r="P1011" s="1">
        <f t="shared" si="140"/>
        <v>0</v>
      </c>
      <c r="Q1011" s="1">
        <f t="shared" si="141"/>
        <v>2958</v>
      </c>
      <c r="R1011" s="11">
        <f t="shared" si="142"/>
        <v>0.91663466831948681</v>
      </c>
      <c r="S1011" s="1">
        <f t="shared" si="143"/>
        <v>2711.4053488890422</v>
      </c>
    </row>
    <row r="1012" spans="1:19" s="80" customFormat="1" ht="14.4" customHeight="1">
      <c r="A1012" s="142" t="s">
        <v>1028</v>
      </c>
      <c r="B1012" s="151">
        <v>520580</v>
      </c>
      <c r="C1012" s="90" t="s">
        <v>1029</v>
      </c>
      <c r="D1012" s="142" t="s">
        <v>1122</v>
      </c>
      <c r="E1012" s="143" t="s">
        <v>1187</v>
      </c>
      <c r="F1012" s="1">
        <v>75514.08850169956</v>
      </c>
      <c r="G1012" s="1">
        <v>0</v>
      </c>
      <c r="H1012" s="7">
        <f t="shared" si="135"/>
        <v>75514.08850169956</v>
      </c>
      <c r="I1012" s="1">
        <v>-15288</v>
      </c>
      <c r="J1012" s="1">
        <f t="shared" si="136"/>
        <v>60226.08850169956</v>
      </c>
      <c r="K1012" s="5">
        <v>52</v>
      </c>
      <c r="L1012" s="5">
        <v>1</v>
      </c>
      <c r="M1012" s="10">
        <f t="shared" si="137"/>
        <v>53</v>
      </c>
      <c r="N1012" s="2">
        <f t="shared" si="138"/>
        <v>1136.3412924848974</v>
      </c>
      <c r="O1012" s="2">
        <f t="shared" si="139"/>
        <v>27.771658260369595</v>
      </c>
      <c r="P1012" s="1">
        <f t="shared" si="140"/>
        <v>1471.8978877995885</v>
      </c>
      <c r="Q1012" s="1">
        <f t="shared" si="141"/>
        <v>58754.190613899969</v>
      </c>
      <c r="R1012" s="11">
        <f t="shared" si="142"/>
        <v>0.91663466831948681</v>
      </c>
      <c r="S1012" s="1">
        <f t="shared" si="143"/>
        <v>53856.128025752107</v>
      </c>
    </row>
    <row r="1013" spans="1:19" s="80" customFormat="1" ht="14.4" customHeight="1">
      <c r="A1013" s="142" t="s">
        <v>1028</v>
      </c>
      <c r="B1013" s="151">
        <v>520581</v>
      </c>
      <c r="C1013" s="90" t="s">
        <v>1030</v>
      </c>
      <c r="D1013" s="142" t="s">
        <v>1122</v>
      </c>
      <c r="E1013" s="143" t="s">
        <v>1187</v>
      </c>
      <c r="F1013" s="1">
        <v>119323</v>
      </c>
      <c r="G1013" s="1">
        <v>0</v>
      </c>
      <c r="H1013" s="7">
        <f t="shared" si="135"/>
        <v>119323</v>
      </c>
      <c r="I1013" s="1">
        <v>-10422</v>
      </c>
      <c r="J1013" s="1">
        <f t="shared" si="136"/>
        <v>108901</v>
      </c>
      <c r="K1013" s="5">
        <v>110</v>
      </c>
      <c r="L1013" s="5">
        <v>0</v>
      </c>
      <c r="M1013" s="10">
        <f t="shared" si="137"/>
        <v>110</v>
      </c>
      <c r="N1013" s="2">
        <f t="shared" si="138"/>
        <v>990.0090909090909</v>
      </c>
      <c r="O1013" s="2">
        <f t="shared" si="139"/>
        <v>27.771658260369595</v>
      </c>
      <c r="P1013" s="1">
        <f t="shared" si="140"/>
        <v>3054.8824086406553</v>
      </c>
      <c r="Q1013" s="1">
        <f t="shared" si="141"/>
        <v>105846.11759135935</v>
      </c>
      <c r="R1013" s="11">
        <f t="shared" si="142"/>
        <v>0.91663466831948681</v>
      </c>
      <c r="S1013" s="1">
        <f t="shared" si="143"/>
        <v>97022.22089126108</v>
      </c>
    </row>
    <row r="1014" spans="1:19" s="80" customFormat="1" ht="14.4" customHeight="1">
      <c r="A1014" s="142" t="s">
        <v>1028</v>
      </c>
      <c r="B1014" s="142">
        <v>522404</v>
      </c>
      <c r="C1014" s="90" t="s">
        <v>1031</v>
      </c>
      <c r="D1014" s="142" t="s">
        <v>1122</v>
      </c>
      <c r="E1014" s="142" t="s">
        <v>1188</v>
      </c>
      <c r="F1014" s="1">
        <v>0</v>
      </c>
      <c r="G1014" s="1">
        <v>0</v>
      </c>
      <c r="H1014" s="7">
        <f t="shared" si="135"/>
        <v>0</v>
      </c>
      <c r="I1014" s="1">
        <v>-16242</v>
      </c>
      <c r="J1014" s="1">
        <f t="shared" si="136"/>
        <v>-16242</v>
      </c>
      <c r="K1014" s="5">
        <v>0</v>
      </c>
      <c r="L1014" s="5">
        <v>0</v>
      </c>
      <c r="M1014" s="10">
        <f t="shared" si="137"/>
        <v>0</v>
      </c>
      <c r="N1014" s="2">
        <f t="shared" si="138"/>
        <v>0</v>
      </c>
      <c r="O1014" s="2">
        <f t="shared" si="139"/>
        <v>27.771658260369595</v>
      </c>
      <c r="P1014" s="1">
        <f t="shared" si="140"/>
        <v>0</v>
      </c>
      <c r="Q1014" s="1">
        <f t="shared" si="141"/>
        <v>-16242</v>
      </c>
      <c r="R1014" s="11">
        <f t="shared" si="142"/>
        <v>0.91663466831948681</v>
      </c>
      <c r="S1014" s="1">
        <f t="shared" si="143"/>
        <v>-16242</v>
      </c>
    </row>
    <row r="1015" spans="1:19" s="80" customFormat="1" ht="14.4" customHeight="1">
      <c r="A1015" s="142" t="s">
        <v>1028</v>
      </c>
      <c r="B1015" s="151">
        <v>522417</v>
      </c>
      <c r="C1015" s="90" t="s">
        <v>1032</v>
      </c>
      <c r="D1015" s="142" t="s">
        <v>1122</v>
      </c>
      <c r="E1015" s="143" t="s">
        <v>1187</v>
      </c>
      <c r="F1015" s="1">
        <v>16818</v>
      </c>
      <c r="G1015" s="1">
        <v>55791</v>
      </c>
      <c r="H1015" s="7">
        <f t="shared" si="135"/>
        <v>72609</v>
      </c>
      <c r="I1015" s="1">
        <v>-1188</v>
      </c>
      <c r="J1015" s="1">
        <f t="shared" si="136"/>
        <v>71421</v>
      </c>
      <c r="K1015" s="5">
        <v>55</v>
      </c>
      <c r="L1015" s="5">
        <v>0</v>
      </c>
      <c r="M1015" s="10">
        <f t="shared" si="137"/>
        <v>55</v>
      </c>
      <c r="N1015" s="2">
        <f t="shared" si="138"/>
        <v>1298.5636363636363</v>
      </c>
      <c r="O1015" s="2">
        <f t="shared" si="139"/>
        <v>27.771658260369595</v>
      </c>
      <c r="P1015" s="1">
        <f t="shared" si="140"/>
        <v>1527.4412043203276</v>
      </c>
      <c r="Q1015" s="1">
        <f t="shared" si="141"/>
        <v>69893.558795679666</v>
      </c>
      <c r="R1015" s="11">
        <f t="shared" si="142"/>
        <v>0.91663466831948681</v>
      </c>
      <c r="S1015" s="1">
        <f t="shared" si="143"/>
        <v>64066.859084346383</v>
      </c>
    </row>
    <row r="1016" spans="1:19" s="80" customFormat="1" ht="14.4" customHeight="1">
      <c r="A1016" s="142" t="s">
        <v>1028</v>
      </c>
      <c r="B1016" s="142">
        <v>522418</v>
      </c>
      <c r="C1016" s="90" t="s">
        <v>1033</v>
      </c>
      <c r="D1016" s="142" t="s">
        <v>1122</v>
      </c>
      <c r="E1016" s="142" t="s">
        <v>1188</v>
      </c>
      <c r="F1016" s="1">
        <v>0</v>
      </c>
      <c r="G1016" s="1">
        <v>0</v>
      </c>
      <c r="H1016" s="7">
        <f t="shared" si="135"/>
        <v>0</v>
      </c>
      <c r="I1016" s="1">
        <v>-27780</v>
      </c>
      <c r="J1016" s="1">
        <f t="shared" si="136"/>
        <v>-27780</v>
      </c>
      <c r="K1016" s="5">
        <v>0</v>
      </c>
      <c r="L1016" s="5">
        <v>0</v>
      </c>
      <c r="M1016" s="10">
        <f t="shared" si="137"/>
        <v>0</v>
      </c>
      <c r="N1016" s="2">
        <f t="shared" si="138"/>
        <v>0</v>
      </c>
      <c r="O1016" s="2">
        <f t="shared" si="139"/>
        <v>27.771658260369595</v>
      </c>
      <c r="P1016" s="1">
        <f t="shared" si="140"/>
        <v>0</v>
      </c>
      <c r="Q1016" s="1">
        <f t="shared" si="141"/>
        <v>-27780</v>
      </c>
      <c r="R1016" s="11">
        <f t="shared" si="142"/>
        <v>0.91663466831948681</v>
      </c>
      <c r="S1016" s="1">
        <f t="shared" si="143"/>
        <v>-27780</v>
      </c>
    </row>
    <row r="1017" spans="1:19" s="80" customFormat="1" ht="14.4" customHeight="1">
      <c r="A1017" s="142" t="s">
        <v>1028</v>
      </c>
      <c r="B1017" s="151">
        <v>522419</v>
      </c>
      <c r="C1017" s="90" t="s">
        <v>1034</v>
      </c>
      <c r="D1017" s="142" t="s">
        <v>1122</v>
      </c>
      <c r="E1017" s="143" t="s">
        <v>1187</v>
      </c>
      <c r="F1017" s="1">
        <v>226051</v>
      </c>
      <c r="G1017" s="1">
        <v>900190</v>
      </c>
      <c r="H1017" s="7">
        <f t="shared" si="135"/>
        <v>1126241</v>
      </c>
      <c r="I1017" s="1">
        <v>110916</v>
      </c>
      <c r="J1017" s="1">
        <f t="shared" si="136"/>
        <v>1237157</v>
      </c>
      <c r="K1017" s="5">
        <v>745</v>
      </c>
      <c r="L1017" s="5">
        <v>0</v>
      </c>
      <c r="M1017" s="10">
        <f t="shared" si="137"/>
        <v>745</v>
      </c>
      <c r="N1017" s="2">
        <f t="shared" si="138"/>
        <v>1660.6134228187921</v>
      </c>
      <c r="O1017" s="2">
        <f t="shared" si="139"/>
        <v>27.771658260369595</v>
      </c>
      <c r="P1017" s="1">
        <f t="shared" si="140"/>
        <v>20689.88540397535</v>
      </c>
      <c r="Q1017" s="1">
        <f t="shared" si="141"/>
        <v>1216467.1145960246</v>
      </c>
      <c r="R1017" s="11">
        <f t="shared" si="142"/>
        <v>0.91663466831948681</v>
      </c>
      <c r="S1017" s="1">
        <f t="shared" si="143"/>
        <v>1115055.9301092902</v>
      </c>
    </row>
    <row r="1018" spans="1:19" s="80" customFormat="1" ht="14.4" customHeight="1">
      <c r="A1018" s="142" t="s">
        <v>1028</v>
      </c>
      <c r="B1018" s="151">
        <v>522423</v>
      </c>
      <c r="C1018" s="90" t="s">
        <v>1035</v>
      </c>
      <c r="D1018" s="142" t="s">
        <v>1122</v>
      </c>
      <c r="E1018" s="143" t="s">
        <v>1187</v>
      </c>
      <c r="F1018" s="1">
        <v>979965</v>
      </c>
      <c r="G1018" s="1">
        <v>21080</v>
      </c>
      <c r="H1018" s="7">
        <f t="shared" si="135"/>
        <v>1001045</v>
      </c>
      <c r="I1018" s="1">
        <v>-5784</v>
      </c>
      <c r="J1018" s="1">
        <f t="shared" si="136"/>
        <v>995261</v>
      </c>
      <c r="K1018" s="5">
        <v>2265</v>
      </c>
      <c r="L1018" s="5">
        <v>9</v>
      </c>
      <c r="M1018" s="10">
        <f t="shared" si="137"/>
        <v>2274</v>
      </c>
      <c r="N1018" s="2">
        <f t="shared" si="138"/>
        <v>437.66974494283204</v>
      </c>
      <c r="O1018" s="2">
        <f t="shared" si="139"/>
        <v>27.771658260369595</v>
      </c>
      <c r="P1018" s="1">
        <f t="shared" si="140"/>
        <v>63152.750884080458</v>
      </c>
      <c r="Q1018" s="1">
        <f t="shared" si="141"/>
        <v>932108.24911591958</v>
      </c>
      <c r="R1018" s="11">
        <f t="shared" si="142"/>
        <v>0.91663466831948681</v>
      </c>
      <c r="S1018" s="1">
        <f t="shared" si="143"/>
        <v>854402.73576622852</v>
      </c>
    </row>
    <row r="1019" spans="1:19" s="80" customFormat="1" ht="14.4" customHeight="1">
      <c r="A1019" s="142" t="s">
        <v>1028</v>
      </c>
      <c r="B1019" s="151">
        <v>522426</v>
      </c>
      <c r="C1019" s="90" t="s">
        <v>1036</v>
      </c>
      <c r="D1019" s="142" t="s">
        <v>1122</v>
      </c>
      <c r="E1019" s="143" t="s">
        <v>1187</v>
      </c>
      <c r="F1019" s="1">
        <v>582851</v>
      </c>
      <c r="G1019" s="1">
        <v>0</v>
      </c>
      <c r="H1019" s="7">
        <f t="shared" si="135"/>
        <v>582851</v>
      </c>
      <c r="I1019" s="1">
        <v>-21024</v>
      </c>
      <c r="J1019" s="1">
        <f t="shared" si="136"/>
        <v>561827</v>
      </c>
      <c r="K1019" s="5">
        <v>2163</v>
      </c>
      <c r="L1019" s="5">
        <v>0</v>
      </c>
      <c r="M1019" s="10">
        <f t="shared" si="137"/>
        <v>2163</v>
      </c>
      <c r="N1019" s="2">
        <f t="shared" si="138"/>
        <v>259.74433656957927</v>
      </c>
      <c r="O1019" s="2">
        <f t="shared" si="139"/>
        <v>27.771658260369595</v>
      </c>
      <c r="P1019" s="1">
        <f t="shared" si="140"/>
        <v>60070.09681717943</v>
      </c>
      <c r="Q1019" s="1">
        <f t="shared" si="141"/>
        <v>501756.90318282059</v>
      </c>
      <c r="R1019" s="11">
        <f t="shared" si="142"/>
        <v>0.91663466831948681</v>
      </c>
      <c r="S1019" s="1">
        <f t="shared" si="143"/>
        <v>459927.7725259976</v>
      </c>
    </row>
    <row r="1020" spans="1:19" s="80" customFormat="1" ht="14.4" customHeight="1">
      <c r="A1020" s="142" t="s">
        <v>1028</v>
      </c>
      <c r="B1020" s="142">
        <v>522427</v>
      </c>
      <c r="C1020" s="90" t="s">
        <v>1037</v>
      </c>
      <c r="D1020" s="142" t="s">
        <v>1122</v>
      </c>
      <c r="E1020" s="142" t="s">
        <v>1188</v>
      </c>
      <c r="F1020" s="1">
        <v>0</v>
      </c>
      <c r="G1020" s="1">
        <v>0</v>
      </c>
      <c r="H1020" s="7">
        <f t="shared" si="135"/>
        <v>0</v>
      </c>
      <c r="I1020" s="1">
        <v>14628</v>
      </c>
      <c r="J1020" s="1">
        <f t="shared" si="136"/>
        <v>14628</v>
      </c>
      <c r="K1020" s="5">
        <v>0</v>
      </c>
      <c r="L1020" s="5">
        <v>0</v>
      </c>
      <c r="M1020" s="10">
        <f t="shared" si="137"/>
        <v>0</v>
      </c>
      <c r="N1020" s="2">
        <f t="shared" si="138"/>
        <v>0</v>
      </c>
      <c r="O1020" s="2">
        <f t="shared" si="139"/>
        <v>27.771658260369595</v>
      </c>
      <c r="P1020" s="1">
        <f t="shared" si="140"/>
        <v>0</v>
      </c>
      <c r="Q1020" s="1">
        <f t="shared" si="141"/>
        <v>14628</v>
      </c>
      <c r="R1020" s="11">
        <f t="shared" si="142"/>
        <v>0.91663466831948681</v>
      </c>
      <c r="S1020" s="1">
        <f t="shared" si="143"/>
        <v>13408.531928177454</v>
      </c>
    </row>
    <row r="1021" spans="1:19" s="80" customFormat="1" ht="14.4" customHeight="1">
      <c r="A1021" s="142" t="s">
        <v>1028</v>
      </c>
      <c r="B1021" s="142">
        <v>522430</v>
      </c>
      <c r="C1021" s="90" t="s">
        <v>1038</v>
      </c>
      <c r="D1021" s="142" t="s">
        <v>1122</v>
      </c>
      <c r="E1021" s="142" t="s">
        <v>1188</v>
      </c>
      <c r="F1021" s="1">
        <v>0</v>
      </c>
      <c r="G1021" s="1">
        <v>0</v>
      </c>
      <c r="H1021" s="7">
        <f t="shared" si="135"/>
        <v>0</v>
      </c>
      <c r="I1021" s="1">
        <v>-23646</v>
      </c>
      <c r="J1021" s="1">
        <f t="shared" si="136"/>
        <v>-23646</v>
      </c>
      <c r="K1021" s="5">
        <v>0</v>
      </c>
      <c r="L1021" s="5">
        <v>0</v>
      </c>
      <c r="M1021" s="10">
        <f t="shared" si="137"/>
        <v>0</v>
      </c>
      <c r="N1021" s="2">
        <f t="shared" si="138"/>
        <v>0</v>
      </c>
      <c r="O1021" s="2">
        <f t="shared" si="139"/>
        <v>27.771658260369595</v>
      </c>
      <c r="P1021" s="1">
        <f t="shared" si="140"/>
        <v>0</v>
      </c>
      <c r="Q1021" s="1">
        <f t="shared" si="141"/>
        <v>-23646</v>
      </c>
      <c r="R1021" s="11">
        <f t="shared" si="142"/>
        <v>0.91663466831948681</v>
      </c>
      <c r="S1021" s="1">
        <f t="shared" si="143"/>
        <v>-23646</v>
      </c>
    </row>
    <row r="1022" spans="1:19" s="80" customFormat="1" ht="14.4" customHeight="1">
      <c r="A1022" s="142" t="s">
        <v>1028</v>
      </c>
      <c r="B1022" s="151">
        <v>522431</v>
      </c>
      <c r="C1022" s="90" t="s">
        <v>1039</v>
      </c>
      <c r="D1022" s="142" t="s">
        <v>1122</v>
      </c>
      <c r="E1022" s="143" t="s">
        <v>1187</v>
      </c>
      <c r="F1022" s="1">
        <v>662865</v>
      </c>
      <c r="G1022" s="1">
        <v>2172178</v>
      </c>
      <c r="H1022" s="7">
        <f t="shared" si="135"/>
        <v>2835043</v>
      </c>
      <c r="I1022" s="1">
        <v>-89730</v>
      </c>
      <c r="J1022" s="1">
        <f t="shared" si="136"/>
        <v>2745313</v>
      </c>
      <c r="K1022" s="5">
        <v>2471</v>
      </c>
      <c r="L1022" s="5">
        <v>0</v>
      </c>
      <c r="M1022" s="10">
        <f t="shared" si="137"/>
        <v>2471</v>
      </c>
      <c r="N1022" s="2">
        <f t="shared" si="138"/>
        <v>1111.012950222582</v>
      </c>
      <c r="O1022" s="2">
        <f t="shared" si="139"/>
        <v>27.771658260369595</v>
      </c>
      <c r="P1022" s="1">
        <f t="shared" si="140"/>
        <v>68623.767561373272</v>
      </c>
      <c r="Q1022" s="1">
        <f t="shared" si="141"/>
        <v>2676689.2324386267</v>
      </c>
      <c r="R1022" s="11">
        <f t="shared" si="142"/>
        <v>0.91663466831948681</v>
      </c>
      <c r="S1022" s="1">
        <f t="shared" si="143"/>
        <v>2453546.1467707222</v>
      </c>
    </row>
    <row r="1023" spans="1:19" s="80" customFormat="1" ht="14.4" customHeight="1">
      <c r="A1023" s="142" t="s">
        <v>1028</v>
      </c>
      <c r="B1023" s="142">
        <v>522437</v>
      </c>
      <c r="C1023" s="90" t="s">
        <v>1040</v>
      </c>
      <c r="D1023" s="142" t="s">
        <v>1122</v>
      </c>
      <c r="E1023" s="142" t="s">
        <v>1188</v>
      </c>
      <c r="F1023" s="1">
        <v>0</v>
      </c>
      <c r="G1023" s="1">
        <v>0</v>
      </c>
      <c r="H1023" s="7">
        <f t="shared" si="135"/>
        <v>0</v>
      </c>
      <c r="I1023" s="1">
        <v>-23670</v>
      </c>
      <c r="J1023" s="1">
        <f t="shared" si="136"/>
        <v>-23670</v>
      </c>
      <c r="K1023" s="5">
        <v>0</v>
      </c>
      <c r="L1023" s="5">
        <v>0</v>
      </c>
      <c r="M1023" s="10">
        <f t="shared" si="137"/>
        <v>0</v>
      </c>
      <c r="N1023" s="2">
        <f t="shared" si="138"/>
        <v>0</v>
      </c>
      <c r="O1023" s="2">
        <f t="shared" si="139"/>
        <v>27.771658260369595</v>
      </c>
      <c r="P1023" s="1">
        <f t="shared" si="140"/>
        <v>0</v>
      </c>
      <c r="Q1023" s="1">
        <f t="shared" si="141"/>
        <v>-23670</v>
      </c>
      <c r="R1023" s="11">
        <f t="shared" si="142"/>
        <v>0.91663466831948681</v>
      </c>
      <c r="S1023" s="1">
        <f t="shared" si="143"/>
        <v>-23670</v>
      </c>
    </row>
    <row r="1024" spans="1:19" s="80" customFormat="1" ht="14.4" customHeight="1">
      <c r="A1024" s="142" t="s">
        <v>1028</v>
      </c>
      <c r="B1024" s="151">
        <v>522442</v>
      </c>
      <c r="C1024" s="90" t="s">
        <v>1041</v>
      </c>
      <c r="D1024" s="142" t="s">
        <v>1122</v>
      </c>
      <c r="E1024" s="143" t="s">
        <v>1187</v>
      </c>
      <c r="F1024" s="1">
        <v>390540</v>
      </c>
      <c r="G1024" s="1">
        <v>226172</v>
      </c>
      <c r="H1024" s="7">
        <f t="shared" si="135"/>
        <v>616712</v>
      </c>
      <c r="I1024" s="1">
        <v>-24036</v>
      </c>
      <c r="J1024" s="1">
        <f t="shared" si="136"/>
        <v>592676</v>
      </c>
      <c r="K1024" s="5">
        <v>502</v>
      </c>
      <c r="L1024" s="5">
        <v>76</v>
      </c>
      <c r="M1024" s="10">
        <f t="shared" si="137"/>
        <v>578</v>
      </c>
      <c r="N1024" s="2">
        <f t="shared" si="138"/>
        <v>1025.3910034602077</v>
      </c>
      <c r="O1024" s="2">
        <f t="shared" si="139"/>
        <v>27.771658260369595</v>
      </c>
      <c r="P1024" s="1">
        <f t="shared" si="140"/>
        <v>16052.018474493625</v>
      </c>
      <c r="Q1024" s="1">
        <f t="shared" si="141"/>
        <v>576623.98152550636</v>
      </c>
      <c r="R1024" s="11">
        <f t="shared" si="142"/>
        <v>0.91663466831948681</v>
      </c>
      <c r="S1024" s="1">
        <f t="shared" si="143"/>
        <v>528553.53205069446</v>
      </c>
    </row>
    <row r="1025" spans="1:19" s="80" customFormat="1" ht="14.4" customHeight="1">
      <c r="A1025" s="142" t="s">
        <v>1028</v>
      </c>
      <c r="B1025" s="151">
        <v>522446</v>
      </c>
      <c r="C1025" s="90" t="s">
        <v>1042</v>
      </c>
      <c r="D1025" s="142" t="s">
        <v>1122</v>
      </c>
      <c r="E1025" s="143" t="s">
        <v>1187</v>
      </c>
      <c r="F1025" s="1">
        <v>766645</v>
      </c>
      <c r="G1025" s="1">
        <v>0</v>
      </c>
      <c r="H1025" s="7">
        <f t="shared" si="135"/>
        <v>766645</v>
      </c>
      <c r="I1025" s="1">
        <v>14964</v>
      </c>
      <c r="J1025" s="1">
        <f t="shared" si="136"/>
        <v>781609</v>
      </c>
      <c r="K1025" s="5">
        <v>2497</v>
      </c>
      <c r="L1025" s="5">
        <v>0</v>
      </c>
      <c r="M1025" s="10">
        <f t="shared" si="137"/>
        <v>2497</v>
      </c>
      <c r="N1025" s="2">
        <f t="shared" si="138"/>
        <v>313.0192230676812</v>
      </c>
      <c r="O1025" s="2">
        <f t="shared" si="139"/>
        <v>27.771658260369595</v>
      </c>
      <c r="P1025" s="1">
        <f t="shared" si="140"/>
        <v>69345.830676142883</v>
      </c>
      <c r="Q1025" s="1">
        <f t="shared" si="141"/>
        <v>712263.16932385718</v>
      </c>
      <c r="R1025" s="11">
        <f t="shared" si="142"/>
        <v>0.91663466831948681</v>
      </c>
      <c r="S1025" s="1">
        <f t="shared" si="143"/>
        <v>652885.11396936025</v>
      </c>
    </row>
    <row r="1026" spans="1:19" s="80" customFormat="1" ht="14.4" customHeight="1">
      <c r="A1026" s="142" t="s">
        <v>1028</v>
      </c>
      <c r="B1026" s="151">
        <v>522447</v>
      </c>
      <c r="C1026" s="90" t="s">
        <v>1043</v>
      </c>
      <c r="D1026" s="142" t="s">
        <v>1122</v>
      </c>
      <c r="E1026" s="143" t="s">
        <v>1187</v>
      </c>
      <c r="F1026" s="1">
        <v>327808.03149349958</v>
      </c>
      <c r="G1026" s="1">
        <v>3096808.0383060602</v>
      </c>
      <c r="H1026" s="7">
        <f t="shared" si="135"/>
        <v>3424616.0697995597</v>
      </c>
      <c r="I1026" s="1">
        <v>289464</v>
      </c>
      <c r="J1026" s="1">
        <f t="shared" si="136"/>
        <v>3714080.0697995597</v>
      </c>
      <c r="K1026" s="5">
        <v>1655</v>
      </c>
      <c r="L1026" s="5">
        <v>0</v>
      </c>
      <c r="M1026" s="10">
        <f t="shared" si="137"/>
        <v>1655</v>
      </c>
      <c r="N1026" s="2">
        <f t="shared" si="138"/>
        <v>2244.1571418728458</v>
      </c>
      <c r="O1026" s="2">
        <f t="shared" si="139"/>
        <v>27.771658260369595</v>
      </c>
      <c r="P1026" s="1">
        <f t="shared" si="140"/>
        <v>45962.094420911679</v>
      </c>
      <c r="Q1026" s="1">
        <f t="shared" si="141"/>
        <v>3668117.9753786479</v>
      </c>
      <c r="R1026" s="11">
        <f t="shared" si="142"/>
        <v>0.91663466831948681</v>
      </c>
      <c r="S1026" s="1">
        <f t="shared" si="143"/>
        <v>3362324.1037179544</v>
      </c>
    </row>
    <row r="1027" spans="1:19" s="80" customFormat="1" ht="14.4" customHeight="1">
      <c r="A1027" s="142" t="s">
        <v>1028</v>
      </c>
      <c r="B1027" s="151">
        <v>522451</v>
      </c>
      <c r="C1027" s="90" t="s">
        <v>1044</v>
      </c>
      <c r="D1027" s="142" t="s">
        <v>1122</v>
      </c>
      <c r="E1027" s="143" t="s">
        <v>1187</v>
      </c>
      <c r="F1027" s="1">
        <v>825086</v>
      </c>
      <c r="G1027" s="1">
        <v>0</v>
      </c>
      <c r="H1027" s="7">
        <f t="shared" ref="H1027:H1090" si="144">SUM(F1027:G1027)</f>
        <v>825086</v>
      </c>
      <c r="I1027" s="1">
        <v>37290</v>
      </c>
      <c r="J1027" s="1">
        <f t="shared" ref="J1027:J1090" si="145">H1027+I1027</f>
        <v>862376</v>
      </c>
      <c r="K1027" s="5">
        <v>1022</v>
      </c>
      <c r="L1027" s="5">
        <v>0</v>
      </c>
      <c r="M1027" s="10">
        <f t="shared" ref="M1027:M1090" si="146">SUM(K1027:L1027)</f>
        <v>1022</v>
      </c>
      <c r="N1027" s="2">
        <f t="shared" ref="N1027:N1090" si="147">IFERROR(J1027/M1027,0)</f>
        <v>843.81213307240705</v>
      </c>
      <c r="O1027" s="2">
        <f t="shared" ref="O1027:O1090" si="148">$D$1108</f>
        <v>27.771658260369595</v>
      </c>
      <c r="P1027" s="1">
        <f t="shared" ref="P1027:P1090" si="149">IF(J1027&lt;0,0,MIN(J1027,O1027*M1027))</f>
        <v>28382.634742097725</v>
      </c>
      <c r="Q1027" s="1">
        <f t="shared" ref="Q1027:Q1090" si="150">J1027-P1027</f>
        <v>833993.3652579023</v>
      </c>
      <c r="R1027" s="11">
        <f t="shared" ref="R1027:R1090" si="151">$Q$1106</f>
        <v>0.91663466831948681</v>
      </c>
      <c r="S1027" s="1">
        <f t="shared" ref="S1027:S1090" si="152">IF(Q1027&gt;0,R1027*Q1027,Q1027)</f>
        <v>764467.23174382991</v>
      </c>
    </row>
    <row r="1028" spans="1:19" s="80" customFormat="1" ht="14.4" customHeight="1">
      <c r="A1028" s="142" t="s">
        <v>1028</v>
      </c>
      <c r="B1028" s="151">
        <v>522452</v>
      </c>
      <c r="C1028" s="90" t="s">
        <v>1045</v>
      </c>
      <c r="D1028" s="142" t="s">
        <v>1122</v>
      </c>
      <c r="E1028" s="143" t="s">
        <v>1187</v>
      </c>
      <c r="F1028" s="1">
        <v>750300</v>
      </c>
      <c r="G1028" s="1">
        <v>3001372</v>
      </c>
      <c r="H1028" s="7">
        <f t="shared" si="144"/>
        <v>3751672</v>
      </c>
      <c r="I1028" s="1">
        <v>-1302</v>
      </c>
      <c r="J1028" s="1">
        <f t="shared" si="145"/>
        <v>3750370</v>
      </c>
      <c r="K1028" s="5">
        <v>8413</v>
      </c>
      <c r="L1028" s="5">
        <v>0</v>
      </c>
      <c r="M1028" s="10">
        <f t="shared" si="146"/>
        <v>8413</v>
      </c>
      <c r="N1028" s="2">
        <f t="shared" si="147"/>
        <v>445.78271722334483</v>
      </c>
      <c r="O1028" s="2">
        <f t="shared" si="148"/>
        <v>27.771658260369595</v>
      </c>
      <c r="P1028" s="1">
        <f t="shared" si="149"/>
        <v>233642.9609444894</v>
      </c>
      <c r="Q1028" s="1">
        <f t="shared" si="150"/>
        <v>3516727.0390555104</v>
      </c>
      <c r="R1028" s="11">
        <f t="shared" si="151"/>
        <v>0.91663466831948681</v>
      </c>
      <c r="S1028" s="1">
        <f t="shared" si="152"/>
        <v>3223553.9230148187</v>
      </c>
    </row>
    <row r="1029" spans="1:19" s="80" customFormat="1" ht="14.4" customHeight="1">
      <c r="A1029" s="142" t="s">
        <v>1046</v>
      </c>
      <c r="B1029" s="151">
        <v>532359</v>
      </c>
      <c r="C1029" s="90" t="s">
        <v>1047</v>
      </c>
      <c r="D1029" s="142" t="s">
        <v>1122</v>
      </c>
      <c r="E1029" s="143" t="s">
        <v>1187</v>
      </c>
      <c r="F1029" s="1">
        <v>537604</v>
      </c>
      <c r="G1029" s="1">
        <v>125122</v>
      </c>
      <c r="H1029" s="7">
        <f t="shared" si="144"/>
        <v>662726</v>
      </c>
      <c r="I1029" s="1">
        <v>-10932</v>
      </c>
      <c r="J1029" s="1">
        <f t="shared" si="145"/>
        <v>651794</v>
      </c>
      <c r="K1029" s="5">
        <v>3133</v>
      </c>
      <c r="L1029" s="5">
        <v>0</v>
      </c>
      <c r="M1029" s="10">
        <f t="shared" si="146"/>
        <v>3133</v>
      </c>
      <c r="N1029" s="2">
        <f t="shared" si="147"/>
        <v>208.04149377593362</v>
      </c>
      <c r="O1029" s="2">
        <f t="shared" si="148"/>
        <v>27.771658260369595</v>
      </c>
      <c r="P1029" s="1">
        <f t="shared" si="149"/>
        <v>87008.60532973794</v>
      </c>
      <c r="Q1029" s="1">
        <f t="shared" si="150"/>
        <v>564785.394670262</v>
      </c>
      <c r="R1029" s="11">
        <f t="shared" si="151"/>
        <v>0.91663466831948681</v>
      </c>
      <c r="S1029" s="1">
        <f t="shared" si="152"/>
        <v>517701.87291526608</v>
      </c>
    </row>
    <row r="1030" spans="1:19" s="80" customFormat="1" ht="14.4" customHeight="1">
      <c r="A1030" s="142" t="s">
        <v>1046</v>
      </c>
      <c r="B1030" s="151">
        <v>532362</v>
      </c>
      <c r="C1030" s="90" t="s">
        <v>1048</v>
      </c>
      <c r="D1030" s="142" t="s">
        <v>1122</v>
      </c>
      <c r="E1030" s="143" t="s">
        <v>1187</v>
      </c>
      <c r="F1030" s="1">
        <v>1625075</v>
      </c>
      <c r="G1030" s="1">
        <v>960591</v>
      </c>
      <c r="H1030" s="7">
        <f t="shared" si="144"/>
        <v>2585666</v>
      </c>
      <c r="I1030" s="1">
        <v>-220512</v>
      </c>
      <c r="J1030" s="1">
        <f t="shared" si="145"/>
        <v>2365154</v>
      </c>
      <c r="K1030" s="5">
        <v>7150</v>
      </c>
      <c r="L1030" s="5">
        <v>1389</v>
      </c>
      <c r="M1030" s="10">
        <f t="shared" si="146"/>
        <v>8539</v>
      </c>
      <c r="N1030" s="2">
        <f t="shared" si="147"/>
        <v>276.98255064995902</v>
      </c>
      <c r="O1030" s="2">
        <f t="shared" si="148"/>
        <v>27.771658260369595</v>
      </c>
      <c r="P1030" s="1">
        <f t="shared" si="149"/>
        <v>237142.18988529596</v>
      </c>
      <c r="Q1030" s="1">
        <f t="shared" si="150"/>
        <v>2128011.8101147041</v>
      </c>
      <c r="R1030" s="11">
        <f t="shared" si="151"/>
        <v>0.91663466831948681</v>
      </c>
      <c r="S1030" s="1">
        <f t="shared" si="152"/>
        <v>1950609.3997444424</v>
      </c>
    </row>
    <row r="1031" spans="1:19" s="80" customFormat="1" ht="14.4" customHeight="1">
      <c r="A1031" s="142" t="s">
        <v>1046</v>
      </c>
      <c r="B1031" s="151">
        <v>532363</v>
      </c>
      <c r="C1031" s="90" t="s">
        <v>1049</v>
      </c>
      <c r="D1031" s="142" t="s">
        <v>1122</v>
      </c>
      <c r="E1031" s="143" t="s">
        <v>1187</v>
      </c>
      <c r="F1031" s="1">
        <v>346011</v>
      </c>
      <c r="G1031" s="1">
        <v>62738</v>
      </c>
      <c r="H1031" s="7">
        <f t="shared" si="144"/>
        <v>408749</v>
      </c>
      <c r="I1031" s="1">
        <v>9000</v>
      </c>
      <c r="J1031" s="1">
        <f t="shared" si="145"/>
        <v>417749</v>
      </c>
      <c r="K1031" s="5">
        <v>1988</v>
      </c>
      <c r="L1031" s="5">
        <v>0</v>
      </c>
      <c r="M1031" s="10">
        <f t="shared" si="146"/>
        <v>1988</v>
      </c>
      <c r="N1031" s="2">
        <f t="shared" si="147"/>
        <v>210.13531187122737</v>
      </c>
      <c r="O1031" s="2">
        <f t="shared" si="148"/>
        <v>27.771658260369595</v>
      </c>
      <c r="P1031" s="1">
        <f t="shared" si="149"/>
        <v>55210.056621614756</v>
      </c>
      <c r="Q1031" s="1">
        <f t="shared" si="150"/>
        <v>362538.94337838527</v>
      </c>
      <c r="R1031" s="11">
        <f t="shared" si="151"/>
        <v>0.91663466831948681</v>
      </c>
      <c r="S1031" s="1">
        <f t="shared" si="152"/>
        <v>332315.7641165434</v>
      </c>
    </row>
    <row r="1032" spans="1:19" s="80" customFormat="1" ht="14.4" customHeight="1">
      <c r="A1032" s="142" t="s">
        <v>1046</v>
      </c>
      <c r="B1032" s="151">
        <v>532364</v>
      </c>
      <c r="C1032" s="90" t="s">
        <v>1050</v>
      </c>
      <c r="D1032" s="142" t="s">
        <v>1122</v>
      </c>
      <c r="E1032" s="143" t="s">
        <v>1187</v>
      </c>
      <c r="F1032" s="1">
        <v>525804</v>
      </c>
      <c r="G1032" s="1">
        <v>581578</v>
      </c>
      <c r="H1032" s="7">
        <f t="shared" si="144"/>
        <v>1107382</v>
      </c>
      <c r="I1032" s="1">
        <v>47274</v>
      </c>
      <c r="J1032" s="1">
        <f t="shared" si="145"/>
        <v>1154656</v>
      </c>
      <c r="K1032" s="5">
        <v>971</v>
      </c>
      <c r="L1032" s="5">
        <v>0</v>
      </c>
      <c r="M1032" s="10">
        <f t="shared" si="146"/>
        <v>971</v>
      </c>
      <c r="N1032" s="2">
        <f t="shared" si="147"/>
        <v>1189.1410916580844</v>
      </c>
      <c r="O1032" s="2">
        <f t="shared" si="148"/>
        <v>27.771658260369595</v>
      </c>
      <c r="P1032" s="1">
        <f t="shared" si="149"/>
        <v>26966.280170818878</v>
      </c>
      <c r="Q1032" s="1">
        <f t="shared" si="150"/>
        <v>1127689.7198291812</v>
      </c>
      <c r="R1032" s="11">
        <f t="shared" si="151"/>
        <v>0.91663466831948681</v>
      </c>
      <c r="S1032" s="1">
        <f t="shared" si="152"/>
        <v>1033679.4923029165</v>
      </c>
    </row>
    <row r="1033" spans="1:19" s="80" customFormat="1" ht="14.4" customHeight="1">
      <c r="A1033" s="142" t="s">
        <v>1046</v>
      </c>
      <c r="B1033" s="151">
        <v>532369</v>
      </c>
      <c r="C1033" s="90" t="s">
        <v>1051</v>
      </c>
      <c r="D1033" s="142" t="s">
        <v>1122</v>
      </c>
      <c r="E1033" s="143" t="s">
        <v>1187</v>
      </c>
      <c r="F1033" s="1">
        <v>369701</v>
      </c>
      <c r="G1033" s="1">
        <v>0</v>
      </c>
      <c r="H1033" s="7">
        <f t="shared" si="144"/>
        <v>369701</v>
      </c>
      <c r="I1033" s="1">
        <v>8766</v>
      </c>
      <c r="J1033" s="1">
        <f t="shared" si="145"/>
        <v>378467</v>
      </c>
      <c r="K1033" s="5">
        <v>445</v>
      </c>
      <c r="L1033" s="5">
        <v>0</v>
      </c>
      <c r="M1033" s="10">
        <f t="shared" si="146"/>
        <v>445</v>
      </c>
      <c r="N1033" s="2">
        <f t="shared" si="147"/>
        <v>850.48764044943823</v>
      </c>
      <c r="O1033" s="2">
        <f t="shared" si="148"/>
        <v>27.771658260369595</v>
      </c>
      <c r="P1033" s="1">
        <f t="shared" si="149"/>
        <v>12358.38792586447</v>
      </c>
      <c r="Q1033" s="1">
        <f t="shared" si="150"/>
        <v>366108.61207413551</v>
      </c>
      <c r="R1033" s="11">
        <f t="shared" si="151"/>
        <v>0.91663466831948681</v>
      </c>
      <c r="S1033" s="1">
        <f t="shared" si="152"/>
        <v>335587.8461974829</v>
      </c>
    </row>
    <row r="1034" spans="1:19" s="80" customFormat="1" ht="14.4" customHeight="1">
      <c r="A1034" s="142" t="s">
        <v>1046</v>
      </c>
      <c r="B1034" s="142">
        <v>532371</v>
      </c>
      <c r="C1034" s="90" t="s">
        <v>1052</v>
      </c>
      <c r="D1034" s="142" t="s">
        <v>1122</v>
      </c>
      <c r="E1034" s="142" t="s">
        <v>1188</v>
      </c>
      <c r="F1034" s="1">
        <v>0</v>
      </c>
      <c r="G1034" s="1">
        <v>0</v>
      </c>
      <c r="H1034" s="7">
        <f t="shared" si="144"/>
        <v>0</v>
      </c>
      <c r="I1034" s="1">
        <v>133104</v>
      </c>
      <c r="J1034" s="1">
        <f t="shared" si="145"/>
        <v>133104</v>
      </c>
      <c r="K1034" s="5">
        <v>0</v>
      </c>
      <c r="L1034" s="5">
        <v>0</v>
      </c>
      <c r="M1034" s="10">
        <f t="shared" si="146"/>
        <v>0</v>
      </c>
      <c r="N1034" s="2">
        <f t="shared" si="147"/>
        <v>0</v>
      </c>
      <c r="O1034" s="2">
        <f t="shared" si="148"/>
        <v>27.771658260369595</v>
      </c>
      <c r="P1034" s="1">
        <f t="shared" si="149"/>
        <v>0</v>
      </c>
      <c r="Q1034" s="1">
        <f t="shared" si="150"/>
        <v>133104</v>
      </c>
      <c r="R1034" s="11">
        <f t="shared" si="151"/>
        <v>0.91663466831948681</v>
      </c>
      <c r="S1034" s="1">
        <f t="shared" si="152"/>
        <v>122007.74089199697</v>
      </c>
    </row>
    <row r="1035" spans="1:19" s="80" customFormat="1" ht="14.4" customHeight="1">
      <c r="A1035" s="142" t="s">
        <v>1046</v>
      </c>
      <c r="B1035" s="151">
        <v>532373</v>
      </c>
      <c r="C1035" s="90" t="s">
        <v>1053</v>
      </c>
      <c r="D1035" s="142" t="s">
        <v>1122</v>
      </c>
      <c r="E1035" s="143" t="s">
        <v>1187</v>
      </c>
      <c r="F1035" s="1">
        <v>273091</v>
      </c>
      <c r="G1035" s="1">
        <v>194286</v>
      </c>
      <c r="H1035" s="7">
        <f t="shared" si="144"/>
        <v>467377</v>
      </c>
      <c r="I1035" s="1">
        <v>14052</v>
      </c>
      <c r="J1035" s="1">
        <f t="shared" si="145"/>
        <v>481429</v>
      </c>
      <c r="K1035" s="5">
        <v>611</v>
      </c>
      <c r="L1035" s="5">
        <v>0</v>
      </c>
      <c r="M1035" s="10">
        <f t="shared" si="146"/>
        <v>611</v>
      </c>
      <c r="N1035" s="2">
        <f t="shared" si="147"/>
        <v>787.936170212766</v>
      </c>
      <c r="O1035" s="2">
        <f t="shared" si="148"/>
        <v>27.771658260369595</v>
      </c>
      <c r="P1035" s="1">
        <f t="shared" si="149"/>
        <v>16968.483197085821</v>
      </c>
      <c r="Q1035" s="1">
        <f t="shared" si="150"/>
        <v>464460.51680291421</v>
      </c>
      <c r="R1035" s="11">
        <f t="shared" si="151"/>
        <v>0.91663466831948681</v>
      </c>
      <c r="S1035" s="1">
        <f t="shared" si="152"/>
        <v>425740.61176713672</v>
      </c>
    </row>
    <row r="1036" spans="1:19" s="80" customFormat="1" ht="14.4" customHeight="1">
      <c r="A1036" s="142" t="s">
        <v>1046</v>
      </c>
      <c r="B1036" s="142">
        <v>532375</v>
      </c>
      <c r="C1036" s="90" t="s">
        <v>1054</v>
      </c>
      <c r="D1036" s="142" t="s">
        <v>1122</v>
      </c>
      <c r="E1036" s="142" t="s">
        <v>1188</v>
      </c>
      <c r="F1036" s="1">
        <v>0</v>
      </c>
      <c r="G1036" s="1">
        <v>0</v>
      </c>
      <c r="H1036" s="7">
        <f t="shared" si="144"/>
        <v>0</v>
      </c>
      <c r="I1036" s="1">
        <v>4206</v>
      </c>
      <c r="J1036" s="1">
        <f t="shared" si="145"/>
        <v>4206</v>
      </c>
      <c r="K1036" s="5">
        <v>0</v>
      </c>
      <c r="L1036" s="5">
        <v>0</v>
      </c>
      <c r="M1036" s="10">
        <f t="shared" si="146"/>
        <v>0</v>
      </c>
      <c r="N1036" s="2">
        <f t="shared" si="147"/>
        <v>0</v>
      </c>
      <c r="O1036" s="2">
        <f t="shared" si="148"/>
        <v>27.771658260369595</v>
      </c>
      <c r="P1036" s="1">
        <f t="shared" si="149"/>
        <v>0</v>
      </c>
      <c r="Q1036" s="1">
        <f t="shared" si="150"/>
        <v>4206</v>
      </c>
      <c r="R1036" s="11">
        <f t="shared" si="151"/>
        <v>0.91663466831948681</v>
      </c>
      <c r="S1036" s="1">
        <f t="shared" si="152"/>
        <v>3855.3654149517615</v>
      </c>
    </row>
    <row r="1037" spans="1:19" s="80" customFormat="1" ht="14.4" customHeight="1">
      <c r="A1037" s="142" t="s">
        <v>1046</v>
      </c>
      <c r="B1037" s="142">
        <v>532376</v>
      </c>
      <c r="C1037" s="90" t="s">
        <v>1055</v>
      </c>
      <c r="D1037" s="142" t="s">
        <v>1122</v>
      </c>
      <c r="E1037" s="142" t="s">
        <v>1188</v>
      </c>
      <c r="F1037" s="1">
        <v>0</v>
      </c>
      <c r="G1037" s="1">
        <v>0</v>
      </c>
      <c r="H1037" s="7">
        <f t="shared" si="144"/>
        <v>0</v>
      </c>
      <c r="I1037" s="1">
        <v>8634</v>
      </c>
      <c r="J1037" s="1">
        <f t="shared" si="145"/>
        <v>8634</v>
      </c>
      <c r="K1037" s="5">
        <v>0</v>
      </c>
      <c r="L1037" s="5">
        <v>0</v>
      </c>
      <c r="M1037" s="10">
        <f t="shared" si="146"/>
        <v>0</v>
      </c>
      <c r="N1037" s="2">
        <f t="shared" si="147"/>
        <v>0</v>
      </c>
      <c r="O1037" s="2">
        <f t="shared" si="148"/>
        <v>27.771658260369595</v>
      </c>
      <c r="P1037" s="1">
        <f t="shared" si="149"/>
        <v>0</v>
      </c>
      <c r="Q1037" s="1">
        <f t="shared" si="150"/>
        <v>8634</v>
      </c>
      <c r="R1037" s="11">
        <f t="shared" si="151"/>
        <v>0.91663466831948681</v>
      </c>
      <c r="S1037" s="1">
        <f t="shared" si="152"/>
        <v>7914.2237262704493</v>
      </c>
    </row>
    <row r="1038" spans="1:19" s="80" customFormat="1" ht="14.4" customHeight="1">
      <c r="A1038" s="142" t="s">
        <v>1046</v>
      </c>
      <c r="B1038" s="151">
        <v>532377</v>
      </c>
      <c r="C1038" s="90" t="s">
        <v>1056</v>
      </c>
      <c r="D1038" s="142" t="s">
        <v>1122</v>
      </c>
      <c r="E1038" s="143" t="s">
        <v>1187</v>
      </c>
      <c r="F1038" s="1">
        <v>86594</v>
      </c>
      <c r="G1038" s="1">
        <v>0</v>
      </c>
      <c r="H1038" s="7">
        <f t="shared" si="144"/>
        <v>86594</v>
      </c>
      <c r="I1038" s="1">
        <v>-12846</v>
      </c>
      <c r="J1038" s="1">
        <f t="shared" si="145"/>
        <v>73748</v>
      </c>
      <c r="K1038" s="5">
        <v>538</v>
      </c>
      <c r="L1038" s="5">
        <v>0</v>
      </c>
      <c r="M1038" s="10">
        <f t="shared" si="146"/>
        <v>538</v>
      </c>
      <c r="N1038" s="2">
        <f t="shared" si="147"/>
        <v>137.07806691449815</v>
      </c>
      <c r="O1038" s="2">
        <f t="shared" si="148"/>
        <v>27.771658260369595</v>
      </c>
      <c r="P1038" s="1">
        <f t="shared" si="149"/>
        <v>14941.152144078842</v>
      </c>
      <c r="Q1038" s="1">
        <f t="shared" si="150"/>
        <v>58806.847855921158</v>
      </c>
      <c r="R1038" s="11">
        <f t="shared" si="151"/>
        <v>0.91663466831948681</v>
      </c>
      <c r="S1038" s="1">
        <f t="shared" si="152"/>
        <v>53904.395479326813</v>
      </c>
    </row>
    <row r="1039" spans="1:19" s="80" customFormat="1" ht="14.4" customHeight="1">
      <c r="A1039" s="142" t="s">
        <v>1046</v>
      </c>
      <c r="B1039" s="142">
        <v>532378</v>
      </c>
      <c r="C1039" s="90" t="s">
        <v>1057</v>
      </c>
      <c r="D1039" s="142" t="s">
        <v>1122</v>
      </c>
      <c r="E1039" s="142" t="s">
        <v>1188</v>
      </c>
      <c r="F1039" s="1">
        <v>0</v>
      </c>
      <c r="G1039" s="1">
        <v>0</v>
      </c>
      <c r="H1039" s="7">
        <f t="shared" si="144"/>
        <v>0</v>
      </c>
      <c r="I1039" s="1">
        <v>-20700</v>
      </c>
      <c r="J1039" s="1">
        <f t="shared" si="145"/>
        <v>-20700</v>
      </c>
      <c r="K1039" s="5">
        <v>0</v>
      </c>
      <c r="L1039" s="5">
        <v>0</v>
      </c>
      <c r="M1039" s="10">
        <f t="shared" si="146"/>
        <v>0</v>
      </c>
      <c r="N1039" s="2">
        <f t="shared" si="147"/>
        <v>0</v>
      </c>
      <c r="O1039" s="2">
        <f t="shared" si="148"/>
        <v>27.771658260369595</v>
      </c>
      <c r="P1039" s="1">
        <f t="shared" si="149"/>
        <v>0</v>
      </c>
      <c r="Q1039" s="1">
        <f t="shared" si="150"/>
        <v>-20700</v>
      </c>
      <c r="R1039" s="11">
        <f t="shared" si="151"/>
        <v>0.91663466831948681</v>
      </c>
      <c r="S1039" s="1">
        <f t="shared" si="152"/>
        <v>-20700</v>
      </c>
    </row>
    <row r="1040" spans="1:19" s="80" customFormat="1" ht="14.4" customHeight="1">
      <c r="A1040" s="142" t="s">
        <v>1046</v>
      </c>
      <c r="B1040" s="151">
        <v>532383</v>
      </c>
      <c r="C1040" s="90" t="s">
        <v>1058</v>
      </c>
      <c r="D1040" s="142" t="s">
        <v>1122</v>
      </c>
      <c r="E1040" s="143" t="s">
        <v>1187</v>
      </c>
      <c r="F1040" s="1">
        <v>1283478</v>
      </c>
      <c r="G1040" s="1">
        <v>3568803</v>
      </c>
      <c r="H1040" s="7">
        <f t="shared" si="144"/>
        <v>4852281</v>
      </c>
      <c r="I1040" s="1">
        <v>-194406</v>
      </c>
      <c r="J1040" s="1">
        <f t="shared" si="145"/>
        <v>4657875</v>
      </c>
      <c r="K1040" s="5">
        <v>3315</v>
      </c>
      <c r="L1040" s="5">
        <v>2364</v>
      </c>
      <c r="M1040" s="10">
        <f t="shared" si="146"/>
        <v>5679</v>
      </c>
      <c r="N1040" s="2">
        <f t="shared" si="147"/>
        <v>820.19281563655568</v>
      </c>
      <c r="O1040" s="2">
        <f t="shared" si="148"/>
        <v>27.771658260369595</v>
      </c>
      <c r="P1040" s="1">
        <f t="shared" si="149"/>
        <v>157715.24726063892</v>
      </c>
      <c r="Q1040" s="1">
        <f t="shared" si="150"/>
        <v>4500159.7527393615</v>
      </c>
      <c r="R1040" s="11">
        <f t="shared" si="151"/>
        <v>0.91663466831948681</v>
      </c>
      <c r="S1040" s="1">
        <f t="shared" si="152"/>
        <v>4125002.4423369486</v>
      </c>
    </row>
    <row r="1041" spans="1:19" s="80" customFormat="1" ht="14.4" customHeight="1">
      <c r="A1041" s="142" t="s">
        <v>1046</v>
      </c>
      <c r="B1041" s="151">
        <v>532384</v>
      </c>
      <c r="C1041" s="90" t="s">
        <v>1059</v>
      </c>
      <c r="D1041" s="142" t="s">
        <v>1122</v>
      </c>
      <c r="E1041" s="143" t="s">
        <v>1187</v>
      </c>
      <c r="F1041" s="1">
        <v>317489</v>
      </c>
      <c r="G1041" s="1">
        <v>120053</v>
      </c>
      <c r="H1041" s="7">
        <f t="shared" si="144"/>
        <v>437542</v>
      </c>
      <c r="I1041" s="1">
        <v>46266</v>
      </c>
      <c r="J1041" s="1">
        <f t="shared" si="145"/>
        <v>483808</v>
      </c>
      <c r="K1041" s="5">
        <v>511</v>
      </c>
      <c r="L1041" s="5">
        <v>0</v>
      </c>
      <c r="M1041" s="10">
        <f t="shared" si="146"/>
        <v>511</v>
      </c>
      <c r="N1041" s="2">
        <f t="shared" si="147"/>
        <v>946.78669275929553</v>
      </c>
      <c r="O1041" s="2">
        <f t="shared" si="148"/>
        <v>27.771658260369595</v>
      </c>
      <c r="P1041" s="1">
        <f t="shared" si="149"/>
        <v>14191.317371048863</v>
      </c>
      <c r="Q1041" s="1">
        <f t="shared" si="150"/>
        <v>469616.68262895115</v>
      </c>
      <c r="R1041" s="11">
        <f t="shared" si="151"/>
        <v>0.91663466831948681</v>
      </c>
      <c r="S1041" s="1">
        <f t="shared" si="152"/>
        <v>430466.93211888633</v>
      </c>
    </row>
    <row r="1042" spans="1:19" s="80" customFormat="1" ht="14.4" customHeight="1">
      <c r="A1042" s="142" t="s">
        <v>1046</v>
      </c>
      <c r="B1042" s="142">
        <v>532385</v>
      </c>
      <c r="C1042" s="90" t="s">
        <v>1060</v>
      </c>
      <c r="D1042" s="142" t="s">
        <v>1122</v>
      </c>
      <c r="E1042" s="142" t="s">
        <v>1188</v>
      </c>
      <c r="F1042" s="1">
        <v>0</v>
      </c>
      <c r="G1042" s="1">
        <v>0</v>
      </c>
      <c r="H1042" s="7">
        <f t="shared" si="144"/>
        <v>0</v>
      </c>
      <c r="I1042" s="1">
        <v>28398</v>
      </c>
      <c r="J1042" s="1">
        <f t="shared" si="145"/>
        <v>28398</v>
      </c>
      <c r="K1042" s="5">
        <v>0</v>
      </c>
      <c r="L1042" s="5">
        <v>0</v>
      </c>
      <c r="M1042" s="10">
        <f t="shared" si="146"/>
        <v>0</v>
      </c>
      <c r="N1042" s="2">
        <f t="shared" si="147"/>
        <v>0</v>
      </c>
      <c r="O1042" s="2">
        <f t="shared" si="148"/>
        <v>27.771658260369595</v>
      </c>
      <c r="P1042" s="1">
        <f t="shared" si="149"/>
        <v>0</v>
      </c>
      <c r="Q1042" s="1">
        <f t="shared" si="150"/>
        <v>28398</v>
      </c>
      <c r="R1042" s="11">
        <f t="shared" si="151"/>
        <v>0.91663466831948681</v>
      </c>
      <c r="S1042" s="1">
        <f t="shared" si="152"/>
        <v>26030.591310936787</v>
      </c>
    </row>
    <row r="1043" spans="1:19" s="80" customFormat="1" ht="14.4" customHeight="1">
      <c r="A1043" s="142" t="s">
        <v>1046</v>
      </c>
      <c r="B1043" s="151">
        <v>532386</v>
      </c>
      <c r="C1043" s="90" t="s">
        <v>1061</v>
      </c>
      <c r="D1043" s="142" t="s">
        <v>1122</v>
      </c>
      <c r="E1043" s="143" t="s">
        <v>1187</v>
      </c>
      <c r="F1043" s="1">
        <v>249101</v>
      </c>
      <c r="G1043" s="1">
        <v>80794</v>
      </c>
      <c r="H1043" s="7">
        <f t="shared" si="144"/>
        <v>329895</v>
      </c>
      <c r="I1043" s="1">
        <v>-4992</v>
      </c>
      <c r="J1043" s="1">
        <f t="shared" si="145"/>
        <v>324903</v>
      </c>
      <c r="K1043" s="5">
        <v>1290</v>
      </c>
      <c r="L1043" s="5">
        <v>0</v>
      </c>
      <c r="M1043" s="10">
        <f t="shared" si="146"/>
        <v>1290</v>
      </c>
      <c r="N1043" s="2">
        <f t="shared" si="147"/>
        <v>251.86279069767443</v>
      </c>
      <c r="O1043" s="2">
        <f t="shared" si="148"/>
        <v>27.771658260369595</v>
      </c>
      <c r="P1043" s="1">
        <f t="shared" si="149"/>
        <v>35825.439155876775</v>
      </c>
      <c r="Q1043" s="1">
        <f t="shared" si="150"/>
        <v>289077.56084412325</v>
      </c>
      <c r="R1043" s="11">
        <f t="shared" si="151"/>
        <v>0.91663466831948681</v>
      </c>
      <c r="S1043" s="1">
        <f t="shared" si="152"/>
        <v>264978.51410295919</v>
      </c>
    </row>
    <row r="1044" spans="1:19" s="80" customFormat="1" ht="14.4" customHeight="1">
      <c r="A1044" s="142" t="s">
        <v>1046</v>
      </c>
      <c r="B1044" s="151">
        <v>532387</v>
      </c>
      <c r="C1044" s="90" t="s">
        <v>1062</v>
      </c>
      <c r="D1044" s="142" t="s">
        <v>1122</v>
      </c>
      <c r="E1044" s="143" t="s">
        <v>1187</v>
      </c>
      <c r="F1044" s="1">
        <v>279443</v>
      </c>
      <c r="G1044" s="1">
        <v>0</v>
      </c>
      <c r="H1044" s="7">
        <f t="shared" si="144"/>
        <v>279443</v>
      </c>
      <c r="I1044" s="1">
        <v>-65652</v>
      </c>
      <c r="J1044" s="1">
        <f t="shared" si="145"/>
        <v>213791</v>
      </c>
      <c r="K1044" s="5">
        <v>2047</v>
      </c>
      <c r="L1044" s="5">
        <v>0</v>
      </c>
      <c r="M1044" s="10">
        <f t="shared" si="146"/>
        <v>2047</v>
      </c>
      <c r="N1044" s="2">
        <f t="shared" si="147"/>
        <v>104.44113336590132</v>
      </c>
      <c r="O1044" s="2">
        <f t="shared" si="148"/>
        <v>27.771658260369595</v>
      </c>
      <c r="P1044" s="1">
        <f t="shared" si="149"/>
        <v>56848.584458976562</v>
      </c>
      <c r="Q1044" s="1">
        <f t="shared" si="150"/>
        <v>156942.41554102342</v>
      </c>
      <c r="R1044" s="11">
        <f t="shared" si="151"/>
        <v>0.91663466831948681</v>
      </c>
      <c r="S1044" s="1">
        <f t="shared" si="152"/>
        <v>143858.85901470509</v>
      </c>
    </row>
    <row r="1045" spans="1:19" s="80" customFormat="1" ht="14.4" customHeight="1">
      <c r="A1045" s="142" t="s">
        <v>1046</v>
      </c>
      <c r="B1045" s="151">
        <v>532388</v>
      </c>
      <c r="C1045" s="90" t="s">
        <v>1063</v>
      </c>
      <c r="D1045" s="142" t="s">
        <v>1122</v>
      </c>
      <c r="E1045" s="143" t="s">
        <v>1187</v>
      </c>
      <c r="F1045" s="1">
        <v>392102</v>
      </c>
      <c r="G1045" s="1">
        <v>0</v>
      </c>
      <c r="H1045" s="7">
        <f t="shared" si="144"/>
        <v>392102</v>
      </c>
      <c r="I1045" s="1">
        <v>-13548</v>
      </c>
      <c r="J1045" s="1">
        <f t="shared" si="145"/>
        <v>378554</v>
      </c>
      <c r="K1045" s="5">
        <v>362</v>
      </c>
      <c r="L1045" s="5">
        <v>0</v>
      </c>
      <c r="M1045" s="10">
        <f t="shared" si="146"/>
        <v>362</v>
      </c>
      <c r="N1045" s="2">
        <f t="shared" si="147"/>
        <v>1045.7292817679559</v>
      </c>
      <c r="O1045" s="2">
        <f t="shared" si="148"/>
        <v>27.771658260369595</v>
      </c>
      <c r="P1045" s="1">
        <f t="shared" si="149"/>
        <v>10053.340290253793</v>
      </c>
      <c r="Q1045" s="1">
        <f t="shared" si="150"/>
        <v>368500.65970974619</v>
      </c>
      <c r="R1045" s="11">
        <f t="shared" si="151"/>
        <v>0.91663466831948681</v>
      </c>
      <c r="S1045" s="1">
        <f t="shared" si="152"/>
        <v>337780.47998855531</v>
      </c>
    </row>
    <row r="1046" spans="1:19" s="80" customFormat="1" ht="14.4" customHeight="1">
      <c r="A1046" s="142" t="s">
        <v>1046</v>
      </c>
      <c r="B1046" s="151">
        <v>532389</v>
      </c>
      <c r="C1046" s="90" t="s">
        <v>1064</v>
      </c>
      <c r="D1046" s="142" t="s">
        <v>1122</v>
      </c>
      <c r="E1046" s="143" t="s">
        <v>1187</v>
      </c>
      <c r="F1046" s="1">
        <v>927927</v>
      </c>
      <c r="G1046" s="1">
        <v>0</v>
      </c>
      <c r="H1046" s="7">
        <f t="shared" si="144"/>
        <v>927927</v>
      </c>
      <c r="I1046" s="1">
        <v>-44106</v>
      </c>
      <c r="J1046" s="1">
        <f t="shared" si="145"/>
        <v>883821</v>
      </c>
      <c r="K1046" s="5">
        <v>1342</v>
      </c>
      <c r="L1046" s="5">
        <v>0</v>
      </c>
      <c r="M1046" s="10">
        <f t="shared" si="146"/>
        <v>1342</v>
      </c>
      <c r="N1046" s="2">
        <f t="shared" si="147"/>
        <v>658.58494783904621</v>
      </c>
      <c r="O1046" s="2">
        <f t="shared" si="148"/>
        <v>27.771658260369595</v>
      </c>
      <c r="P1046" s="1">
        <f t="shared" si="149"/>
        <v>37269.565385415997</v>
      </c>
      <c r="Q1046" s="1">
        <f t="shared" si="150"/>
        <v>846551.43461458397</v>
      </c>
      <c r="R1046" s="11">
        <f t="shared" si="151"/>
        <v>0.91663466831948681</v>
      </c>
      <c r="S1046" s="1">
        <f t="shared" si="152"/>
        <v>775978.39348332491</v>
      </c>
    </row>
    <row r="1047" spans="1:19" s="80" customFormat="1" ht="14.4" customHeight="1">
      <c r="A1047" s="142" t="s">
        <v>1046</v>
      </c>
      <c r="B1047" s="151">
        <v>532390</v>
      </c>
      <c r="C1047" s="90" t="s">
        <v>1065</v>
      </c>
      <c r="D1047" s="142" t="s">
        <v>1122</v>
      </c>
      <c r="E1047" s="143" t="s">
        <v>1187</v>
      </c>
      <c r="F1047" s="1">
        <v>577546</v>
      </c>
      <c r="G1047" s="1">
        <v>0</v>
      </c>
      <c r="H1047" s="7">
        <f t="shared" si="144"/>
        <v>577546</v>
      </c>
      <c r="I1047" s="1">
        <v>19842</v>
      </c>
      <c r="J1047" s="1">
        <f t="shared" si="145"/>
        <v>597388</v>
      </c>
      <c r="K1047" s="5">
        <v>563</v>
      </c>
      <c r="L1047" s="5">
        <v>0</v>
      </c>
      <c r="M1047" s="10">
        <f t="shared" si="146"/>
        <v>563</v>
      </c>
      <c r="N1047" s="2">
        <f t="shared" si="147"/>
        <v>1061.0799289520426</v>
      </c>
      <c r="O1047" s="2">
        <f t="shared" si="148"/>
        <v>27.771658260369595</v>
      </c>
      <c r="P1047" s="1">
        <f t="shared" si="149"/>
        <v>15635.443600588082</v>
      </c>
      <c r="Q1047" s="1">
        <f t="shared" si="150"/>
        <v>581752.55639941187</v>
      </c>
      <c r="R1047" s="11">
        <f t="shared" si="151"/>
        <v>0.91663466831948681</v>
      </c>
      <c r="S1047" s="1">
        <f t="shared" si="152"/>
        <v>533254.56157918845</v>
      </c>
    </row>
    <row r="1048" spans="1:19" s="80" customFormat="1" ht="14.4" customHeight="1">
      <c r="A1048" s="142" t="s">
        <v>1046</v>
      </c>
      <c r="B1048" s="151">
        <v>532391</v>
      </c>
      <c r="C1048" s="90" t="s">
        <v>1066</v>
      </c>
      <c r="D1048" s="142" t="s">
        <v>1122</v>
      </c>
      <c r="E1048" s="143" t="s">
        <v>1187</v>
      </c>
      <c r="F1048" s="1">
        <v>412753</v>
      </c>
      <c r="G1048" s="1">
        <v>397175</v>
      </c>
      <c r="H1048" s="7">
        <f t="shared" si="144"/>
        <v>809928</v>
      </c>
      <c r="I1048" s="1">
        <v>-59208</v>
      </c>
      <c r="J1048" s="1">
        <f t="shared" si="145"/>
        <v>750720</v>
      </c>
      <c r="K1048" s="5">
        <v>858</v>
      </c>
      <c r="L1048" s="5">
        <v>0</v>
      </c>
      <c r="M1048" s="10">
        <f t="shared" si="146"/>
        <v>858</v>
      </c>
      <c r="N1048" s="2">
        <f t="shared" si="147"/>
        <v>874.96503496503499</v>
      </c>
      <c r="O1048" s="2">
        <f t="shared" si="148"/>
        <v>27.771658260369595</v>
      </c>
      <c r="P1048" s="1">
        <f t="shared" si="149"/>
        <v>23828.082787397114</v>
      </c>
      <c r="Q1048" s="1">
        <f t="shared" si="150"/>
        <v>726891.91721260292</v>
      </c>
      <c r="R1048" s="11">
        <f t="shared" si="151"/>
        <v>0.91663466831948681</v>
      </c>
      <c r="S1048" s="1">
        <f t="shared" si="152"/>
        <v>666294.33143829019</v>
      </c>
    </row>
    <row r="1049" spans="1:19" s="80" customFormat="1" ht="14.4" customHeight="1">
      <c r="A1049" s="142" t="s">
        <v>1046</v>
      </c>
      <c r="B1049" s="151">
        <v>532392</v>
      </c>
      <c r="C1049" s="90" t="s">
        <v>1067</v>
      </c>
      <c r="D1049" s="142" t="s">
        <v>1122</v>
      </c>
      <c r="E1049" s="143" t="s">
        <v>1187</v>
      </c>
      <c r="F1049" s="1">
        <v>760003.71782464767</v>
      </c>
      <c r="G1049" s="1">
        <v>0</v>
      </c>
      <c r="H1049" s="7">
        <f t="shared" si="144"/>
        <v>760003.71782464767</v>
      </c>
      <c r="I1049" s="1">
        <v>9258</v>
      </c>
      <c r="J1049" s="1">
        <f t="shared" si="145"/>
        <v>769261.71782464767</v>
      </c>
      <c r="K1049" s="5">
        <v>788</v>
      </c>
      <c r="L1049" s="5">
        <v>0</v>
      </c>
      <c r="M1049" s="10">
        <f t="shared" si="146"/>
        <v>788</v>
      </c>
      <c r="N1049" s="2">
        <f t="shared" si="147"/>
        <v>976.22045409219243</v>
      </c>
      <c r="O1049" s="2">
        <f t="shared" si="148"/>
        <v>27.771658260369595</v>
      </c>
      <c r="P1049" s="1">
        <f t="shared" si="149"/>
        <v>21884.066709171242</v>
      </c>
      <c r="Q1049" s="1">
        <f t="shared" si="150"/>
        <v>747377.65111547639</v>
      </c>
      <c r="R1049" s="11">
        <f t="shared" si="151"/>
        <v>0.91663466831948681</v>
      </c>
      <c r="S1049" s="1">
        <f t="shared" si="152"/>
        <v>685072.26533963182</v>
      </c>
    </row>
    <row r="1050" spans="1:19" s="80" customFormat="1" ht="14.4" customHeight="1">
      <c r="A1050" s="142" t="s">
        <v>1046</v>
      </c>
      <c r="B1050" s="142">
        <v>532393</v>
      </c>
      <c r="C1050" s="90" t="s">
        <v>1068</v>
      </c>
      <c r="D1050" s="142" t="s">
        <v>1122</v>
      </c>
      <c r="E1050" s="142" t="s">
        <v>1188</v>
      </c>
      <c r="F1050" s="1">
        <v>0</v>
      </c>
      <c r="G1050" s="1">
        <v>0</v>
      </c>
      <c r="H1050" s="7">
        <f t="shared" si="144"/>
        <v>0</v>
      </c>
      <c r="I1050" s="1">
        <v>145830</v>
      </c>
      <c r="J1050" s="1">
        <f t="shared" si="145"/>
        <v>145830</v>
      </c>
      <c r="K1050" s="5">
        <v>0</v>
      </c>
      <c r="L1050" s="5">
        <v>0</v>
      </c>
      <c r="M1050" s="10">
        <f t="shared" si="146"/>
        <v>0</v>
      </c>
      <c r="N1050" s="2">
        <f t="shared" si="147"/>
        <v>0</v>
      </c>
      <c r="O1050" s="2">
        <f t="shared" si="148"/>
        <v>27.771658260369595</v>
      </c>
      <c r="P1050" s="1">
        <f t="shared" si="149"/>
        <v>0</v>
      </c>
      <c r="Q1050" s="1">
        <f t="shared" si="150"/>
        <v>145830</v>
      </c>
      <c r="R1050" s="11">
        <f t="shared" si="151"/>
        <v>0.91663466831948681</v>
      </c>
      <c r="S1050" s="1">
        <f t="shared" si="152"/>
        <v>133672.83368103075</v>
      </c>
    </row>
    <row r="1051" spans="1:19" s="80" customFormat="1" ht="14.4" customHeight="1">
      <c r="A1051" s="142" t="s">
        <v>1046</v>
      </c>
      <c r="B1051" s="151">
        <v>532396</v>
      </c>
      <c r="C1051" s="90" t="s">
        <v>1069</v>
      </c>
      <c r="D1051" s="142" t="s">
        <v>1122</v>
      </c>
      <c r="E1051" s="143" t="s">
        <v>1187</v>
      </c>
      <c r="F1051" s="1">
        <v>130451</v>
      </c>
      <c r="G1051" s="1">
        <v>0</v>
      </c>
      <c r="H1051" s="7">
        <f t="shared" si="144"/>
        <v>130451</v>
      </c>
      <c r="I1051" s="1">
        <v>360</v>
      </c>
      <c r="J1051" s="1">
        <f t="shared" si="145"/>
        <v>130811</v>
      </c>
      <c r="K1051" s="5">
        <v>551</v>
      </c>
      <c r="L1051" s="5">
        <v>0</v>
      </c>
      <c r="M1051" s="10">
        <f t="shared" si="146"/>
        <v>551</v>
      </c>
      <c r="N1051" s="2">
        <f t="shared" si="147"/>
        <v>237.40653357531761</v>
      </c>
      <c r="O1051" s="2">
        <f t="shared" si="148"/>
        <v>27.771658260369595</v>
      </c>
      <c r="P1051" s="1">
        <f t="shared" si="149"/>
        <v>15302.183701463648</v>
      </c>
      <c r="Q1051" s="1">
        <f t="shared" si="150"/>
        <v>115508.81629853635</v>
      </c>
      <c r="R1051" s="11">
        <f t="shared" si="151"/>
        <v>0.91663466831948681</v>
      </c>
      <c r="S1051" s="1">
        <f t="shared" si="152"/>
        <v>105879.3855157854</v>
      </c>
    </row>
    <row r="1052" spans="1:19" s="80" customFormat="1" ht="14.4" customHeight="1">
      <c r="A1052" s="142" t="s">
        <v>1046</v>
      </c>
      <c r="B1052" s="151">
        <v>532397</v>
      </c>
      <c r="C1052" s="90" t="s">
        <v>1070</v>
      </c>
      <c r="D1052" s="142" t="s">
        <v>1122</v>
      </c>
      <c r="E1052" s="143" t="s">
        <v>1187</v>
      </c>
      <c r="F1052" s="1">
        <v>137795</v>
      </c>
      <c r="G1052" s="1">
        <v>2832988</v>
      </c>
      <c r="H1052" s="7">
        <f t="shared" si="144"/>
        <v>2970783</v>
      </c>
      <c r="I1052" s="1">
        <v>39216</v>
      </c>
      <c r="J1052" s="1">
        <f t="shared" si="145"/>
        <v>3009999</v>
      </c>
      <c r="K1052" s="5">
        <v>1509</v>
      </c>
      <c r="L1052" s="5">
        <v>0</v>
      </c>
      <c r="M1052" s="10">
        <f t="shared" si="146"/>
        <v>1509</v>
      </c>
      <c r="N1052" s="2">
        <f t="shared" si="147"/>
        <v>1994.6978131212725</v>
      </c>
      <c r="O1052" s="2">
        <f t="shared" si="148"/>
        <v>27.771658260369595</v>
      </c>
      <c r="P1052" s="1">
        <f t="shared" si="149"/>
        <v>41907.43231489772</v>
      </c>
      <c r="Q1052" s="1">
        <f t="shared" si="150"/>
        <v>2968091.5676851021</v>
      </c>
      <c r="R1052" s="11">
        <f t="shared" si="151"/>
        <v>0.91663466831948681</v>
      </c>
      <c r="S1052" s="1">
        <f t="shared" si="152"/>
        <v>2720655.629686899</v>
      </c>
    </row>
    <row r="1053" spans="1:19" s="80" customFormat="1" ht="14.4" customHeight="1">
      <c r="A1053" s="142" t="s">
        <v>1046</v>
      </c>
      <c r="B1053" s="151">
        <v>532399</v>
      </c>
      <c r="C1053" s="90" t="s">
        <v>1071</v>
      </c>
      <c r="D1053" s="142" t="s">
        <v>1122</v>
      </c>
      <c r="E1053" s="143" t="s">
        <v>1187</v>
      </c>
      <c r="F1053" s="1">
        <v>1417567</v>
      </c>
      <c r="G1053" s="1">
        <v>754019</v>
      </c>
      <c r="H1053" s="7">
        <f t="shared" si="144"/>
        <v>2171586</v>
      </c>
      <c r="I1053" s="1">
        <v>117276</v>
      </c>
      <c r="J1053" s="1">
        <f t="shared" si="145"/>
        <v>2288862</v>
      </c>
      <c r="K1053" s="5">
        <v>4746</v>
      </c>
      <c r="L1053" s="5">
        <v>0</v>
      </c>
      <c r="M1053" s="10">
        <f t="shared" si="146"/>
        <v>4746</v>
      </c>
      <c r="N1053" s="2">
        <f t="shared" si="147"/>
        <v>482.27180783817954</v>
      </c>
      <c r="O1053" s="2">
        <f t="shared" si="148"/>
        <v>27.771658260369595</v>
      </c>
      <c r="P1053" s="1">
        <f t="shared" si="149"/>
        <v>131804.2901037141</v>
      </c>
      <c r="Q1053" s="1">
        <f t="shared" si="150"/>
        <v>2157057.709896286</v>
      </c>
      <c r="R1053" s="11">
        <f t="shared" si="151"/>
        <v>0.91663466831948681</v>
      </c>
      <c r="S1053" s="1">
        <f t="shared" si="152"/>
        <v>1977233.8784567739</v>
      </c>
    </row>
    <row r="1054" spans="1:19" s="80" customFormat="1" ht="14.4" customHeight="1">
      <c r="A1054" s="142" t="s">
        <v>1046</v>
      </c>
      <c r="B1054" s="142">
        <v>532404</v>
      </c>
      <c r="C1054" s="90" t="s">
        <v>1072</v>
      </c>
      <c r="D1054" s="142" t="s">
        <v>1122</v>
      </c>
      <c r="E1054" s="142" t="s">
        <v>1188</v>
      </c>
      <c r="F1054" s="1">
        <v>0</v>
      </c>
      <c r="G1054" s="1">
        <v>0</v>
      </c>
      <c r="H1054" s="7">
        <f t="shared" si="144"/>
        <v>0</v>
      </c>
      <c r="I1054" s="1">
        <v>-990</v>
      </c>
      <c r="J1054" s="1">
        <f t="shared" si="145"/>
        <v>-990</v>
      </c>
      <c r="K1054" s="5">
        <v>0</v>
      </c>
      <c r="L1054" s="5">
        <v>0</v>
      </c>
      <c r="M1054" s="10">
        <f t="shared" si="146"/>
        <v>0</v>
      </c>
      <c r="N1054" s="2">
        <f t="shared" si="147"/>
        <v>0</v>
      </c>
      <c r="O1054" s="2">
        <f t="shared" si="148"/>
        <v>27.771658260369595</v>
      </c>
      <c r="P1054" s="1">
        <f t="shared" si="149"/>
        <v>0</v>
      </c>
      <c r="Q1054" s="1">
        <f t="shared" si="150"/>
        <v>-990</v>
      </c>
      <c r="R1054" s="11">
        <f t="shared" si="151"/>
        <v>0.91663466831948681</v>
      </c>
      <c r="S1054" s="1">
        <f t="shared" si="152"/>
        <v>-990</v>
      </c>
    </row>
    <row r="1055" spans="1:19" s="80" customFormat="1" ht="14.4" customHeight="1">
      <c r="A1055" s="142" t="s">
        <v>1046</v>
      </c>
      <c r="B1055" s="151">
        <v>533336</v>
      </c>
      <c r="C1055" s="90" t="s">
        <v>1073</v>
      </c>
      <c r="D1055" s="142" t="s">
        <v>1122</v>
      </c>
      <c r="E1055" s="143" t="s">
        <v>1187</v>
      </c>
      <c r="F1055" s="1">
        <v>72859</v>
      </c>
      <c r="G1055" s="1">
        <v>0</v>
      </c>
      <c r="H1055" s="7">
        <f t="shared" si="144"/>
        <v>72859</v>
      </c>
      <c r="I1055" s="1">
        <v>29334</v>
      </c>
      <c r="J1055" s="1">
        <f t="shared" si="145"/>
        <v>102193</v>
      </c>
      <c r="K1055" s="5">
        <v>193</v>
      </c>
      <c r="L1055" s="5">
        <v>0</v>
      </c>
      <c r="M1055" s="10">
        <f t="shared" si="146"/>
        <v>193</v>
      </c>
      <c r="N1055" s="2">
        <f t="shared" si="147"/>
        <v>529.49740932642487</v>
      </c>
      <c r="O1055" s="2">
        <f t="shared" si="148"/>
        <v>27.771658260369595</v>
      </c>
      <c r="P1055" s="1">
        <f t="shared" si="149"/>
        <v>5359.9300442513322</v>
      </c>
      <c r="Q1055" s="1">
        <f t="shared" si="150"/>
        <v>96833.069955748666</v>
      </c>
      <c r="R1055" s="11">
        <f t="shared" si="151"/>
        <v>0.91663466831948681</v>
      </c>
      <c r="S1055" s="1">
        <f t="shared" si="152"/>
        <v>88760.548961245338</v>
      </c>
    </row>
    <row r="1056" spans="1:19" s="80" customFormat="1" ht="14.4" customHeight="1">
      <c r="A1056" s="142" t="s">
        <v>1074</v>
      </c>
      <c r="B1056" s="151">
        <v>542301</v>
      </c>
      <c r="C1056" s="90" t="s">
        <v>1075</v>
      </c>
      <c r="D1056" s="142" t="s">
        <v>1122</v>
      </c>
      <c r="E1056" s="143" t="s">
        <v>1187</v>
      </c>
      <c r="F1056" s="1">
        <v>1381563</v>
      </c>
      <c r="G1056" s="1">
        <v>0</v>
      </c>
      <c r="H1056" s="7">
        <f t="shared" si="144"/>
        <v>1381563</v>
      </c>
      <c r="I1056" s="1">
        <v>-85776</v>
      </c>
      <c r="J1056" s="1">
        <f t="shared" si="145"/>
        <v>1295787</v>
      </c>
      <c r="K1056" s="5">
        <v>3492</v>
      </c>
      <c r="L1056" s="5">
        <v>0</v>
      </c>
      <c r="M1056" s="10">
        <f t="shared" si="146"/>
        <v>3492</v>
      </c>
      <c r="N1056" s="2">
        <f t="shared" si="147"/>
        <v>371.0730240549828</v>
      </c>
      <c r="O1056" s="2">
        <f t="shared" si="148"/>
        <v>27.771658260369595</v>
      </c>
      <c r="P1056" s="1">
        <f t="shared" si="149"/>
        <v>96978.630645210622</v>
      </c>
      <c r="Q1056" s="1">
        <f t="shared" si="150"/>
        <v>1198808.3693547894</v>
      </c>
      <c r="R1056" s="11">
        <f t="shared" si="151"/>
        <v>0.91663466831948681</v>
      </c>
      <c r="S1056" s="1">
        <f t="shared" si="152"/>
        <v>1098869.3120221521</v>
      </c>
    </row>
    <row r="1057" spans="1:19" s="80" customFormat="1" ht="14.4" customHeight="1">
      <c r="A1057" s="142" t="s">
        <v>1074</v>
      </c>
      <c r="B1057" s="142">
        <v>542311</v>
      </c>
      <c r="C1057" s="90" t="s">
        <v>1076</v>
      </c>
      <c r="D1057" s="142" t="s">
        <v>1122</v>
      </c>
      <c r="E1057" s="142" t="s">
        <v>1188</v>
      </c>
      <c r="F1057" s="1">
        <v>0</v>
      </c>
      <c r="G1057" s="1">
        <v>0</v>
      </c>
      <c r="H1057" s="7">
        <f t="shared" si="144"/>
        <v>0</v>
      </c>
      <c r="I1057" s="1">
        <v>186072</v>
      </c>
      <c r="J1057" s="1">
        <f t="shared" si="145"/>
        <v>186072</v>
      </c>
      <c r="K1057" s="5">
        <v>0</v>
      </c>
      <c r="L1057" s="5">
        <v>0</v>
      </c>
      <c r="M1057" s="10">
        <f t="shared" si="146"/>
        <v>0</v>
      </c>
      <c r="N1057" s="2">
        <f t="shared" si="147"/>
        <v>0</v>
      </c>
      <c r="O1057" s="2">
        <f t="shared" si="148"/>
        <v>27.771658260369595</v>
      </c>
      <c r="P1057" s="1">
        <f t="shared" si="149"/>
        <v>0</v>
      </c>
      <c r="Q1057" s="1">
        <f t="shared" si="150"/>
        <v>186072</v>
      </c>
      <c r="R1057" s="11">
        <f t="shared" si="151"/>
        <v>0.91663466831948681</v>
      </c>
      <c r="S1057" s="1">
        <f t="shared" si="152"/>
        <v>170560.04600354354</v>
      </c>
    </row>
    <row r="1058" spans="1:19" s="80" customFormat="1" ht="14.4" customHeight="1">
      <c r="A1058" s="142" t="s">
        <v>1074</v>
      </c>
      <c r="B1058" s="151">
        <v>542313</v>
      </c>
      <c r="C1058" s="90" t="s">
        <v>1077</v>
      </c>
      <c r="D1058" s="142" t="s">
        <v>1122</v>
      </c>
      <c r="E1058" s="143" t="s">
        <v>1187</v>
      </c>
      <c r="F1058" s="1">
        <v>437850</v>
      </c>
      <c r="G1058" s="1">
        <v>0</v>
      </c>
      <c r="H1058" s="7">
        <f t="shared" si="144"/>
        <v>437850</v>
      </c>
      <c r="I1058" s="1">
        <v>-61980</v>
      </c>
      <c r="J1058" s="1">
        <f t="shared" si="145"/>
        <v>375870</v>
      </c>
      <c r="K1058" s="5">
        <v>987</v>
      </c>
      <c r="L1058" s="5">
        <v>0</v>
      </c>
      <c r="M1058" s="10">
        <f t="shared" si="146"/>
        <v>987</v>
      </c>
      <c r="N1058" s="2">
        <f t="shared" si="147"/>
        <v>380.82066869300911</v>
      </c>
      <c r="O1058" s="2">
        <f t="shared" si="148"/>
        <v>27.771658260369595</v>
      </c>
      <c r="P1058" s="1">
        <f t="shared" si="149"/>
        <v>27410.626702984791</v>
      </c>
      <c r="Q1058" s="1">
        <f t="shared" si="150"/>
        <v>348459.37329701521</v>
      </c>
      <c r="R1058" s="11">
        <f t="shared" si="151"/>
        <v>0.91663466831948681</v>
      </c>
      <c r="S1058" s="1">
        <f t="shared" si="152"/>
        <v>319409.9420649258</v>
      </c>
    </row>
    <row r="1059" spans="1:19" s="80" customFormat="1" ht="14.4" customHeight="1">
      <c r="A1059" s="142" t="s">
        <v>1074</v>
      </c>
      <c r="B1059" s="151">
        <v>542318</v>
      </c>
      <c r="C1059" s="90" t="s">
        <v>1078</v>
      </c>
      <c r="D1059" s="142" t="s">
        <v>1122</v>
      </c>
      <c r="E1059" s="143" t="s">
        <v>1187</v>
      </c>
      <c r="F1059" s="1">
        <v>1143315</v>
      </c>
      <c r="G1059" s="1">
        <v>0</v>
      </c>
      <c r="H1059" s="7">
        <f t="shared" si="144"/>
        <v>1143315</v>
      </c>
      <c r="I1059" s="1">
        <v>-30648</v>
      </c>
      <c r="J1059" s="1">
        <f t="shared" si="145"/>
        <v>1112667</v>
      </c>
      <c r="K1059" s="5">
        <v>2466</v>
      </c>
      <c r="L1059" s="5">
        <v>0</v>
      </c>
      <c r="M1059" s="10">
        <f t="shared" si="146"/>
        <v>2466</v>
      </c>
      <c r="N1059" s="2">
        <f t="shared" si="147"/>
        <v>451.20316301703161</v>
      </c>
      <c r="O1059" s="2">
        <f t="shared" si="148"/>
        <v>27.771658260369595</v>
      </c>
      <c r="P1059" s="1">
        <f t="shared" si="149"/>
        <v>68484.909270071425</v>
      </c>
      <c r="Q1059" s="1">
        <f t="shared" si="150"/>
        <v>1044182.0907299286</v>
      </c>
      <c r="R1059" s="11">
        <f t="shared" si="151"/>
        <v>0.91663466831948681</v>
      </c>
      <c r="S1059" s="1">
        <f t="shared" si="152"/>
        <v>957133.50440137635</v>
      </c>
    </row>
    <row r="1060" spans="1:19" s="80" customFormat="1" ht="14.4" customHeight="1">
      <c r="A1060" s="142" t="s">
        <v>1074</v>
      </c>
      <c r="B1060" s="142">
        <v>542321</v>
      </c>
      <c r="C1060" s="90" t="s">
        <v>1079</v>
      </c>
      <c r="D1060" s="142" t="s">
        <v>1122</v>
      </c>
      <c r="E1060" s="142" t="s">
        <v>1188</v>
      </c>
      <c r="F1060" s="1">
        <v>0</v>
      </c>
      <c r="G1060" s="1">
        <v>0</v>
      </c>
      <c r="H1060" s="7">
        <f t="shared" si="144"/>
        <v>0</v>
      </c>
      <c r="I1060" s="1">
        <v>-10512</v>
      </c>
      <c r="J1060" s="1">
        <f t="shared" si="145"/>
        <v>-10512</v>
      </c>
      <c r="K1060" s="5">
        <v>0</v>
      </c>
      <c r="L1060" s="5">
        <v>0</v>
      </c>
      <c r="M1060" s="10">
        <f t="shared" si="146"/>
        <v>0</v>
      </c>
      <c r="N1060" s="2">
        <f t="shared" si="147"/>
        <v>0</v>
      </c>
      <c r="O1060" s="2">
        <f t="shared" si="148"/>
        <v>27.771658260369595</v>
      </c>
      <c r="P1060" s="1">
        <f t="shared" si="149"/>
        <v>0</v>
      </c>
      <c r="Q1060" s="1">
        <f t="shared" si="150"/>
        <v>-10512</v>
      </c>
      <c r="R1060" s="11">
        <f t="shared" si="151"/>
        <v>0.91663466831948681</v>
      </c>
      <c r="S1060" s="1">
        <f t="shared" si="152"/>
        <v>-10512</v>
      </c>
    </row>
    <row r="1061" spans="1:19" s="80" customFormat="1" ht="14.4" customHeight="1">
      <c r="A1061" s="142" t="s">
        <v>1074</v>
      </c>
      <c r="B1061" s="142">
        <v>542322</v>
      </c>
      <c r="C1061" s="90" t="s">
        <v>1080</v>
      </c>
      <c r="D1061" s="142" t="s">
        <v>1122</v>
      </c>
      <c r="E1061" s="142" t="s">
        <v>1188</v>
      </c>
      <c r="F1061" s="1">
        <v>0</v>
      </c>
      <c r="G1061" s="1">
        <v>0</v>
      </c>
      <c r="H1061" s="7">
        <f t="shared" si="144"/>
        <v>0</v>
      </c>
      <c r="I1061" s="1">
        <v>-10926</v>
      </c>
      <c r="J1061" s="1">
        <f t="shared" si="145"/>
        <v>-10926</v>
      </c>
      <c r="K1061" s="5">
        <v>0</v>
      </c>
      <c r="L1061" s="5">
        <v>0</v>
      </c>
      <c r="M1061" s="10">
        <f t="shared" si="146"/>
        <v>0</v>
      </c>
      <c r="N1061" s="2">
        <f t="shared" si="147"/>
        <v>0</v>
      </c>
      <c r="O1061" s="2">
        <f t="shared" si="148"/>
        <v>27.771658260369595</v>
      </c>
      <c r="P1061" s="1">
        <f t="shared" si="149"/>
        <v>0</v>
      </c>
      <c r="Q1061" s="1">
        <f t="shared" si="150"/>
        <v>-10926</v>
      </c>
      <c r="R1061" s="11">
        <f t="shared" si="151"/>
        <v>0.91663466831948681</v>
      </c>
      <c r="S1061" s="1">
        <f t="shared" si="152"/>
        <v>-10926</v>
      </c>
    </row>
    <row r="1062" spans="1:19" s="80" customFormat="1" ht="14.4" customHeight="1">
      <c r="A1062" s="142" t="s">
        <v>1074</v>
      </c>
      <c r="B1062" s="142">
        <v>542323</v>
      </c>
      <c r="C1062" s="90" t="s">
        <v>1081</v>
      </c>
      <c r="D1062" s="142" t="s">
        <v>1122</v>
      </c>
      <c r="E1062" s="142" t="s">
        <v>1188</v>
      </c>
      <c r="F1062" s="1">
        <v>0</v>
      </c>
      <c r="G1062" s="1">
        <v>0</v>
      </c>
      <c r="H1062" s="7">
        <f t="shared" si="144"/>
        <v>0</v>
      </c>
      <c r="I1062" s="1">
        <v>-1104</v>
      </c>
      <c r="J1062" s="1">
        <f t="shared" si="145"/>
        <v>-1104</v>
      </c>
      <c r="K1062" s="5">
        <v>0</v>
      </c>
      <c r="L1062" s="5">
        <v>0</v>
      </c>
      <c r="M1062" s="10">
        <f t="shared" si="146"/>
        <v>0</v>
      </c>
      <c r="N1062" s="2">
        <f t="shared" si="147"/>
        <v>0</v>
      </c>
      <c r="O1062" s="2">
        <f t="shared" si="148"/>
        <v>27.771658260369595</v>
      </c>
      <c r="P1062" s="1">
        <f t="shared" si="149"/>
        <v>0</v>
      </c>
      <c r="Q1062" s="1">
        <f t="shared" si="150"/>
        <v>-1104</v>
      </c>
      <c r="R1062" s="11">
        <f t="shared" si="151"/>
        <v>0.91663466831948681</v>
      </c>
      <c r="S1062" s="1">
        <f t="shared" si="152"/>
        <v>-1104</v>
      </c>
    </row>
    <row r="1063" spans="1:19" s="80" customFormat="1" ht="14.4" customHeight="1">
      <c r="A1063" s="142" t="s">
        <v>1074</v>
      </c>
      <c r="B1063" s="151">
        <v>542324</v>
      </c>
      <c r="C1063" s="90" t="s">
        <v>1082</v>
      </c>
      <c r="D1063" s="142" t="s">
        <v>1122</v>
      </c>
      <c r="E1063" s="143" t="s">
        <v>1187</v>
      </c>
      <c r="F1063" s="1">
        <v>1966145</v>
      </c>
      <c r="G1063" s="1">
        <v>0</v>
      </c>
      <c r="H1063" s="7">
        <f t="shared" si="144"/>
        <v>1966145</v>
      </c>
      <c r="I1063" s="1">
        <v>-157368</v>
      </c>
      <c r="J1063" s="1">
        <f t="shared" si="145"/>
        <v>1808777</v>
      </c>
      <c r="K1063" s="5">
        <v>4404</v>
      </c>
      <c r="L1063" s="5">
        <v>0</v>
      </c>
      <c r="M1063" s="10">
        <f t="shared" si="146"/>
        <v>4404</v>
      </c>
      <c r="N1063" s="2">
        <f t="shared" si="147"/>
        <v>410.71230699364213</v>
      </c>
      <c r="O1063" s="2">
        <f t="shared" si="148"/>
        <v>27.771658260369595</v>
      </c>
      <c r="P1063" s="1">
        <f t="shared" si="149"/>
        <v>122306.38297866769</v>
      </c>
      <c r="Q1063" s="1">
        <f t="shared" si="150"/>
        <v>1686470.6170213323</v>
      </c>
      <c r="R1063" s="11">
        <f t="shared" si="151"/>
        <v>0.91663466831948681</v>
      </c>
      <c r="S1063" s="1">
        <f t="shared" si="152"/>
        <v>1545877.4346639093</v>
      </c>
    </row>
    <row r="1064" spans="1:19" s="80" customFormat="1" ht="14.4" customHeight="1">
      <c r="A1064" s="142" t="s">
        <v>1074</v>
      </c>
      <c r="B1064" s="151">
        <v>542332</v>
      </c>
      <c r="C1064" s="90" t="s">
        <v>1083</v>
      </c>
      <c r="D1064" s="142" t="s">
        <v>1122</v>
      </c>
      <c r="E1064" s="143" t="s">
        <v>1187</v>
      </c>
      <c r="F1064" s="1">
        <v>3244279</v>
      </c>
      <c r="G1064" s="1">
        <v>0</v>
      </c>
      <c r="H1064" s="7">
        <f t="shared" si="144"/>
        <v>3244279</v>
      </c>
      <c r="I1064" s="1">
        <v>-400002</v>
      </c>
      <c r="J1064" s="1">
        <f t="shared" si="145"/>
        <v>2844277</v>
      </c>
      <c r="K1064" s="5">
        <v>7501</v>
      </c>
      <c r="L1064" s="5">
        <v>0</v>
      </c>
      <c r="M1064" s="10">
        <f t="shared" si="146"/>
        <v>7501</v>
      </c>
      <c r="N1064" s="2">
        <f t="shared" si="147"/>
        <v>379.18637514997999</v>
      </c>
      <c r="O1064" s="2">
        <f t="shared" si="148"/>
        <v>27.771658260369595</v>
      </c>
      <c r="P1064" s="1">
        <f t="shared" si="149"/>
        <v>208315.20861103234</v>
      </c>
      <c r="Q1064" s="1">
        <f t="shared" si="150"/>
        <v>2635961.7913889675</v>
      </c>
      <c r="R1064" s="11">
        <f t="shared" si="151"/>
        <v>0.91663466831948681</v>
      </c>
      <c r="S1064" s="1">
        <f t="shared" si="152"/>
        <v>2416213.9623526665</v>
      </c>
    </row>
    <row r="1065" spans="1:19" s="80" customFormat="1" ht="14.4" customHeight="1">
      <c r="A1065" s="142" t="s">
        <v>1074</v>
      </c>
      <c r="B1065" s="151">
        <v>542338</v>
      </c>
      <c r="C1065" s="90" t="s">
        <v>1084</v>
      </c>
      <c r="D1065" s="142" t="s">
        <v>1122</v>
      </c>
      <c r="E1065" s="143" t="s">
        <v>1187</v>
      </c>
      <c r="F1065" s="1">
        <v>3822922</v>
      </c>
      <c r="G1065" s="1">
        <v>2525</v>
      </c>
      <c r="H1065" s="7">
        <f t="shared" si="144"/>
        <v>3825447</v>
      </c>
      <c r="I1065" s="1">
        <v>528450</v>
      </c>
      <c r="J1065" s="1">
        <f t="shared" si="145"/>
        <v>4353897</v>
      </c>
      <c r="K1065" s="5">
        <v>17074</v>
      </c>
      <c r="L1065" s="5">
        <v>7</v>
      </c>
      <c r="M1065" s="10">
        <f t="shared" si="146"/>
        <v>17081</v>
      </c>
      <c r="N1065" s="2">
        <f t="shared" si="147"/>
        <v>254.89707862537321</v>
      </c>
      <c r="O1065" s="2">
        <f t="shared" si="148"/>
        <v>27.771658260369595</v>
      </c>
      <c r="P1065" s="1">
        <f t="shared" si="149"/>
        <v>474367.69474537304</v>
      </c>
      <c r="Q1065" s="1">
        <f t="shared" si="150"/>
        <v>3879529.305254627</v>
      </c>
      <c r="R1065" s="11">
        <f t="shared" si="151"/>
        <v>0.91663466831948681</v>
      </c>
      <c r="S1065" s="1">
        <f t="shared" si="152"/>
        <v>3556111.0579578043</v>
      </c>
    </row>
    <row r="1066" spans="1:19" s="80" customFormat="1" ht="14.4" customHeight="1">
      <c r="A1066" s="142" t="s">
        <v>1074</v>
      </c>
      <c r="B1066" s="151">
        <v>542339</v>
      </c>
      <c r="C1066" s="90" t="s">
        <v>1085</v>
      </c>
      <c r="D1066" s="142" t="s">
        <v>1122</v>
      </c>
      <c r="E1066" s="143" t="s">
        <v>1187</v>
      </c>
      <c r="F1066" s="1">
        <v>3775643</v>
      </c>
      <c r="G1066" s="1">
        <v>3667</v>
      </c>
      <c r="H1066" s="7">
        <f t="shared" si="144"/>
        <v>3779310</v>
      </c>
      <c r="I1066" s="1">
        <v>-92178</v>
      </c>
      <c r="J1066" s="1">
        <f t="shared" si="145"/>
        <v>3687132</v>
      </c>
      <c r="K1066" s="5">
        <v>3634</v>
      </c>
      <c r="L1066" s="5">
        <v>1</v>
      </c>
      <c r="M1066" s="10">
        <f t="shared" si="146"/>
        <v>3635</v>
      </c>
      <c r="N1066" s="2">
        <f t="shared" si="147"/>
        <v>1014.3416781292985</v>
      </c>
      <c r="O1066" s="2">
        <f t="shared" si="148"/>
        <v>27.771658260369595</v>
      </c>
      <c r="P1066" s="1">
        <f t="shared" si="149"/>
        <v>100949.97777644348</v>
      </c>
      <c r="Q1066" s="1">
        <f t="shared" si="150"/>
        <v>3586182.0222235564</v>
      </c>
      <c r="R1066" s="11">
        <f t="shared" si="151"/>
        <v>0.91663466831948681</v>
      </c>
      <c r="S1066" s="1">
        <f t="shared" si="152"/>
        <v>3287218.7684741961</v>
      </c>
    </row>
    <row r="1067" spans="1:19" s="80" customFormat="1" ht="14.4" customHeight="1">
      <c r="A1067" s="142" t="s">
        <v>1074</v>
      </c>
      <c r="B1067" s="151">
        <v>542343</v>
      </c>
      <c r="C1067" s="90" t="s">
        <v>1086</v>
      </c>
      <c r="D1067" s="142" t="s">
        <v>1122</v>
      </c>
      <c r="E1067" s="143" t="s">
        <v>1187</v>
      </c>
      <c r="F1067" s="1">
        <v>2548769</v>
      </c>
      <c r="G1067" s="1">
        <v>0</v>
      </c>
      <c r="H1067" s="7">
        <f t="shared" si="144"/>
        <v>2548769</v>
      </c>
      <c r="I1067" s="1">
        <v>171372</v>
      </c>
      <c r="J1067" s="1">
        <f t="shared" si="145"/>
        <v>2720141</v>
      </c>
      <c r="K1067" s="5">
        <v>9079</v>
      </c>
      <c r="L1067" s="5">
        <v>0</v>
      </c>
      <c r="M1067" s="10">
        <f t="shared" si="146"/>
        <v>9079</v>
      </c>
      <c r="N1067" s="2">
        <f t="shared" si="147"/>
        <v>299.60799647538278</v>
      </c>
      <c r="O1067" s="2">
        <f t="shared" si="148"/>
        <v>27.771658260369595</v>
      </c>
      <c r="P1067" s="1">
        <f t="shared" si="149"/>
        <v>252138.88534589554</v>
      </c>
      <c r="Q1067" s="1">
        <f t="shared" si="150"/>
        <v>2468002.1146541042</v>
      </c>
      <c r="R1067" s="11">
        <f t="shared" si="151"/>
        <v>0.91663466831948681</v>
      </c>
      <c r="S1067" s="1">
        <f t="shared" si="152"/>
        <v>2262256.2997777569</v>
      </c>
    </row>
    <row r="1068" spans="1:19" s="80" customFormat="1" ht="14.4" customHeight="1">
      <c r="A1068" s="142" t="s">
        <v>1074</v>
      </c>
      <c r="B1068" s="142">
        <v>542346</v>
      </c>
      <c r="C1068" s="90" t="s">
        <v>1087</v>
      </c>
      <c r="D1068" s="142" t="s">
        <v>1122</v>
      </c>
      <c r="E1068" s="142" t="s">
        <v>1188</v>
      </c>
      <c r="F1068" s="1">
        <v>0</v>
      </c>
      <c r="G1068" s="1">
        <v>0</v>
      </c>
      <c r="H1068" s="7">
        <f t="shared" si="144"/>
        <v>0</v>
      </c>
      <c r="I1068" s="1">
        <v>13158</v>
      </c>
      <c r="J1068" s="1">
        <f t="shared" si="145"/>
        <v>13158</v>
      </c>
      <c r="K1068" s="5">
        <v>0</v>
      </c>
      <c r="L1068" s="5">
        <v>0</v>
      </c>
      <c r="M1068" s="10">
        <f t="shared" si="146"/>
        <v>0</v>
      </c>
      <c r="N1068" s="2">
        <f t="shared" si="147"/>
        <v>0</v>
      </c>
      <c r="O1068" s="2">
        <f t="shared" si="148"/>
        <v>27.771658260369595</v>
      </c>
      <c r="P1068" s="1">
        <f t="shared" si="149"/>
        <v>0</v>
      </c>
      <c r="Q1068" s="1">
        <f t="shared" si="150"/>
        <v>13158</v>
      </c>
      <c r="R1068" s="11">
        <f t="shared" si="151"/>
        <v>0.91663466831948681</v>
      </c>
      <c r="S1068" s="1">
        <f t="shared" si="152"/>
        <v>12061.078965747807</v>
      </c>
    </row>
    <row r="1069" spans="1:19" s="80" customFormat="1" ht="14.4" customHeight="1">
      <c r="A1069" s="142" t="s">
        <v>1088</v>
      </c>
      <c r="B1069" s="151">
        <v>552220</v>
      </c>
      <c r="C1069" s="90" t="s">
        <v>1089</v>
      </c>
      <c r="D1069" s="142" t="s">
        <v>1122</v>
      </c>
      <c r="E1069" s="143" t="s">
        <v>1187</v>
      </c>
      <c r="F1069" s="1">
        <v>102393</v>
      </c>
      <c r="G1069" s="1">
        <v>0</v>
      </c>
      <c r="H1069" s="7">
        <f t="shared" si="144"/>
        <v>102393</v>
      </c>
      <c r="I1069" s="1">
        <v>-2136</v>
      </c>
      <c r="J1069" s="1">
        <f t="shared" si="145"/>
        <v>100257</v>
      </c>
      <c r="K1069" s="5">
        <v>405</v>
      </c>
      <c r="L1069" s="5">
        <v>12</v>
      </c>
      <c r="M1069" s="10">
        <f t="shared" si="146"/>
        <v>417</v>
      </c>
      <c r="N1069" s="2">
        <f t="shared" si="147"/>
        <v>240.42446043165467</v>
      </c>
      <c r="O1069" s="2">
        <f t="shared" si="148"/>
        <v>27.771658260369595</v>
      </c>
      <c r="P1069" s="1">
        <f t="shared" si="149"/>
        <v>11580.781494574121</v>
      </c>
      <c r="Q1069" s="1">
        <f t="shared" si="150"/>
        <v>88676.218505425873</v>
      </c>
      <c r="R1069" s="11">
        <f t="shared" si="151"/>
        <v>0.91663466831948681</v>
      </c>
      <c r="S1069" s="1">
        <f t="shared" si="152"/>
        <v>81283.696137547391</v>
      </c>
    </row>
    <row r="1070" spans="1:19" s="80" customFormat="1" ht="14.4" customHeight="1">
      <c r="A1070" s="142" t="s">
        <v>1088</v>
      </c>
      <c r="B1070" s="142">
        <v>552233</v>
      </c>
      <c r="C1070" s="90" t="s">
        <v>1090</v>
      </c>
      <c r="D1070" s="142" t="s">
        <v>1122</v>
      </c>
      <c r="E1070" s="142" t="s">
        <v>1188</v>
      </c>
      <c r="F1070" s="1">
        <v>0</v>
      </c>
      <c r="G1070" s="1">
        <v>0</v>
      </c>
      <c r="H1070" s="7">
        <f t="shared" si="144"/>
        <v>0</v>
      </c>
      <c r="I1070" s="1">
        <v>86454</v>
      </c>
      <c r="J1070" s="1">
        <f t="shared" si="145"/>
        <v>86454</v>
      </c>
      <c r="K1070" s="5">
        <v>0</v>
      </c>
      <c r="L1070" s="5">
        <v>0</v>
      </c>
      <c r="M1070" s="10">
        <f t="shared" si="146"/>
        <v>0</v>
      </c>
      <c r="N1070" s="2">
        <f t="shared" si="147"/>
        <v>0</v>
      </c>
      <c r="O1070" s="2">
        <f t="shared" si="148"/>
        <v>27.771658260369595</v>
      </c>
      <c r="P1070" s="1">
        <f t="shared" si="149"/>
        <v>0</v>
      </c>
      <c r="Q1070" s="1">
        <f t="shared" si="150"/>
        <v>86454</v>
      </c>
      <c r="R1070" s="11">
        <f t="shared" si="151"/>
        <v>0.91663466831948681</v>
      </c>
      <c r="S1070" s="1">
        <f t="shared" si="152"/>
        <v>79246.733614892917</v>
      </c>
    </row>
    <row r="1071" spans="1:19" s="80" customFormat="1" ht="14.4" customHeight="1">
      <c r="A1071" s="142" t="s">
        <v>1088</v>
      </c>
      <c r="B1071" s="142">
        <v>552284</v>
      </c>
      <c r="C1071" s="90" t="s">
        <v>1091</v>
      </c>
      <c r="D1071" s="142" t="s">
        <v>1122</v>
      </c>
      <c r="E1071" s="142" t="s">
        <v>1188</v>
      </c>
      <c r="F1071" s="1">
        <v>0</v>
      </c>
      <c r="G1071" s="1">
        <v>0</v>
      </c>
      <c r="H1071" s="7">
        <f t="shared" si="144"/>
        <v>0</v>
      </c>
      <c r="I1071" s="1">
        <v>6858</v>
      </c>
      <c r="J1071" s="1">
        <f t="shared" si="145"/>
        <v>6858</v>
      </c>
      <c r="K1071" s="5">
        <v>0</v>
      </c>
      <c r="L1071" s="5">
        <v>0</v>
      </c>
      <c r="M1071" s="10">
        <f t="shared" si="146"/>
        <v>0</v>
      </c>
      <c r="N1071" s="2">
        <f t="shared" si="147"/>
        <v>0</v>
      </c>
      <c r="O1071" s="2">
        <f t="shared" si="148"/>
        <v>27.771658260369595</v>
      </c>
      <c r="P1071" s="1">
        <f t="shared" si="149"/>
        <v>0</v>
      </c>
      <c r="Q1071" s="1">
        <f t="shared" si="150"/>
        <v>6858</v>
      </c>
      <c r="R1071" s="11">
        <f t="shared" si="151"/>
        <v>0.91663466831948681</v>
      </c>
      <c r="S1071" s="1">
        <f t="shared" si="152"/>
        <v>6286.2805553350408</v>
      </c>
    </row>
    <row r="1072" spans="1:19" s="80" customFormat="1" ht="14.4" customHeight="1">
      <c r="A1072" s="142" t="s">
        <v>1088</v>
      </c>
      <c r="B1072" s="151">
        <v>552349</v>
      </c>
      <c r="C1072" s="90" t="s">
        <v>1092</v>
      </c>
      <c r="D1072" s="142" t="s">
        <v>1122</v>
      </c>
      <c r="E1072" s="143" t="s">
        <v>1187</v>
      </c>
      <c r="F1072" s="1">
        <v>2258469</v>
      </c>
      <c r="G1072" s="1">
        <v>91830</v>
      </c>
      <c r="H1072" s="7">
        <f t="shared" si="144"/>
        <v>2350299</v>
      </c>
      <c r="I1072" s="1">
        <v>288</v>
      </c>
      <c r="J1072" s="1">
        <f t="shared" si="145"/>
        <v>2350587</v>
      </c>
      <c r="K1072" s="5">
        <v>7472</v>
      </c>
      <c r="L1072" s="5">
        <v>16</v>
      </c>
      <c r="M1072" s="10">
        <f t="shared" si="146"/>
        <v>7488</v>
      </c>
      <c r="N1072" s="2">
        <f t="shared" si="147"/>
        <v>313.91386217948718</v>
      </c>
      <c r="O1072" s="2">
        <f t="shared" si="148"/>
        <v>27.771658260369595</v>
      </c>
      <c r="P1072" s="1">
        <f t="shared" si="149"/>
        <v>207954.17705364752</v>
      </c>
      <c r="Q1072" s="1">
        <f t="shared" si="150"/>
        <v>2142632.8229463524</v>
      </c>
      <c r="R1072" s="11">
        <f t="shared" si="151"/>
        <v>0.91663466831948681</v>
      </c>
      <c r="S1072" s="1">
        <f t="shared" si="152"/>
        <v>1964011.5269918754</v>
      </c>
    </row>
    <row r="1073" spans="1:19" s="80" customFormat="1" ht="14.4" customHeight="1">
      <c r="A1073" s="142" t="s">
        <v>1088</v>
      </c>
      <c r="B1073" s="142">
        <v>552351</v>
      </c>
      <c r="C1073" s="90" t="s">
        <v>1093</v>
      </c>
      <c r="D1073" s="142" t="s">
        <v>1122</v>
      </c>
      <c r="E1073" s="142" t="s">
        <v>1188</v>
      </c>
      <c r="F1073" s="1">
        <v>0</v>
      </c>
      <c r="G1073" s="1">
        <v>0</v>
      </c>
      <c r="H1073" s="7">
        <f t="shared" si="144"/>
        <v>0</v>
      </c>
      <c r="I1073" s="1">
        <v>42468</v>
      </c>
      <c r="J1073" s="1">
        <f t="shared" si="145"/>
        <v>42468</v>
      </c>
      <c r="K1073" s="5">
        <v>0</v>
      </c>
      <c r="L1073" s="5">
        <v>0</v>
      </c>
      <c r="M1073" s="10">
        <f t="shared" si="146"/>
        <v>0</v>
      </c>
      <c r="N1073" s="2">
        <f t="shared" si="147"/>
        <v>0</v>
      </c>
      <c r="O1073" s="2">
        <f t="shared" si="148"/>
        <v>27.771658260369595</v>
      </c>
      <c r="P1073" s="1">
        <f t="shared" si="149"/>
        <v>0</v>
      </c>
      <c r="Q1073" s="1">
        <f t="shared" si="150"/>
        <v>42468</v>
      </c>
      <c r="R1073" s="11">
        <f t="shared" si="151"/>
        <v>0.91663466831948681</v>
      </c>
      <c r="S1073" s="1">
        <f t="shared" si="152"/>
        <v>38927.641094191968</v>
      </c>
    </row>
    <row r="1074" spans="1:19" s="80" customFormat="1" ht="14.4" customHeight="1">
      <c r="A1074" s="142" t="s">
        <v>1088</v>
      </c>
      <c r="B1074" s="142">
        <v>552353</v>
      </c>
      <c r="C1074" s="90" t="s">
        <v>1094</v>
      </c>
      <c r="D1074" s="142" t="s">
        <v>1122</v>
      </c>
      <c r="E1074" s="142" t="s">
        <v>1188</v>
      </c>
      <c r="F1074" s="1">
        <v>0</v>
      </c>
      <c r="G1074" s="1">
        <v>0</v>
      </c>
      <c r="H1074" s="7">
        <f t="shared" si="144"/>
        <v>0</v>
      </c>
      <c r="I1074" s="1">
        <v>85722</v>
      </c>
      <c r="J1074" s="1">
        <f t="shared" si="145"/>
        <v>85722</v>
      </c>
      <c r="K1074" s="5">
        <v>0</v>
      </c>
      <c r="L1074" s="5">
        <v>0</v>
      </c>
      <c r="M1074" s="10">
        <f t="shared" si="146"/>
        <v>0</v>
      </c>
      <c r="N1074" s="2">
        <f t="shared" si="147"/>
        <v>0</v>
      </c>
      <c r="O1074" s="2">
        <f t="shared" si="148"/>
        <v>27.771658260369595</v>
      </c>
      <c r="P1074" s="1">
        <f t="shared" si="149"/>
        <v>0</v>
      </c>
      <c r="Q1074" s="1">
        <f t="shared" si="150"/>
        <v>85722</v>
      </c>
      <c r="R1074" s="11">
        <f t="shared" si="151"/>
        <v>0.91663466831948681</v>
      </c>
      <c r="S1074" s="1">
        <f t="shared" si="152"/>
        <v>78575.757037683055</v>
      </c>
    </row>
    <row r="1075" spans="1:19" s="80" customFormat="1" ht="14.4" customHeight="1">
      <c r="A1075" s="142" t="s">
        <v>1088</v>
      </c>
      <c r="B1075" s="142">
        <v>552356</v>
      </c>
      <c r="C1075" s="90" t="s">
        <v>1095</v>
      </c>
      <c r="D1075" s="142" t="s">
        <v>1122</v>
      </c>
      <c r="E1075" s="142" t="s">
        <v>1188</v>
      </c>
      <c r="F1075" s="1">
        <v>0</v>
      </c>
      <c r="G1075" s="1">
        <v>0</v>
      </c>
      <c r="H1075" s="7">
        <f t="shared" si="144"/>
        <v>0</v>
      </c>
      <c r="I1075" s="1">
        <v>-63894</v>
      </c>
      <c r="J1075" s="1">
        <f t="shared" si="145"/>
        <v>-63894</v>
      </c>
      <c r="K1075" s="5">
        <v>0</v>
      </c>
      <c r="L1075" s="5">
        <v>0</v>
      </c>
      <c r="M1075" s="10">
        <f t="shared" si="146"/>
        <v>0</v>
      </c>
      <c r="N1075" s="2">
        <f t="shared" si="147"/>
        <v>0</v>
      </c>
      <c r="O1075" s="2">
        <f t="shared" si="148"/>
        <v>27.771658260369595</v>
      </c>
      <c r="P1075" s="1">
        <f t="shared" si="149"/>
        <v>0</v>
      </c>
      <c r="Q1075" s="1">
        <f t="shared" si="150"/>
        <v>-63894</v>
      </c>
      <c r="R1075" s="11">
        <f t="shared" si="151"/>
        <v>0.91663466831948681</v>
      </c>
      <c r="S1075" s="1">
        <f t="shared" si="152"/>
        <v>-63894</v>
      </c>
    </row>
    <row r="1076" spans="1:19" s="80" customFormat="1" ht="14.4" customHeight="1">
      <c r="A1076" s="142" t="s">
        <v>1088</v>
      </c>
      <c r="B1076" s="151">
        <v>553304</v>
      </c>
      <c r="C1076" s="90" t="s">
        <v>1096</v>
      </c>
      <c r="D1076" s="142" t="s">
        <v>1122</v>
      </c>
      <c r="E1076" s="143" t="s">
        <v>1187</v>
      </c>
      <c r="F1076" s="1">
        <v>532434</v>
      </c>
      <c r="G1076" s="1">
        <v>0</v>
      </c>
      <c r="H1076" s="7">
        <f t="shared" si="144"/>
        <v>532434</v>
      </c>
      <c r="I1076" s="1">
        <v>-17736</v>
      </c>
      <c r="J1076" s="1">
        <f t="shared" si="145"/>
        <v>514698</v>
      </c>
      <c r="K1076" s="5">
        <v>661</v>
      </c>
      <c r="L1076" s="5">
        <v>0</v>
      </c>
      <c r="M1076" s="10">
        <f t="shared" si="146"/>
        <v>661</v>
      </c>
      <c r="N1076" s="2">
        <f t="shared" si="147"/>
        <v>778.66565809379733</v>
      </c>
      <c r="O1076" s="2">
        <f t="shared" si="148"/>
        <v>27.771658260369595</v>
      </c>
      <c r="P1076" s="1">
        <f t="shared" si="149"/>
        <v>18357.066110104301</v>
      </c>
      <c r="Q1076" s="1">
        <f t="shared" si="150"/>
        <v>496340.93388989568</v>
      </c>
      <c r="R1076" s="11">
        <f t="shared" si="151"/>
        <v>0.91663466831948681</v>
      </c>
      <c r="S1076" s="1">
        <f t="shared" si="152"/>
        <v>454963.30730954884</v>
      </c>
    </row>
    <row r="1077" spans="1:19" s="80" customFormat="1" ht="14.4" customHeight="1">
      <c r="A1077" s="142" t="s">
        <v>1097</v>
      </c>
      <c r="B1077" s="142">
        <v>610989</v>
      </c>
      <c r="C1077" s="90" t="s">
        <v>1098</v>
      </c>
      <c r="D1077" s="142" t="s">
        <v>1122</v>
      </c>
      <c r="E1077" s="142" t="s">
        <v>1188</v>
      </c>
      <c r="F1077" s="1">
        <v>0</v>
      </c>
      <c r="G1077" s="1">
        <v>0</v>
      </c>
      <c r="H1077" s="7">
        <f t="shared" si="144"/>
        <v>0</v>
      </c>
      <c r="I1077" s="1">
        <v>-26208</v>
      </c>
      <c r="J1077" s="1">
        <f t="shared" si="145"/>
        <v>-26208</v>
      </c>
      <c r="K1077" s="5">
        <v>0</v>
      </c>
      <c r="L1077" s="5">
        <v>0</v>
      </c>
      <c r="M1077" s="10">
        <f t="shared" si="146"/>
        <v>0</v>
      </c>
      <c r="N1077" s="2">
        <f t="shared" si="147"/>
        <v>0</v>
      </c>
      <c r="O1077" s="2">
        <f t="shared" si="148"/>
        <v>27.771658260369595</v>
      </c>
      <c r="P1077" s="1">
        <f t="shared" si="149"/>
        <v>0</v>
      </c>
      <c r="Q1077" s="1">
        <f t="shared" si="150"/>
        <v>-26208</v>
      </c>
      <c r="R1077" s="11">
        <f t="shared" si="151"/>
        <v>0.91663466831948681</v>
      </c>
      <c r="S1077" s="1">
        <f t="shared" si="152"/>
        <v>-26208</v>
      </c>
    </row>
    <row r="1078" spans="1:19" s="80" customFormat="1" ht="14.4" customHeight="1">
      <c r="A1078" s="142" t="s">
        <v>1097</v>
      </c>
      <c r="B1078" s="142">
        <v>613001</v>
      </c>
      <c r="C1078" s="90" t="s">
        <v>1099</v>
      </c>
      <c r="D1078" s="142" t="s">
        <v>1122</v>
      </c>
      <c r="E1078" s="142" t="s">
        <v>1188</v>
      </c>
      <c r="F1078" s="1">
        <v>0</v>
      </c>
      <c r="G1078" s="1">
        <v>0</v>
      </c>
      <c r="H1078" s="7">
        <f t="shared" si="144"/>
        <v>0</v>
      </c>
      <c r="I1078" s="1">
        <v>-66828</v>
      </c>
      <c r="J1078" s="1">
        <f t="shared" si="145"/>
        <v>-66828</v>
      </c>
      <c r="K1078" s="5">
        <v>0</v>
      </c>
      <c r="L1078" s="5">
        <v>0</v>
      </c>
      <c r="M1078" s="10">
        <f t="shared" si="146"/>
        <v>0</v>
      </c>
      <c r="N1078" s="2">
        <f t="shared" si="147"/>
        <v>0</v>
      </c>
      <c r="O1078" s="2">
        <f t="shared" si="148"/>
        <v>27.771658260369595</v>
      </c>
      <c r="P1078" s="1">
        <f t="shared" si="149"/>
        <v>0</v>
      </c>
      <c r="Q1078" s="1">
        <f t="shared" si="150"/>
        <v>-66828</v>
      </c>
      <c r="R1078" s="11">
        <f t="shared" si="151"/>
        <v>0.91663466831948681</v>
      </c>
      <c r="S1078" s="1">
        <f t="shared" si="152"/>
        <v>-66828</v>
      </c>
    </row>
    <row r="1079" spans="1:19" s="80" customFormat="1" ht="14.4" customHeight="1">
      <c r="A1079" s="142" t="s">
        <v>1097</v>
      </c>
      <c r="B1079" s="142">
        <v>613002</v>
      </c>
      <c r="C1079" s="90" t="s">
        <v>1100</v>
      </c>
      <c r="D1079" s="142" t="s">
        <v>1122</v>
      </c>
      <c r="E1079" s="142" t="s">
        <v>1188</v>
      </c>
      <c r="F1079" s="1">
        <v>0</v>
      </c>
      <c r="G1079" s="1">
        <v>0</v>
      </c>
      <c r="H1079" s="7">
        <f t="shared" si="144"/>
        <v>0</v>
      </c>
      <c r="I1079" s="1">
        <v>16776</v>
      </c>
      <c r="J1079" s="1">
        <f t="shared" si="145"/>
        <v>16776</v>
      </c>
      <c r="K1079" s="5">
        <v>0</v>
      </c>
      <c r="L1079" s="5">
        <v>0</v>
      </c>
      <c r="M1079" s="10">
        <f t="shared" si="146"/>
        <v>0</v>
      </c>
      <c r="N1079" s="2">
        <f t="shared" si="147"/>
        <v>0</v>
      </c>
      <c r="O1079" s="2">
        <f t="shared" si="148"/>
        <v>27.771658260369595</v>
      </c>
      <c r="P1079" s="1">
        <f t="shared" si="149"/>
        <v>0</v>
      </c>
      <c r="Q1079" s="1">
        <f t="shared" si="150"/>
        <v>16776</v>
      </c>
      <c r="R1079" s="11">
        <f t="shared" si="151"/>
        <v>0.91663466831948681</v>
      </c>
      <c r="S1079" s="1">
        <f t="shared" si="152"/>
        <v>15377.463195727711</v>
      </c>
    </row>
    <row r="1080" spans="1:19" s="80" customFormat="1" ht="14.4" customHeight="1">
      <c r="A1080" s="142" t="s">
        <v>1097</v>
      </c>
      <c r="B1080" s="142">
        <v>613003</v>
      </c>
      <c r="C1080" s="90" t="s">
        <v>1101</v>
      </c>
      <c r="D1080" s="142" t="s">
        <v>1122</v>
      </c>
      <c r="E1080" s="142" t="s">
        <v>1188</v>
      </c>
      <c r="F1080" s="1">
        <v>0</v>
      </c>
      <c r="G1080" s="1">
        <v>0</v>
      </c>
      <c r="H1080" s="7">
        <f t="shared" si="144"/>
        <v>0</v>
      </c>
      <c r="I1080" s="1">
        <v>36750</v>
      </c>
      <c r="J1080" s="1">
        <f t="shared" si="145"/>
        <v>36750</v>
      </c>
      <c r="K1080" s="5">
        <v>0</v>
      </c>
      <c r="L1080" s="5">
        <v>0</v>
      </c>
      <c r="M1080" s="10">
        <f t="shared" si="146"/>
        <v>0</v>
      </c>
      <c r="N1080" s="2">
        <f t="shared" si="147"/>
        <v>0</v>
      </c>
      <c r="O1080" s="2">
        <f t="shared" si="148"/>
        <v>27.771658260369595</v>
      </c>
      <c r="P1080" s="1">
        <f t="shared" si="149"/>
        <v>0</v>
      </c>
      <c r="Q1080" s="1">
        <f t="shared" si="150"/>
        <v>36750</v>
      </c>
      <c r="R1080" s="11">
        <f t="shared" si="151"/>
        <v>0.91663466831948681</v>
      </c>
      <c r="S1080" s="1">
        <f t="shared" si="152"/>
        <v>33686.324060741143</v>
      </c>
    </row>
    <row r="1081" spans="1:19" s="80" customFormat="1" ht="14.4" customHeight="1">
      <c r="A1081" s="142" t="s">
        <v>1097</v>
      </c>
      <c r="B1081" s="142">
        <v>613004</v>
      </c>
      <c r="C1081" s="90" t="s">
        <v>1102</v>
      </c>
      <c r="D1081" s="142" t="s">
        <v>1122</v>
      </c>
      <c r="E1081" s="142" t="s">
        <v>1188</v>
      </c>
      <c r="F1081" s="1">
        <v>0</v>
      </c>
      <c r="G1081" s="1">
        <v>0</v>
      </c>
      <c r="H1081" s="7">
        <f t="shared" si="144"/>
        <v>0</v>
      </c>
      <c r="I1081" s="1">
        <v>-54876</v>
      </c>
      <c r="J1081" s="1">
        <f t="shared" si="145"/>
        <v>-54876</v>
      </c>
      <c r="K1081" s="5">
        <v>0</v>
      </c>
      <c r="L1081" s="5">
        <v>0</v>
      </c>
      <c r="M1081" s="10">
        <f t="shared" si="146"/>
        <v>0</v>
      </c>
      <c r="N1081" s="2">
        <f t="shared" si="147"/>
        <v>0</v>
      </c>
      <c r="O1081" s="2">
        <f t="shared" si="148"/>
        <v>27.771658260369595</v>
      </c>
      <c r="P1081" s="1">
        <f t="shared" si="149"/>
        <v>0</v>
      </c>
      <c r="Q1081" s="1">
        <f t="shared" si="150"/>
        <v>-54876</v>
      </c>
      <c r="R1081" s="11">
        <f t="shared" si="151"/>
        <v>0.91663466831948681</v>
      </c>
      <c r="S1081" s="1">
        <f t="shared" si="152"/>
        <v>-54876</v>
      </c>
    </row>
    <row r="1082" spans="1:19" s="80" customFormat="1" ht="14.4" customHeight="1">
      <c r="A1082" s="142" t="s">
        <v>1097</v>
      </c>
      <c r="B1082" s="142">
        <v>613005</v>
      </c>
      <c r="C1082" s="90" t="s">
        <v>1103</v>
      </c>
      <c r="D1082" s="142" t="s">
        <v>1122</v>
      </c>
      <c r="E1082" s="142" t="s">
        <v>1188</v>
      </c>
      <c r="F1082" s="1">
        <v>0</v>
      </c>
      <c r="G1082" s="1">
        <v>0</v>
      </c>
      <c r="H1082" s="7">
        <f t="shared" si="144"/>
        <v>0</v>
      </c>
      <c r="I1082" s="1">
        <v>456</v>
      </c>
      <c r="J1082" s="1">
        <f t="shared" si="145"/>
        <v>456</v>
      </c>
      <c r="K1082" s="5">
        <v>0</v>
      </c>
      <c r="L1082" s="5">
        <v>0</v>
      </c>
      <c r="M1082" s="10">
        <f t="shared" si="146"/>
        <v>0</v>
      </c>
      <c r="N1082" s="2">
        <f t="shared" si="147"/>
        <v>0</v>
      </c>
      <c r="O1082" s="2">
        <f t="shared" si="148"/>
        <v>27.771658260369595</v>
      </c>
      <c r="P1082" s="1">
        <f t="shared" si="149"/>
        <v>0</v>
      </c>
      <c r="Q1082" s="1">
        <f t="shared" si="150"/>
        <v>456</v>
      </c>
      <c r="R1082" s="11">
        <f t="shared" si="151"/>
        <v>0.91663466831948681</v>
      </c>
      <c r="S1082" s="1">
        <f t="shared" si="152"/>
        <v>417.98540875368599</v>
      </c>
    </row>
    <row r="1083" spans="1:19" s="80" customFormat="1" ht="14.4" customHeight="1">
      <c r="A1083" s="142" t="s">
        <v>1097</v>
      </c>
      <c r="B1083" s="142">
        <v>613006</v>
      </c>
      <c r="C1083" s="90" t="s">
        <v>1104</v>
      </c>
      <c r="D1083" s="142" t="s">
        <v>1122</v>
      </c>
      <c r="E1083" s="142" t="s">
        <v>1188</v>
      </c>
      <c r="F1083" s="1">
        <v>0</v>
      </c>
      <c r="G1083" s="1">
        <v>0</v>
      </c>
      <c r="H1083" s="7">
        <f t="shared" si="144"/>
        <v>0</v>
      </c>
      <c r="I1083" s="1">
        <v>-55740</v>
      </c>
      <c r="J1083" s="1">
        <f t="shared" si="145"/>
        <v>-55740</v>
      </c>
      <c r="K1083" s="5">
        <v>0</v>
      </c>
      <c r="L1083" s="5">
        <v>0</v>
      </c>
      <c r="M1083" s="10">
        <f t="shared" si="146"/>
        <v>0</v>
      </c>
      <c r="N1083" s="2">
        <f t="shared" si="147"/>
        <v>0</v>
      </c>
      <c r="O1083" s="2">
        <f t="shared" si="148"/>
        <v>27.771658260369595</v>
      </c>
      <c r="P1083" s="1">
        <f t="shared" si="149"/>
        <v>0</v>
      </c>
      <c r="Q1083" s="1">
        <f t="shared" si="150"/>
        <v>-55740</v>
      </c>
      <c r="R1083" s="11">
        <f t="shared" si="151"/>
        <v>0.91663466831948681</v>
      </c>
      <c r="S1083" s="1">
        <f t="shared" si="152"/>
        <v>-55740</v>
      </c>
    </row>
    <row r="1084" spans="1:19" s="80" customFormat="1" ht="14.4" customHeight="1">
      <c r="A1084" s="142" t="s">
        <v>1097</v>
      </c>
      <c r="B1084" s="142">
        <v>613007</v>
      </c>
      <c r="C1084" s="90" t="s">
        <v>1105</v>
      </c>
      <c r="D1084" s="142" t="s">
        <v>1122</v>
      </c>
      <c r="E1084" s="142" t="s">
        <v>1188</v>
      </c>
      <c r="F1084" s="1">
        <v>0</v>
      </c>
      <c r="G1084" s="1">
        <v>0</v>
      </c>
      <c r="H1084" s="7">
        <f t="shared" si="144"/>
        <v>0</v>
      </c>
      <c r="I1084" s="1">
        <v>18096</v>
      </c>
      <c r="J1084" s="1">
        <f t="shared" si="145"/>
        <v>18096</v>
      </c>
      <c r="K1084" s="5">
        <v>0</v>
      </c>
      <c r="L1084" s="5">
        <v>0</v>
      </c>
      <c r="M1084" s="10">
        <f t="shared" si="146"/>
        <v>0</v>
      </c>
      <c r="N1084" s="2">
        <f t="shared" si="147"/>
        <v>0</v>
      </c>
      <c r="O1084" s="2">
        <f t="shared" si="148"/>
        <v>27.771658260369595</v>
      </c>
      <c r="P1084" s="1">
        <f t="shared" si="149"/>
        <v>0</v>
      </c>
      <c r="Q1084" s="1">
        <f t="shared" si="150"/>
        <v>18096</v>
      </c>
      <c r="R1084" s="11">
        <f t="shared" si="151"/>
        <v>0.91663466831948681</v>
      </c>
      <c r="S1084" s="1">
        <f t="shared" si="152"/>
        <v>16587.420957909435</v>
      </c>
    </row>
    <row r="1085" spans="1:19" s="80" customFormat="1" ht="14.4" customHeight="1">
      <c r="A1085" s="142" t="s">
        <v>1097</v>
      </c>
      <c r="B1085" s="142">
        <v>613011</v>
      </c>
      <c r="C1085" s="90" t="s">
        <v>1106</v>
      </c>
      <c r="D1085" s="142" t="s">
        <v>1122</v>
      </c>
      <c r="E1085" s="142" t="s">
        <v>1188</v>
      </c>
      <c r="F1085" s="1">
        <v>0</v>
      </c>
      <c r="G1085" s="1">
        <v>0</v>
      </c>
      <c r="H1085" s="7">
        <f t="shared" si="144"/>
        <v>0</v>
      </c>
      <c r="I1085" s="1">
        <v>-93006</v>
      </c>
      <c r="J1085" s="1">
        <f t="shared" si="145"/>
        <v>-93006</v>
      </c>
      <c r="K1085" s="5">
        <v>0</v>
      </c>
      <c r="L1085" s="5">
        <v>0</v>
      </c>
      <c r="M1085" s="10">
        <f t="shared" si="146"/>
        <v>0</v>
      </c>
      <c r="N1085" s="2">
        <f t="shared" si="147"/>
        <v>0</v>
      </c>
      <c r="O1085" s="2">
        <f t="shared" si="148"/>
        <v>27.771658260369595</v>
      </c>
      <c r="P1085" s="1">
        <f t="shared" si="149"/>
        <v>0</v>
      </c>
      <c r="Q1085" s="1">
        <f t="shared" si="150"/>
        <v>-93006</v>
      </c>
      <c r="R1085" s="11">
        <f t="shared" si="151"/>
        <v>0.91663466831948681</v>
      </c>
      <c r="S1085" s="1">
        <f t="shared" si="152"/>
        <v>-93006</v>
      </c>
    </row>
    <row r="1086" spans="1:19" s="80" customFormat="1" ht="14.4" customHeight="1">
      <c r="A1086" s="142" t="s">
        <v>1097</v>
      </c>
      <c r="B1086" s="142">
        <v>613013</v>
      </c>
      <c r="C1086" s="90" t="s">
        <v>1107</v>
      </c>
      <c r="D1086" s="142" t="s">
        <v>1122</v>
      </c>
      <c r="E1086" s="142" t="s">
        <v>1188</v>
      </c>
      <c r="F1086" s="1">
        <v>0</v>
      </c>
      <c r="G1086" s="1">
        <v>0</v>
      </c>
      <c r="H1086" s="7">
        <f t="shared" si="144"/>
        <v>0</v>
      </c>
      <c r="I1086" s="1">
        <v>83520</v>
      </c>
      <c r="J1086" s="1">
        <f t="shared" si="145"/>
        <v>83520</v>
      </c>
      <c r="K1086" s="5">
        <v>0</v>
      </c>
      <c r="L1086" s="5">
        <v>0</v>
      </c>
      <c r="M1086" s="10">
        <f t="shared" si="146"/>
        <v>0</v>
      </c>
      <c r="N1086" s="2">
        <f t="shared" si="147"/>
        <v>0</v>
      </c>
      <c r="O1086" s="2">
        <f t="shared" si="148"/>
        <v>27.771658260369595</v>
      </c>
      <c r="P1086" s="1">
        <f t="shared" si="149"/>
        <v>0</v>
      </c>
      <c r="Q1086" s="1">
        <f t="shared" si="150"/>
        <v>83520</v>
      </c>
      <c r="R1086" s="11">
        <f t="shared" si="151"/>
        <v>0.91663466831948681</v>
      </c>
      <c r="S1086" s="1">
        <f t="shared" si="152"/>
        <v>76557.327498043538</v>
      </c>
    </row>
    <row r="1087" spans="1:19" s="80" customFormat="1" ht="14.4" customHeight="1">
      <c r="A1087" s="142" t="s">
        <v>1097</v>
      </c>
      <c r="B1087" s="142">
        <v>613015</v>
      </c>
      <c r="C1087" s="90" t="s">
        <v>1108</v>
      </c>
      <c r="D1087" s="142" t="s">
        <v>1122</v>
      </c>
      <c r="E1087" s="142" t="s">
        <v>1188</v>
      </c>
      <c r="F1087" s="1">
        <v>0</v>
      </c>
      <c r="G1087" s="1">
        <v>0</v>
      </c>
      <c r="H1087" s="7">
        <f t="shared" si="144"/>
        <v>0</v>
      </c>
      <c r="I1087" s="1">
        <v>-157080</v>
      </c>
      <c r="J1087" s="1">
        <f t="shared" si="145"/>
        <v>-157080</v>
      </c>
      <c r="K1087" s="5">
        <v>0</v>
      </c>
      <c r="L1087" s="5">
        <v>0</v>
      </c>
      <c r="M1087" s="10">
        <f t="shared" si="146"/>
        <v>0</v>
      </c>
      <c r="N1087" s="2">
        <f t="shared" si="147"/>
        <v>0</v>
      </c>
      <c r="O1087" s="2">
        <f t="shared" si="148"/>
        <v>27.771658260369595</v>
      </c>
      <c r="P1087" s="1">
        <f t="shared" si="149"/>
        <v>0</v>
      </c>
      <c r="Q1087" s="1">
        <f t="shared" si="150"/>
        <v>-157080</v>
      </c>
      <c r="R1087" s="11">
        <f t="shared" si="151"/>
        <v>0.91663466831948681</v>
      </c>
      <c r="S1087" s="1">
        <f t="shared" si="152"/>
        <v>-157080</v>
      </c>
    </row>
    <row r="1088" spans="1:19" s="80" customFormat="1" ht="14.4" customHeight="1">
      <c r="A1088" s="142" t="s">
        <v>1097</v>
      </c>
      <c r="B1088" s="142">
        <v>613016</v>
      </c>
      <c r="C1088" s="90" t="s">
        <v>1109</v>
      </c>
      <c r="D1088" s="142" t="s">
        <v>1122</v>
      </c>
      <c r="E1088" s="142" t="s">
        <v>1188</v>
      </c>
      <c r="F1088" s="1">
        <v>0</v>
      </c>
      <c r="G1088" s="1">
        <v>0</v>
      </c>
      <c r="H1088" s="7">
        <f t="shared" si="144"/>
        <v>0</v>
      </c>
      <c r="I1088" s="1">
        <v>-38760</v>
      </c>
      <c r="J1088" s="1">
        <f t="shared" si="145"/>
        <v>-38760</v>
      </c>
      <c r="K1088" s="5">
        <v>0</v>
      </c>
      <c r="L1088" s="5">
        <v>0</v>
      </c>
      <c r="M1088" s="10">
        <f t="shared" si="146"/>
        <v>0</v>
      </c>
      <c r="N1088" s="2">
        <f t="shared" si="147"/>
        <v>0</v>
      </c>
      <c r="O1088" s="2">
        <f t="shared" si="148"/>
        <v>27.771658260369595</v>
      </c>
      <c r="P1088" s="1">
        <f t="shared" si="149"/>
        <v>0</v>
      </c>
      <c r="Q1088" s="1">
        <f t="shared" si="150"/>
        <v>-38760</v>
      </c>
      <c r="R1088" s="11">
        <f t="shared" si="151"/>
        <v>0.91663466831948681</v>
      </c>
      <c r="S1088" s="1">
        <f t="shared" si="152"/>
        <v>-38760</v>
      </c>
    </row>
    <row r="1089" spans="1:19" s="80" customFormat="1" ht="14.4" customHeight="1">
      <c r="A1089" s="142" t="s">
        <v>1097</v>
      </c>
      <c r="B1089" s="142">
        <v>613017</v>
      </c>
      <c r="C1089" s="90" t="s">
        <v>1110</v>
      </c>
      <c r="D1089" s="142" t="s">
        <v>1122</v>
      </c>
      <c r="E1089" s="142" t="s">
        <v>1188</v>
      </c>
      <c r="F1089" s="1">
        <v>0</v>
      </c>
      <c r="G1089" s="1">
        <v>0</v>
      </c>
      <c r="H1089" s="7">
        <f t="shared" si="144"/>
        <v>0</v>
      </c>
      <c r="I1089" s="1">
        <v>31848</v>
      </c>
      <c r="J1089" s="1">
        <f t="shared" si="145"/>
        <v>31848</v>
      </c>
      <c r="K1089" s="5">
        <v>0</v>
      </c>
      <c r="L1089" s="5">
        <v>0</v>
      </c>
      <c r="M1089" s="10">
        <f t="shared" si="146"/>
        <v>0</v>
      </c>
      <c r="N1089" s="2">
        <f t="shared" si="147"/>
        <v>0</v>
      </c>
      <c r="O1089" s="2">
        <f t="shared" si="148"/>
        <v>27.771658260369595</v>
      </c>
      <c r="P1089" s="1">
        <f t="shared" si="149"/>
        <v>0</v>
      </c>
      <c r="Q1089" s="1">
        <f t="shared" si="150"/>
        <v>31848</v>
      </c>
      <c r="R1089" s="11">
        <f t="shared" si="151"/>
        <v>0.91663466831948681</v>
      </c>
      <c r="S1089" s="1">
        <f t="shared" si="152"/>
        <v>29192.980916639015</v>
      </c>
    </row>
    <row r="1090" spans="1:19" s="80" customFormat="1" ht="14.4" customHeight="1">
      <c r="A1090" s="142" t="s">
        <v>1097</v>
      </c>
      <c r="B1090" s="142">
        <v>613018</v>
      </c>
      <c r="C1090" s="90" t="s">
        <v>1111</v>
      </c>
      <c r="D1090" s="142" t="s">
        <v>1122</v>
      </c>
      <c r="E1090" s="142" t="s">
        <v>1188</v>
      </c>
      <c r="F1090" s="1">
        <v>0</v>
      </c>
      <c r="G1090" s="1">
        <v>0</v>
      </c>
      <c r="H1090" s="7">
        <f t="shared" si="144"/>
        <v>0</v>
      </c>
      <c r="I1090" s="1">
        <v>17880</v>
      </c>
      <c r="J1090" s="1">
        <f t="shared" si="145"/>
        <v>17880</v>
      </c>
      <c r="K1090" s="5">
        <v>0</v>
      </c>
      <c r="L1090" s="5">
        <v>0</v>
      </c>
      <c r="M1090" s="10">
        <f t="shared" si="146"/>
        <v>0</v>
      </c>
      <c r="N1090" s="2">
        <f t="shared" si="147"/>
        <v>0</v>
      </c>
      <c r="O1090" s="2">
        <f t="shared" si="148"/>
        <v>27.771658260369595</v>
      </c>
      <c r="P1090" s="1">
        <f t="shared" si="149"/>
        <v>0</v>
      </c>
      <c r="Q1090" s="1">
        <f t="shared" si="150"/>
        <v>17880</v>
      </c>
      <c r="R1090" s="11">
        <f t="shared" si="151"/>
        <v>0.91663466831948681</v>
      </c>
      <c r="S1090" s="1">
        <f t="shared" si="152"/>
        <v>16389.427869552423</v>
      </c>
    </row>
    <row r="1091" spans="1:19" s="80" customFormat="1" ht="14.4" customHeight="1">
      <c r="A1091" s="142" t="s">
        <v>1097</v>
      </c>
      <c r="B1091" s="142">
        <v>613019</v>
      </c>
      <c r="C1091" s="90" t="s">
        <v>1112</v>
      </c>
      <c r="D1091" s="142" t="s">
        <v>1122</v>
      </c>
      <c r="E1091" s="142" t="s">
        <v>1188</v>
      </c>
      <c r="F1091" s="1">
        <v>0</v>
      </c>
      <c r="G1091" s="1">
        <v>0</v>
      </c>
      <c r="H1091" s="7">
        <f t="shared" ref="H1091:H1097" si="153">SUM(F1091:G1091)</f>
        <v>0</v>
      </c>
      <c r="I1091" s="1">
        <v>19644</v>
      </c>
      <c r="J1091" s="1">
        <f t="shared" ref="J1091:J1097" si="154">H1091+I1091</f>
        <v>19644</v>
      </c>
      <c r="K1091" s="5">
        <v>0</v>
      </c>
      <c r="L1091" s="5">
        <v>0</v>
      </c>
      <c r="M1091" s="10">
        <f t="shared" ref="M1091:M1097" si="155">SUM(K1091:L1091)</f>
        <v>0</v>
      </c>
      <c r="N1091" s="2">
        <f t="shared" ref="N1091:N1097" si="156">IFERROR(J1091/M1091,0)</f>
        <v>0</v>
      </c>
      <c r="O1091" s="2">
        <f t="shared" ref="O1091:O1097" si="157">$D$1108</f>
        <v>27.771658260369595</v>
      </c>
      <c r="P1091" s="1">
        <f t="shared" ref="P1091:P1097" si="158">IF(J1091&lt;0,0,MIN(J1091,O1091*M1091))</f>
        <v>0</v>
      </c>
      <c r="Q1091" s="1">
        <f t="shared" ref="Q1091:Q1097" si="159">J1091-P1091</f>
        <v>19644</v>
      </c>
      <c r="R1091" s="11">
        <f t="shared" ref="R1091:R1097" si="160">$Q$1106</f>
        <v>0.91663466831948681</v>
      </c>
      <c r="S1091" s="1">
        <f t="shared" ref="S1091:S1097" si="161">IF(Q1091&gt;0,R1091*Q1091,Q1091)</f>
        <v>18006.371424467998</v>
      </c>
    </row>
    <row r="1092" spans="1:19" s="80" customFormat="1" ht="14.4" customHeight="1">
      <c r="A1092" s="142" t="s">
        <v>1097</v>
      </c>
      <c r="B1092" s="142">
        <v>613023</v>
      </c>
      <c r="C1092" s="90" t="s">
        <v>1113</v>
      </c>
      <c r="D1092" s="142" t="s">
        <v>1122</v>
      </c>
      <c r="E1092" s="142" t="s">
        <v>1188</v>
      </c>
      <c r="F1092" s="1">
        <v>0</v>
      </c>
      <c r="G1092" s="1">
        <v>0</v>
      </c>
      <c r="H1092" s="7">
        <f t="shared" si="153"/>
        <v>0</v>
      </c>
      <c r="I1092" s="1">
        <v>-295164</v>
      </c>
      <c r="J1092" s="1">
        <f t="shared" si="154"/>
        <v>-295164</v>
      </c>
      <c r="K1092" s="5">
        <v>0</v>
      </c>
      <c r="L1092" s="5">
        <v>0</v>
      </c>
      <c r="M1092" s="10">
        <f t="shared" si="155"/>
        <v>0</v>
      </c>
      <c r="N1092" s="2">
        <f t="shared" si="156"/>
        <v>0</v>
      </c>
      <c r="O1092" s="2">
        <f t="shared" si="157"/>
        <v>27.771658260369595</v>
      </c>
      <c r="P1092" s="1">
        <f t="shared" si="158"/>
        <v>0</v>
      </c>
      <c r="Q1092" s="1">
        <f t="shared" si="159"/>
        <v>-295164</v>
      </c>
      <c r="R1092" s="11">
        <f t="shared" si="160"/>
        <v>0.91663466831948681</v>
      </c>
      <c r="S1092" s="1">
        <f t="shared" si="161"/>
        <v>-295164</v>
      </c>
    </row>
    <row r="1093" spans="1:19" s="80" customFormat="1" ht="14.4" customHeight="1">
      <c r="A1093" s="142" t="s">
        <v>1097</v>
      </c>
      <c r="B1093" s="142">
        <v>613025</v>
      </c>
      <c r="C1093" s="90" t="s">
        <v>1114</v>
      </c>
      <c r="D1093" s="142" t="s">
        <v>1122</v>
      </c>
      <c r="E1093" s="142" t="s">
        <v>1188</v>
      </c>
      <c r="F1093" s="1">
        <v>0</v>
      </c>
      <c r="G1093" s="1">
        <v>0</v>
      </c>
      <c r="H1093" s="7">
        <f t="shared" si="153"/>
        <v>0</v>
      </c>
      <c r="I1093" s="1">
        <v>-8094</v>
      </c>
      <c r="J1093" s="1">
        <f t="shared" si="154"/>
        <v>-8094</v>
      </c>
      <c r="K1093" s="5">
        <v>0</v>
      </c>
      <c r="L1093" s="5">
        <v>0</v>
      </c>
      <c r="M1093" s="10">
        <f t="shared" si="155"/>
        <v>0</v>
      </c>
      <c r="N1093" s="2">
        <f t="shared" si="156"/>
        <v>0</v>
      </c>
      <c r="O1093" s="2">
        <f t="shared" si="157"/>
        <v>27.771658260369595</v>
      </c>
      <c r="P1093" s="1">
        <f t="shared" si="158"/>
        <v>0</v>
      </c>
      <c r="Q1093" s="1">
        <f t="shared" si="159"/>
        <v>-8094</v>
      </c>
      <c r="R1093" s="11">
        <f t="shared" si="160"/>
        <v>0.91663466831948681</v>
      </c>
      <c r="S1093" s="1">
        <f t="shared" si="161"/>
        <v>-8094</v>
      </c>
    </row>
    <row r="1094" spans="1:19" s="80" customFormat="1" ht="14.4" customHeight="1">
      <c r="A1094" s="142" t="s">
        <v>1097</v>
      </c>
      <c r="B1094" s="142">
        <v>613026</v>
      </c>
      <c r="C1094" s="90" t="s">
        <v>1115</v>
      </c>
      <c r="D1094" s="142" t="s">
        <v>1122</v>
      </c>
      <c r="E1094" s="142" t="s">
        <v>1188</v>
      </c>
      <c r="F1094" s="1">
        <v>0</v>
      </c>
      <c r="G1094" s="1">
        <v>0</v>
      </c>
      <c r="H1094" s="7">
        <f t="shared" si="153"/>
        <v>0</v>
      </c>
      <c r="I1094" s="1">
        <v>1326</v>
      </c>
      <c r="J1094" s="1">
        <f t="shared" si="154"/>
        <v>1326</v>
      </c>
      <c r="K1094" s="5">
        <v>0</v>
      </c>
      <c r="L1094" s="5">
        <v>0</v>
      </c>
      <c r="M1094" s="10">
        <f t="shared" si="155"/>
        <v>0</v>
      </c>
      <c r="N1094" s="2">
        <f t="shared" si="156"/>
        <v>0</v>
      </c>
      <c r="O1094" s="2">
        <f t="shared" si="157"/>
        <v>27.771658260369595</v>
      </c>
      <c r="P1094" s="1">
        <f t="shared" si="158"/>
        <v>0</v>
      </c>
      <c r="Q1094" s="1">
        <f t="shared" si="159"/>
        <v>1326</v>
      </c>
      <c r="R1094" s="11">
        <f t="shared" si="160"/>
        <v>0.91663466831948681</v>
      </c>
      <c r="S1094" s="1">
        <f t="shared" si="161"/>
        <v>1215.4575701916394</v>
      </c>
    </row>
    <row r="1095" spans="1:19" s="80" customFormat="1" ht="14.4" customHeight="1">
      <c r="A1095" s="142" t="s">
        <v>1097</v>
      </c>
      <c r="B1095" s="142">
        <v>613028</v>
      </c>
      <c r="C1095" s="90" t="s">
        <v>1116</v>
      </c>
      <c r="D1095" s="142" t="s">
        <v>1122</v>
      </c>
      <c r="E1095" s="142" t="s">
        <v>1188</v>
      </c>
      <c r="F1095" s="1">
        <v>0</v>
      </c>
      <c r="G1095" s="1">
        <v>0</v>
      </c>
      <c r="H1095" s="7">
        <f t="shared" si="153"/>
        <v>0</v>
      </c>
      <c r="I1095" s="1">
        <v>17388</v>
      </c>
      <c r="J1095" s="1">
        <f t="shared" si="154"/>
        <v>17388</v>
      </c>
      <c r="K1095" s="5">
        <v>0</v>
      </c>
      <c r="L1095" s="5">
        <v>0</v>
      </c>
      <c r="M1095" s="10">
        <f t="shared" si="155"/>
        <v>0</v>
      </c>
      <c r="N1095" s="2">
        <f t="shared" si="156"/>
        <v>0</v>
      </c>
      <c r="O1095" s="2">
        <f t="shared" si="157"/>
        <v>27.771658260369595</v>
      </c>
      <c r="P1095" s="1">
        <f t="shared" si="158"/>
        <v>0</v>
      </c>
      <c r="Q1095" s="1">
        <f t="shared" si="159"/>
        <v>17388</v>
      </c>
      <c r="R1095" s="11">
        <f t="shared" si="160"/>
        <v>0.91663466831948681</v>
      </c>
      <c r="S1095" s="1">
        <f t="shared" si="161"/>
        <v>15938.443612739236</v>
      </c>
    </row>
    <row r="1096" spans="1:19" s="80" customFormat="1" ht="14.4" customHeight="1">
      <c r="A1096" s="142" t="s">
        <v>1117</v>
      </c>
      <c r="B1096" s="151">
        <v>663800</v>
      </c>
      <c r="C1096" s="144" t="s">
        <v>1118</v>
      </c>
      <c r="D1096" s="142" t="s">
        <v>1122</v>
      </c>
      <c r="E1096" s="143" t="s">
        <v>1187</v>
      </c>
      <c r="F1096" s="1">
        <v>6452227</v>
      </c>
      <c r="G1096" s="1">
        <v>0</v>
      </c>
      <c r="H1096" s="7">
        <f t="shared" si="153"/>
        <v>6452227</v>
      </c>
      <c r="I1096" s="1">
        <v>352260</v>
      </c>
      <c r="J1096" s="1">
        <f t="shared" si="154"/>
        <v>6804487</v>
      </c>
      <c r="K1096" s="5">
        <v>36311</v>
      </c>
      <c r="L1096" s="5">
        <v>0</v>
      </c>
      <c r="M1096" s="10">
        <f t="shared" si="155"/>
        <v>36311</v>
      </c>
      <c r="N1096" s="2">
        <f t="shared" si="156"/>
        <v>187.39464625044752</v>
      </c>
      <c r="O1096" s="2">
        <f t="shared" si="157"/>
        <v>27.771658260369595</v>
      </c>
      <c r="P1096" s="1">
        <f t="shared" si="158"/>
        <v>1008416.6830922804</v>
      </c>
      <c r="Q1096" s="1">
        <f t="shared" si="159"/>
        <v>5796070.3169077197</v>
      </c>
      <c r="R1096" s="11">
        <f t="shared" si="160"/>
        <v>0.91663466831948681</v>
      </c>
      <c r="S1096" s="1">
        <f t="shared" si="161"/>
        <v>5312878.9924951307</v>
      </c>
    </row>
    <row r="1097" spans="1:19" s="80" customFormat="1" ht="14.4" customHeight="1">
      <c r="A1097" s="142" t="s">
        <v>1119</v>
      </c>
      <c r="B1097" s="151">
        <v>673900</v>
      </c>
      <c r="C1097" s="146" t="s">
        <v>1120</v>
      </c>
      <c r="D1097" s="142" t="s">
        <v>1122</v>
      </c>
      <c r="E1097" s="143" t="s">
        <v>1187</v>
      </c>
      <c r="F1097" s="1">
        <v>1199514</v>
      </c>
      <c r="G1097" s="1">
        <v>0</v>
      </c>
      <c r="H1097" s="7">
        <f t="shared" si="153"/>
        <v>1199514</v>
      </c>
      <c r="I1097" s="1">
        <v>135996</v>
      </c>
      <c r="J1097" s="1">
        <f t="shared" si="154"/>
        <v>1335510</v>
      </c>
      <c r="K1097" s="5">
        <v>7774</v>
      </c>
      <c r="L1097" s="5">
        <v>0</v>
      </c>
      <c r="M1097" s="10">
        <f t="shared" si="155"/>
        <v>7774</v>
      </c>
      <c r="N1097" s="2">
        <f t="shared" si="156"/>
        <v>171.79187033702084</v>
      </c>
      <c r="O1097" s="2">
        <f t="shared" si="157"/>
        <v>27.771658260369595</v>
      </c>
      <c r="P1097" s="1">
        <f t="shared" si="158"/>
        <v>215896.87131611322</v>
      </c>
      <c r="Q1097" s="1">
        <f t="shared" si="159"/>
        <v>1119613.1286838867</v>
      </c>
      <c r="R1097" s="11">
        <f t="shared" si="160"/>
        <v>0.91663466831948681</v>
      </c>
      <c r="S1097" s="1">
        <f t="shared" si="161"/>
        <v>1026276.2088572974</v>
      </c>
    </row>
    <row r="1098" spans="1:19" s="80" customFormat="1" ht="14.4" customHeight="1">
      <c r="B1098" s="114"/>
      <c r="C1098" s="18"/>
      <c r="D1098" s="126"/>
      <c r="E1098" s="127"/>
      <c r="F1098" s="1"/>
      <c r="G1098" s="1"/>
      <c r="H1098" s="7"/>
      <c r="I1098" s="1"/>
      <c r="J1098" s="1"/>
      <c r="K1098" s="5"/>
      <c r="L1098" s="5"/>
      <c r="M1098" s="10"/>
      <c r="N1098" s="2"/>
      <c r="O1098" s="2"/>
      <c r="P1098" s="1"/>
      <c r="Q1098" s="1"/>
      <c r="R1098" s="11"/>
      <c r="S1098" s="1"/>
    </row>
    <row r="1099" spans="1:19">
      <c r="A1099" t="s">
        <v>1150</v>
      </c>
      <c r="H1099" s="1">
        <f>SUM(H3:H1097)</f>
        <v>867144284.50555408</v>
      </c>
      <c r="I1099" s="1">
        <f>SUM(I3:I1097)</f>
        <v>16172211</v>
      </c>
      <c r="J1099" s="1">
        <f>SUM(J3:J1097)</f>
        <v>883316495.50555408</v>
      </c>
      <c r="K1099" s="1"/>
      <c r="L1099" s="1"/>
      <c r="M1099" s="28">
        <f>SUM(M3:M1097)</f>
        <v>2468351</v>
      </c>
      <c r="N1099" s="1"/>
      <c r="O1099" s="1"/>
      <c r="P1099" s="1">
        <f>SUM(P3:P1097)</f>
        <v>68547329.184288606</v>
      </c>
      <c r="Q1099" s="1">
        <f>SUMIF(Q3:Q1097,"&gt;0")</f>
        <v>822321105.32126439</v>
      </c>
      <c r="S1099" s="1">
        <f>SUM(S3:S1097)</f>
        <v>746216094.62827265</v>
      </c>
    </row>
    <row r="1100" spans="1:19" s="80" customFormat="1">
      <c r="H1100" s="1"/>
      <c r="I1100" s="1"/>
      <c r="J1100" s="1"/>
      <c r="K1100" s="1"/>
      <c r="L1100" s="1"/>
      <c r="M1100" s="28"/>
      <c r="N1100" s="1"/>
      <c r="O1100" s="1"/>
      <c r="P1100" s="1"/>
      <c r="Q1100" s="1"/>
      <c r="R1100" s="27"/>
      <c r="S1100" s="1"/>
    </row>
    <row r="1101" spans="1:19" ht="15" thickBot="1">
      <c r="H1101" s="7"/>
      <c r="I1101" s="7"/>
      <c r="J1101" s="1"/>
      <c r="K1101" s="1"/>
      <c r="L1101" s="1"/>
      <c r="M1101" s="7"/>
      <c r="S1101" s="3"/>
    </row>
    <row r="1102" spans="1:19">
      <c r="C1102" s="32" t="s">
        <v>1152</v>
      </c>
      <c r="D1102" s="21">
        <f>'Demand Calcs'!B18</f>
        <v>0.84478904042336989</v>
      </c>
      <c r="E1102" s="18"/>
      <c r="F1102" s="80"/>
      <c r="G1102" s="80"/>
      <c r="H1102" s="7"/>
      <c r="I1102" s="7"/>
      <c r="J1102" s="1"/>
      <c r="K1102" s="1"/>
      <c r="L1102" s="1"/>
    </row>
    <row r="1103" spans="1:19" ht="15" thickBot="1">
      <c r="C1103" s="13" t="s">
        <v>1157</v>
      </c>
      <c r="D1103" s="39">
        <f>J1099</f>
        <v>883316495.50555408</v>
      </c>
      <c r="E1103" s="115"/>
      <c r="F1103" s="80"/>
      <c r="G1103" s="80"/>
      <c r="J1103" s="1"/>
      <c r="K1103" s="1"/>
      <c r="L1103" s="1"/>
    </row>
    <row r="1104" spans="1:19" ht="57.6">
      <c r="C1104" s="19" t="s">
        <v>1124</v>
      </c>
      <c r="D1104" s="66">
        <f>D1103*D1102</f>
        <v>746216094.62827098</v>
      </c>
      <c r="E1104" s="116"/>
      <c r="F1104" s="80"/>
      <c r="G1104" s="80"/>
      <c r="I1104" s="63"/>
      <c r="J1104" s="1"/>
      <c r="K1104" s="1"/>
      <c r="L1104" s="1"/>
      <c r="M1104" s="64"/>
      <c r="N1104" s="64"/>
      <c r="O1104" s="64"/>
      <c r="P1104" s="69" t="s">
        <v>1189</v>
      </c>
      <c r="Q1104" s="74">
        <f>D1104-SUMIF(Q3:Q1097,"&lt;0")</f>
        <v>753768033.62827098</v>
      </c>
      <c r="R1104" s="67"/>
      <c r="S1104" s="68"/>
    </row>
    <row r="1105" spans="3:19" ht="43.2">
      <c r="C1105" s="61" t="s">
        <v>1130</v>
      </c>
      <c r="D1105" s="62">
        <f>D1103-D1104</f>
        <v>137100400.8772831</v>
      </c>
      <c r="E1105" s="117"/>
      <c r="F1105" s="80"/>
      <c r="G1105" s="80"/>
      <c r="I1105" s="64"/>
      <c r="J1105" s="1"/>
      <c r="K1105" s="1"/>
      <c r="L1105" s="1"/>
      <c r="M1105" s="64"/>
      <c r="N1105" s="64"/>
      <c r="O1105" s="64"/>
      <c r="P1105" s="65" t="s">
        <v>1145</v>
      </c>
      <c r="Q1105" s="66">
        <f>Q1099</f>
        <v>822321105.32126439</v>
      </c>
      <c r="R1105" s="67"/>
      <c r="S1105" s="68"/>
    </row>
    <row r="1106" spans="3:19" ht="29.4" thickBot="1">
      <c r="C1106" s="13" t="s">
        <v>1131</v>
      </c>
      <c r="D1106" s="14">
        <f>D1105/2</f>
        <v>68550200.438641548</v>
      </c>
      <c r="E1106" s="17"/>
      <c r="F1106" s="80"/>
      <c r="G1106" s="80"/>
      <c r="J1106" s="1"/>
      <c r="K1106" s="1"/>
      <c r="L1106" s="1"/>
      <c r="P1106" s="75" t="s">
        <v>1153</v>
      </c>
      <c r="Q1106" s="73">
        <f>Q1104/Q1105</f>
        <v>0.91663466831948681</v>
      </c>
      <c r="S1106" s="3"/>
    </row>
    <row r="1107" spans="3:19">
      <c r="C1107" s="13" t="s">
        <v>1158</v>
      </c>
      <c r="D1107" s="33">
        <f>M1099</f>
        <v>2468351</v>
      </c>
      <c r="E1107" s="118"/>
      <c r="F1107" s="80"/>
      <c r="G1107" s="80"/>
      <c r="J1107" s="1"/>
      <c r="K1107" s="1"/>
      <c r="L1107" s="1"/>
    </row>
    <row r="1108" spans="3:19" ht="15" thickBot="1">
      <c r="C1108" s="15" t="s">
        <v>1206</v>
      </c>
      <c r="D1108" s="35">
        <f>D1106/D1107</f>
        <v>27.771658260369595</v>
      </c>
      <c r="E1108" s="119"/>
      <c r="F1108" s="80"/>
      <c r="G1108" s="80"/>
      <c r="J1108" s="1"/>
      <c r="K1108" s="1"/>
      <c r="L1108" s="1"/>
    </row>
    <row r="1109" spans="3:19">
      <c r="J1109" s="1"/>
      <c r="K1109" s="1"/>
      <c r="L1109" s="1"/>
    </row>
    <row r="1110" spans="3:19" ht="46.2" customHeight="1">
      <c r="C1110" s="164" t="s">
        <v>1167</v>
      </c>
      <c r="D1110" s="165"/>
      <c r="E1110" s="165"/>
      <c r="F1110" s="165"/>
      <c r="G1110" s="165"/>
      <c r="H1110" s="165"/>
      <c r="I1110" s="165"/>
      <c r="J1110" s="165"/>
      <c r="K1110" s="165"/>
      <c r="L1110" s="165"/>
      <c r="M1110" s="165"/>
      <c r="N1110" s="165"/>
      <c r="O1110" s="165"/>
      <c r="P1110" s="165"/>
      <c r="Q1110" s="165"/>
      <c r="R1110" s="165"/>
      <c r="S1110" s="165"/>
    </row>
    <row r="1119" spans="3:19">
      <c r="I1119" s="8"/>
    </row>
  </sheetData>
  <sortState ref="A3:S1096">
    <sortCondition ref="B3:B1096"/>
  </sortState>
  <mergeCells count="2">
    <mergeCell ref="C1110:S1110"/>
    <mergeCell ref="A1:S1"/>
  </mergeCells>
  <pageMargins left="0.7" right="0.7" top="0.75" bottom="0.75" header="0.3" footer="0.3"/>
  <pageSetup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0"/>
  <sheetViews>
    <sheetView zoomScale="80" zoomScaleNormal="80" workbookViewId="0">
      <pane ySplit="2" topLeftCell="A3" activePane="bottomLeft" state="frozen"/>
      <selection activeCell="J4" sqref="J4"/>
      <selection pane="bottomLeft" sqref="A1:M1"/>
    </sheetView>
  </sheetViews>
  <sheetFormatPr defaultRowHeight="14.4"/>
  <cols>
    <col min="1" max="1" width="8.88671875" customWidth="1"/>
    <col min="2" max="2" width="10.44140625" customWidth="1"/>
    <col min="3" max="3" width="27.21875" bestFit="1" customWidth="1"/>
    <col min="4" max="4" width="16.109375" bestFit="1" customWidth="1"/>
    <col min="5" max="5" width="17.44140625" style="80" bestFit="1" customWidth="1"/>
    <col min="6" max="6" width="17.44140625" style="80" customWidth="1"/>
    <col min="7" max="7" width="14.88671875" style="10" customWidth="1"/>
    <col min="8" max="8" width="12" customWidth="1"/>
    <col min="9" max="9" width="10.5546875" style="80" customWidth="1"/>
    <col min="10" max="10" width="20.77734375" style="1" customWidth="1"/>
    <col min="11" max="11" width="22.44140625" style="1" bestFit="1" customWidth="1"/>
    <col min="12" max="12" width="17.5546875" style="1" bestFit="1" customWidth="1"/>
    <col min="13" max="13" width="15.33203125" style="1" customWidth="1"/>
  </cols>
  <sheetData>
    <row r="1" spans="1:13" s="80" customFormat="1" ht="30" customHeight="1">
      <c r="A1" s="166" t="s">
        <v>1204</v>
      </c>
      <c r="B1" s="166"/>
      <c r="C1" s="166"/>
      <c r="D1" s="166"/>
      <c r="E1" s="166"/>
      <c r="F1" s="166"/>
      <c r="G1" s="166"/>
      <c r="H1" s="166"/>
      <c r="I1" s="166"/>
      <c r="J1" s="166"/>
      <c r="K1" s="166"/>
      <c r="L1" s="166"/>
      <c r="M1" s="166"/>
    </row>
    <row r="2" spans="1:13" ht="57.6">
      <c r="A2" s="49" t="s">
        <v>0</v>
      </c>
      <c r="B2" s="49" t="s">
        <v>1</v>
      </c>
      <c r="C2" s="49" t="s">
        <v>2</v>
      </c>
      <c r="D2" s="49" t="s">
        <v>1121</v>
      </c>
      <c r="E2" s="95" t="s">
        <v>1190</v>
      </c>
      <c r="F2" s="96" t="s">
        <v>1186</v>
      </c>
      <c r="G2" s="98" t="s">
        <v>1123</v>
      </c>
      <c r="H2" s="100" t="s">
        <v>1170</v>
      </c>
      <c r="I2" s="96" t="s">
        <v>1147</v>
      </c>
      <c r="J2" s="96" t="s">
        <v>1144</v>
      </c>
      <c r="K2" s="53" t="s">
        <v>1145</v>
      </c>
      <c r="L2" s="56" t="s">
        <v>1148</v>
      </c>
      <c r="M2" s="54" t="s">
        <v>1184</v>
      </c>
    </row>
    <row r="3" spans="1:13">
      <c r="A3" s="142" t="s">
        <v>5</v>
      </c>
      <c r="B3" s="153">
        <v>100002</v>
      </c>
      <c r="C3" s="80" t="s">
        <v>6</v>
      </c>
      <c r="D3" s="126" t="s">
        <v>1122</v>
      </c>
      <c r="E3" s="136" t="s">
        <v>1187</v>
      </c>
      <c r="F3" s="103">
        <v>0</v>
      </c>
      <c r="G3" s="104">
        <v>3629</v>
      </c>
      <c r="H3" s="97">
        <f t="shared" ref="H3:H66" si="0">IFERROR(F3/G3,0)</f>
        <v>0</v>
      </c>
      <c r="I3" s="97">
        <f t="shared" ref="I3:I66" si="1">$D$1134</f>
        <v>19.272068062143923</v>
      </c>
      <c r="J3" s="17">
        <f t="shared" ref="J3:J66" si="2">MIN(F3,I3*G3)</f>
        <v>0</v>
      </c>
      <c r="K3" s="17">
        <f t="shared" ref="K3:K66" si="3">F3-J3</f>
        <v>0</v>
      </c>
      <c r="L3" s="105">
        <f t="shared" ref="L3:L66" si="4">$L$1132</f>
        <v>0.89087133871067181</v>
      </c>
      <c r="M3" s="17">
        <f t="shared" ref="M3:M66" si="5">L3*K3</f>
        <v>0</v>
      </c>
    </row>
    <row r="4" spans="1:13">
      <c r="A4" s="142" t="s">
        <v>5</v>
      </c>
      <c r="B4" s="153">
        <v>100003</v>
      </c>
      <c r="C4" s="80" t="s">
        <v>7</v>
      </c>
      <c r="D4" s="126" t="s">
        <v>1122</v>
      </c>
      <c r="E4" s="126" t="s">
        <v>1187</v>
      </c>
      <c r="F4" s="103">
        <v>0</v>
      </c>
      <c r="G4" s="104">
        <v>8842</v>
      </c>
      <c r="H4" s="2">
        <f t="shared" si="0"/>
        <v>0</v>
      </c>
      <c r="I4" s="2">
        <f t="shared" si="1"/>
        <v>19.272068062143923</v>
      </c>
      <c r="J4" s="1">
        <f t="shared" si="2"/>
        <v>0</v>
      </c>
      <c r="K4" s="1">
        <f t="shared" si="3"/>
        <v>0</v>
      </c>
      <c r="L4" s="11">
        <f t="shared" si="4"/>
        <v>0.89087133871067181</v>
      </c>
      <c r="M4" s="1">
        <f t="shared" si="5"/>
        <v>0</v>
      </c>
    </row>
    <row r="5" spans="1:13">
      <c r="A5" s="142" t="s">
        <v>5</v>
      </c>
      <c r="B5" s="149">
        <v>100005</v>
      </c>
      <c r="C5" s="80" t="s">
        <v>8</v>
      </c>
      <c r="D5" s="126" t="s">
        <v>1122</v>
      </c>
      <c r="E5" s="126" t="s">
        <v>1187</v>
      </c>
      <c r="F5" s="103">
        <v>0</v>
      </c>
      <c r="G5" s="104">
        <v>0</v>
      </c>
      <c r="H5" s="2">
        <f t="shared" si="0"/>
        <v>0</v>
      </c>
      <c r="I5" s="2">
        <f t="shared" si="1"/>
        <v>19.272068062143923</v>
      </c>
      <c r="J5" s="1">
        <f t="shared" si="2"/>
        <v>0</v>
      </c>
      <c r="K5" s="1">
        <f t="shared" si="3"/>
        <v>0</v>
      </c>
      <c r="L5" s="11">
        <f t="shared" si="4"/>
        <v>0.89087133871067181</v>
      </c>
      <c r="M5" s="1">
        <f t="shared" si="5"/>
        <v>0</v>
      </c>
    </row>
    <row r="6" spans="1:13">
      <c r="A6" s="142" t="s">
        <v>5</v>
      </c>
      <c r="B6" s="149">
        <v>100007</v>
      </c>
      <c r="C6" s="80" t="s">
        <v>9</v>
      </c>
      <c r="D6" s="126" t="s">
        <v>1122</v>
      </c>
      <c r="E6" s="126" t="s">
        <v>1187</v>
      </c>
      <c r="F6" s="103">
        <v>0</v>
      </c>
      <c r="G6" s="104">
        <v>0</v>
      </c>
      <c r="H6" s="2">
        <f t="shared" si="0"/>
        <v>0</v>
      </c>
      <c r="I6" s="2">
        <f t="shared" si="1"/>
        <v>19.272068062143923</v>
      </c>
      <c r="J6" s="1">
        <f t="shared" si="2"/>
        <v>0</v>
      </c>
      <c r="K6" s="1">
        <f t="shared" si="3"/>
        <v>0</v>
      </c>
      <c r="L6" s="11">
        <f t="shared" si="4"/>
        <v>0.89087133871067181</v>
      </c>
      <c r="M6" s="1">
        <f t="shared" si="5"/>
        <v>0</v>
      </c>
    </row>
    <row r="7" spans="1:13">
      <c r="A7" s="142" t="s">
        <v>5</v>
      </c>
      <c r="B7" s="149">
        <v>100010</v>
      </c>
      <c r="C7" s="80" t="s">
        <v>10</v>
      </c>
      <c r="D7" s="126" t="s">
        <v>1122</v>
      </c>
      <c r="E7" s="126" t="s">
        <v>1187</v>
      </c>
      <c r="F7" s="103">
        <v>0</v>
      </c>
      <c r="G7" s="104">
        <v>0</v>
      </c>
      <c r="H7" s="2">
        <f t="shared" si="0"/>
        <v>0</v>
      </c>
      <c r="I7" s="2">
        <f t="shared" si="1"/>
        <v>19.272068062143923</v>
      </c>
      <c r="J7" s="1">
        <f t="shared" si="2"/>
        <v>0</v>
      </c>
      <c r="K7" s="1">
        <f t="shared" si="3"/>
        <v>0</v>
      </c>
      <c r="L7" s="11">
        <f t="shared" si="4"/>
        <v>0.89087133871067181</v>
      </c>
      <c r="M7" s="1">
        <f t="shared" si="5"/>
        <v>0</v>
      </c>
    </row>
    <row r="8" spans="1:13">
      <c r="A8" s="142" t="s">
        <v>5</v>
      </c>
      <c r="B8" s="149">
        <v>100011</v>
      </c>
      <c r="C8" s="80" t="s">
        <v>11</v>
      </c>
      <c r="D8" s="126" t="s">
        <v>1122</v>
      </c>
      <c r="E8" s="126" t="s">
        <v>1187</v>
      </c>
      <c r="F8" s="103">
        <v>0</v>
      </c>
      <c r="G8" s="104">
        <v>0</v>
      </c>
      <c r="H8" s="2">
        <f t="shared" si="0"/>
        <v>0</v>
      </c>
      <c r="I8" s="2">
        <f t="shared" si="1"/>
        <v>19.272068062143923</v>
      </c>
      <c r="J8" s="1">
        <f t="shared" si="2"/>
        <v>0</v>
      </c>
      <c r="K8" s="1">
        <f t="shared" si="3"/>
        <v>0</v>
      </c>
      <c r="L8" s="11">
        <f t="shared" si="4"/>
        <v>0.89087133871067181</v>
      </c>
      <c r="M8" s="1">
        <f t="shared" si="5"/>
        <v>0</v>
      </c>
    </row>
    <row r="9" spans="1:13">
      <c r="A9" s="142" t="s">
        <v>5</v>
      </c>
      <c r="B9" s="153">
        <v>100019</v>
      </c>
      <c r="C9" s="80" t="s">
        <v>12</v>
      </c>
      <c r="D9" s="126" t="s">
        <v>1122</v>
      </c>
      <c r="E9" s="126" t="s">
        <v>1187</v>
      </c>
      <c r="F9" s="103">
        <v>193608</v>
      </c>
      <c r="G9" s="104">
        <v>2780</v>
      </c>
      <c r="H9" s="2">
        <f t="shared" si="0"/>
        <v>69.643165467625906</v>
      </c>
      <c r="I9" s="2">
        <f t="shared" si="1"/>
        <v>19.272068062143923</v>
      </c>
      <c r="J9" s="1">
        <f t="shared" si="2"/>
        <v>53576.349212760106</v>
      </c>
      <c r="K9" s="1">
        <f t="shared" si="3"/>
        <v>140031.65078723989</v>
      </c>
      <c r="L9" s="11">
        <f t="shared" si="4"/>
        <v>0.89087133871067181</v>
      </c>
      <c r="M9" s="1">
        <f t="shared" si="5"/>
        <v>124750.18419869371</v>
      </c>
    </row>
    <row r="10" spans="1:13">
      <c r="A10" s="142" t="s">
        <v>5</v>
      </c>
      <c r="B10" s="149">
        <v>100020</v>
      </c>
      <c r="C10" s="80" t="s">
        <v>13</v>
      </c>
      <c r="D10" s="126" t="s">
        <v>1122</v>
      </c>
      <c r="E10" s="126" t="s">
        <v>1187</v>
      </c>
      <c r="F10" s="103">
        <v>0</v>
      </c>
      <c r="G10" s="104">
        <v>0</v>
      </c>
      <c r="H10" s="2">
        <f t="shared" si="0"/>
        <v>0</v>
      </c>
      <c r="I10" s="2">
        <f t="shared" si="1"/>
        <v>19.272068062143923</v>
      </c>
      <c r="J10" s="1">
        <f t="shared" si="2"/>
        <v>0</v>
      </c>
      <c r="K10" s="1">
        <f t="shared" si="3"/>
        <v>0</v>
      </c>
      <c r="L10" s="11">
        <f t="shared" si="4"/>
        <v>0.89087133871067181</v>
      </c>
      <c r="M10" s="1">
        <f t="shared" si="5"/>
        <v>0</v>
      </c>
    </row>
    <row r="11" spans="1:13">
      <c r="A11" s="142" t="s">
        <v>5</v>
      </c>
      <c r="B11" s="149">
        <v>100022</v>
      </c>
      <c r="C11" s="80" t="s">
        <v>14</v>
      </c>
      <c r="D11" s="126" t="s">
        <v>1122</v>
      </c>
      <c r="E11" s="126" t="s">
        <v>1187</v>
      </c>
      <c r="F11" s="103">
        <v>0</v>
      </c>
      <c r="G11" s="104">
        <v>0</v>
      </c>
      <c r="H11" s="2">
        <f t="shared" si="0"/>
        <v>0</v>
      </c>
      <c r="I11" s="2">
        <f t="shared" si="1"/>
        <v>19.272068062143923</v>
      </c>
      <c r="J11" s="1">
        <f t="shared" si="2"/>
        <v>0</v>
      </c>
      <c r="K11" s="1">
        <f t="shared" si="3"/>
        <v>0</v>
      </c>
      <c r="L11" s="11">
        <f t="shared" si="4"/>
        <v>0.89087133871067181</v>
      </c>
      <c r="M11" s="1">
        <f t="shared" si="5"/>
        <v>0</v>
      </c>
    </row>
    <row r="12" spans="1:13">
      <c r="A12" s="142" t="s">
        <v>5</v>
      </c>
      <c r="B12" s="149">
        <v>100024</v>
      </c>
      <c r="C12" s="80" t="s">
        <v>15</v>
      </c>
      <c r="D12" s="126" t="s">
        <v>1122</v>
      </c>
      <c r="E12" s="126" t="s">
        <v>1187</v>
      </c>
      <c r="F12" s="103">
        <v>0</v>
      </c>
      <c r="G12" s="104">
        <v>0</v>
      </c>
      <c r="H12" s="2">
        <f t="shared" si="0"/>
        <v>0</v>
      </c>
      <c r="I12" s="2">
        <f t="shared" si="1"/>
        <v>19.272068062143923</v>
      </c>
      <c r="J12" s="1">
        <f t="shared" si="2"/>
        <v>0</v>
      </c>
      <c r="K12" s="1">
        <f t="shared" si="3"/>
        <v>0</v>
      </c>
      <c r="L12" s="11">
        <f t="shared" si="4"/>
        <v>0.89087133871067181</v>
      </c>
      <c r="M12" s="1">
        <f t="shared" si="5"/>
        <v>0</v>
      </c>
    </row>
    <row r="13" spans="1:13">
      <c r="A13" s="142" t="s">
        <v>5</v>
      </c>
      <c r="B13" s="153">
        <v>100027</v>
      </c>
      <c r="C13" s="80" t="s">
        <v>16</v>
      </c>
      <c r="D13" s="126" t="s">
        <v>1122</v>
      </c>
      <c r="E13" s="126" t="s">
        <v>1187</v>
      </c>
      <c r="F13" s="103">
        <v>256572</v>
      </c>
      <c r="G13" s="104">
        <v>1094</v>
      </c>
      <c r="H13" s="2">
        <f t="shared" si="0"/>
        <v>234.52650822669105</v>
      </c>
      <c r="I13" s="2">
        <f t="shared" si="1"/>
        <v>19.272068062143923</v>
      </c>
      <c r="J13" s="1">
        <f t="shared" si="2"/>
        <v>21083.642459985451</v>
      </c>
      <c r="K13" s="1">
        <f t="shared" si="3"/>
        <v>235488.35754001455</v>
      </c>
      <c r="L13" s="11">
        <f t="shared" si="4"/>
        <v>0.89087133871067181</v>
      </c>
      <c r="M13" s="1">
        <f t="shared" si="5"/>
        <v>209789.8283324501</v>
      </c>
    </row>
    <row r="14" spans="1:13">
      <c r="A14" s="142" t="s">
        <v>5</v>
      </c>
      <c r="B14" s="153">
        <v>100029</v>
      </c>
      <c r="C14" s="80" t="s">
        <v>17</v>
      </c>
      <c r="D14" s="126" t="s">
        <v>1122</v>
      </c>
      <c r="E14" s="126" t="s">
        <v>1187</v>
      </c>
      <c r="F14" s="103">
        <v>224088</v>
      </c>
      <c r="G14" s="104">
        <v>3131</v>
      </c>
      <c r="H14" s="2">
        <f t="shared" si="0"/>
        <v>71.570744171191308</v>
      </c>
      <c r="I14" s="2">
        <f t="shared" si="1"/>
        <v>19.272068062143923</v>
      </c>
      <c r="J14" s="1">
        <f t="shared" si="2"/>
        <v>60340.845102572624</v>
      </c>
      <c r="K14" s="1">
        <f t="shared" si="3"/>
        <v>163747.15489742736</v>
      </c>
      <c r="L14" s="11">
        <f t="shared" si="4"/>
        <v>0.89087133871067181</v>
      </c>
      <c r="M14" s="1">
        <f t="shared" si="5"/>
        <v>145877.64709353485</v>
      </c>
    </row>
    <row r="15" spans="1:13">
      <c r="A15" s="142" t="s">
        <v>5</v>
      </c>
      <c r="B15" s="149">
        <v>100031</v>
      </c>
      <c r="C15" s="80" t="s">
        <v>18</v>
      </c>
      <c r="D15" s="126" t="s">
        <v>1122</v>
      </c>
      <c r="E15" s="126" t="s">
        <v>1187</v>
      </c>
      <c r="F15" s="103">
        <v>0</v>
      </c>
      <c r="G15" s="104">
        <v>0</v>
      </c>
      <c r="H15" s="2">
        <f t="shared" si="0"/>
        <v>0</v>
      </c>
      <c r="I15" s="2">
        <f t="shared" si="1"/>
        <v>19.272068062143923</v>
      </c>
      <c r="J15" s="1">
        <f t="shared" si="2"/>
        <v>0</v>
      </c>
      <c r="K15" s="1">
        <f t="shared" si="3"/>
        <v>0</v>
      </c>
      <c r="L15" s="11">
        <f t="shared" si="4"/>
        <v>0.89087133871067181</v>
      </c>
      <c r="M15" s="1">
        <f t="shared" si="5"/>
        <v>0</v>
      </c>
    </row>
    <row r="16" spans="1:13">
      <c r="A16" s="142" t="s">
        <v>5</v>
      </c>
      <c r="B16" s="149">
        <v>100034</v>
      </c>
      <c r="C16" s="80" t="s">
        <v>19</v>
      </c>
      <c r="D16" s="126" t="s">
        <v>1122</v>
      </c>
      <c r="E16" s="126" t="s">
        <v>1187</v>
      </c>
      <c r="F16" s="103">
        <v>0</v>
      </c>
      <c r="G16" s="104">
        <v>0</v>
      </c>
      <c r="H16" s="2">
        <f t="shared" si="0"/>
        <v>0</v>
      </c>
      <c r="I16" s="2">
        <f t="shared" si="1"/>
        <v>19.272068062143923</v>
      </c>
      <c r="J16" s="1">
        <f t="shared" si="2"/>
        <v>0</v>
      </c>
      <c r="K16" s="1">
        <f t="shared" si="3"/>
        <v>0</v>
      </c>
      <c r="L16" s="11">
        <f t="shared" si="4"/>
        <v>0.89087133871067181</v>
      </c>
      <c r="M16" s="1">
        <f t="shared" si="5"/>
        <v>0</v>
      </c>
    </row>
    <row r="17" spans="1:13">
      <c r="A17" s="142" t="s">
        <v>5</v>
      </c>
      <c r="B17" s="149">
        <v>103315</v>
      </c>
      <c r="C17" s="80" t="s">
        <v>20</v>
      </c>
      <c r="D17" s="126" t="s">
        <v>1122</v>
      </c>
      <c r="E17" s="126" t="s">
        <v>1187</v>
      </c>
      <c r="F17" s="103">
        <v>0</v>
      </c>
      <c r="G17" s="104">
        <v>0</v>
      </c>
      <c r="H17" s="2">
        <f t="shared" si="0"/>
        <v>0</v>
      </c>
      <c r="I17" s="2">
        <f t="shared" si="1"/>
        <v>19.272068062143923</v>
      </c>
      <c r="J17" s="1">
        <f t="shared" si="2"/>
        <v>0</v>
      </c>
      <c r="K17" s="1">
        <f t="shared" si="3"/>
        <v>0</v>
      </c>
      <c r="L17" s="11">
        <f t="shared" si="4"/>
        <v>0.89087133871067181</v>
      </c>
      <c r="M17" s="1">
        <f t="shared" si="5"/>
        <v>0</v>
      </c>
    </row>
    <row r="18" spans="1:13">
      <c r="A18" s="142" t="s">
        <v>21</v>
      </c>
      <c r="B18" s="149">
        <v>110036</v>
      </c>
      <c r="C18" s="80" t="s">
        <v>22</v>
      </c>
      <c r="D18" s="126" t="s">
        <v>1122</v>
      </c>
      <c r="E18" s="126" t="s">
        <v>1187</v>
      </c>
      <c r="F18" s="103">
        <v>0</v>
      </c>
      <c r="G18" s="104">
        <v>0</v>
      </c>
      <c r="H18" s="2">
        <f t="shared" si="0"/>
        <v>0</v>
      </c>
      <c r="I18" s="2">
        <f t="shared" si="1"/>
        <v>19.272068062143923</v>
      </c>
      <c r="J18" s="1">
        <f t="shared" si="2"/>
        <v>0</v>
      </c>
      <c r="K18" s="1">
        <f t="shared" si="3"/>
        <v>0</v>
      </c>
      <c r="L18" s="11">
        <f t="shared" si="4"/>
        <v>0.89087133871067181</v>
      </c>
      <c r="M18" s="1">
        <f t="shared" si="5"/>
        <v>0</v>
      </c>
    </row>
    <row r="19" spans="1:13">
      <c r="A19" s="142" t="s">
        <v>21</v>
      </c>
      <c r="B19" s="149">
        <v>110037</v>
      </c>
      <c r="C19" s="80" t="s">
        <v>1196</v>
      </c>
      <c r="D19" s="126" t="s">
        <v>1122</v>
      </c>
      <c r="E19" s="126" t="s">
        <v>1187</v>
      </c>
      <c r="F19" s="103">
        <v>0</v>
      </c>
      <c r="G19" s="104">
        <v>0</v>
      </c>
      <c r="H19" s="2">
        <f t="shared" si="0"/>
        <v>0</v>
      </c>
      <c r="I19" s="2">
        <f t="shared" si="1"/>
        <v>19.272068062143923</v>
      </c>
      <c r="J19" s="1">
        <f t="shared" si="2"/>
        <v>0</v>
      </c>
      <c r="K19" s="1">
        <f t="shared" si="3"/>
        <v>0</v>
      </c>
      <c r="L19" s="11">
        <f t="shared" si="4"/>
        <v>0.89087133871067181</v>
      </c>
      <c r="M19" s="1">
        <f t="shared" si="5"/>
        <v>0</v>
      </c>
    </row>
    <row r="20" spans="1:13">
      <c r="A20" s="142" t="s">
        <v>21</v>
      </c>
      <c r="B20" s="149">
        <v>110737</v>
      </c>
      <c r="C20" s="90" t="s">
        <v>1156</v>
      </c>
      <c r="D20" s="142" t="s">
        <v>1122</v>
      </c>
      <c r="E20" s="142" t="s">
        <v>1188</v>
      </c>
      <c r="F20" s="103">
        <v>0</v>
      </c>
      <c r="G20" s="10">
        <v>0</v>
      </c>
      <c r="H20" s="2">
        <f t="shared" si="0"/>
        <v>0</v>
      </c>
      <c r="I20" s="2">
        <f t="shared" si="1"/>
        <v>19.272068062143923</v>
      </c>
      <c r="J20" s="1">
        <f t="shared" si="2"/>
        <v>0</v>
      </c>
      <c r="K20" s="1">
        <f t="shared" si="3"/>
        <v>0</v>
      </c>
      <c r="L20" s="11">
        <f t="shared" si="4"/>
        <v>0.89087133871067181</v>
      </c>
      <c r="M20" s="1">
        <f t="shared" si="5"/>
        <v>0</v>
      </c>
    </row>
    <row r="21" spans="1:13">
      <c r="A21" s="142" t="s">
        <v>23</v>
      </c>
      <c r="B21" s="153">
        <v>120038</v>
      </c>
      <c r="C21" s="80" t="s">
        <v>24</v>
      </c>
      <c r="D21" s="126" t="s">
        <v>1122</v>
      </c>
      <c r="E21" s="126" t="s">
        <v>1187</v>
      </c>
      <c r="F21" s="103">
        <v>0</v>
      </c>
      <c r="G21" s="104">
        <v>603</v>
      </c>
      <c r="H21" s="2">
        <f t="shared" si="0"/>
        <v>0</v>
      </c>
      <c r="I21" s="2">
        <f t="shared" si="1"/>
        <v>19.272068062143923</v>
      </c>
      <c r="J21" s="1">
        <f t="shared" si="2"/>
        <v>0</v>
      </c>
      <c r="K21" s="1">
        <f t="shared" si="3"/>
        <v>0</v>
      </c>
      <c r="L21" s="11">
        <f t="shared" si="4"/>
        <v>0.89087133871067181</v>
      </c>
      <c r="M21" s="1">
        <f t="shared" si="5"/>
        <v>0</v>
      </c>
    </row>
    <row r="22" spans="1:13">
      <c r="A22" s="142" t="s">
        <v>23</v>
      </c>
      <c r="B22" s="153">
        <v>120039</v>
      </c>
      <c r="C22" s="80" t="s">
        <v>25</v>
      </c>
      <c r="D22" s="126" t="s">
        <v>1122</v>
      </c>
      <c r="E22" s="126" t="s">
        <v>1187</v>
      </c>
      <c r="F22" s="103">
        <v>0</v>
      </c>
      <c r="G22" s="104">
        <v>6194</v>
      </c>
      <c r="H22" s="2">
        <f t="shared" si="0"/>
        <v>0</v>
      </c>
      <c r="I22" s="2">
        <f t="shared" si="1"/>
        <v>19.272068062143923</v>
      </c>
      <c r="J22" s="1">
        <f t="shared" si="2"/>
        <v>0</v>
      </c>
      <c r="K22" s="1">
        <f t="shared" si="3"/>
        <v>0</v>
      </c>
      <c r="L22" s="11">
        <f t="shared" si="4"/>
        <v>0.89087133871067181</v>
      </c>
      <c r="M22" s="1">
        <f t="shared" si="5"/>
        <v>0</v>
      </c>
    </row>
    <row r="23" spans="1:13">
      <c r="A23" s="142" t="s">
        <v>23</v>
      </c>
      <c r="B23" s="153">
        <v>120042</v>
      </c>
      <c r="C23" s="80" t="s">
        <v>26</v>
      </c>
      <c r="D23" s="126" t="s">
        <v>1122</v>
      </c>
      <c r="E23" s="126" t="s">
        <v>1187</v>
      </c>
      <c r="F23" s="103">
        <v>5052</v>
      </c>
      <c r="G23" s="104">
        <v>25</v>
      </c>
      <c r="H23" s="2">
        <f t="shared" si="0"/>
        <v>202.08</v>
      </c>
      <c r="I23" s="2">
        <f t="shared" si="1"/>
        <v>19.272068062143923</v>
      </c>
      <c r="J23" s="1">
        <f t="shared" si="2"/>
        <v>481.80170155359809</v>
      </c>
      <c r="K23" s="1">
        <f t="shared" si="3"/>
        <v>4570.1982984464021</v>
      </c>
      <c r="L23" s="11">
        <f t="shared" si="4"/>
        <v>0.89087133871067181</v>
      </c>
      <c r="M23" s="1">
        <f t="shared" si="5"/>
        <v>4071.4586763101806</v>
      </c>
    </row>
    <row r="24" spans="1:13">
      <c r="A24" s="142" t="s">
        <v>23</v>
      </c>
      <c r="B24" s="153">
        <v>120043</v>
      </c>
      <c r="C24" s="80" t="s">
        <v>27</v>
      </c>
      <c r="D24" s="126" t="s">
        <v>1122</v>
      </c>
      <c r="E24" s="126" t="s">
        <v>1187</v>
      </c>
      <c r="F24" s="103">
        <v>0</v>
      </c>
      <c r="G24" s="104">
        <v>1405</v>
      </c>
      <c r="H24" s="2">
        <f t="shared" si="0"/>
        <v>0</v>
      </c>
      <c r="I24" s="2">
        <f t="shared" si="1"/>
        <v>19.272068062143923</v>
      </c>
      <c r="J24" s="1">
        <f t="shared" si="2"/>
        <v>0</v>
      </c>
      <c r="K24" s="1">
        <f t="shared" si="3"/>
        <v>0</v>
      </c>
      <c r="L24" s="11">
        <f t="shared" si="4"/>
        <v>0.89087133871067181</v>
      </c>
      <c r="M24" s="1">
        <f t="shared" si="5"/>
        <v>0</v>
      </c>
    </row>
    <row r="25" spans="1:13">
      <c r="A25" s="142" t="s">
        <v>23</v>
      </c>
      <c r="B25" s="149">
        <v>120045</v>
      </c>
      <c r="C25" s="80" t="s">
        <v>28</v>
      </c>
      <c r="D25" s="126" t="s">
        <v>1122</v>
      </c>
      <c r="E25" s="126" t="s">
        <v>1187</v>
      </c>
      <c r="F25" s="103">
        <v>0</v>
      </c>
      <c r="G25" s="104">
        <v>0</v>
      </c>
      <c r="H25" s="2">
        <f t="shared" si="0"/>
        <v>0</v>
      </c>
      <c r="I25" s="2">
        <f t="shared" si="1"/>
        <v>19.272068062143923</v>
      </c>
      <c r="J25" s="1">
        <f t="shared" si="2"/>
        <v>0</v>
      </c>
      <c r="K25" s="1">
        <f t="shared" si="3"/>
        <v>0</v>
      </c>
      <c r="L25" s="11">
        <f t="shared" si="4"/>
        <v>0.89087133871067181</v>
      </c>
      <c r="M25" s="1">
        <f t="shared" si="5"/>
        <v>0</v>
      </c>
    </row>
    <row r="26" spans="1:13">
      <c r="A26" s="142" t="s">
        <v>23</v>
      </c>
      <c r="B26" s="149">
        <v>120047</v>
      </c>
      <c r="C26" s="80" t="s">
        <v>29</v>
      </c>
      <c r="D26" s="126" t="s">
        <v>1122</v>
      </c>
      <c r="E26" s="126" t="s">
        <v>1187</v>
      </c>
      <c r="F26" s="103">
        <v>0</v>
      </c>
      <c r="G26" s="104">
        <v>0</v>
      </c>
      <c r="H26" s="2">
        <f t="shared" si="0"/>
        <v>0</v>
      </c>
      <c r="I26" s="2">
        <f t="shared" si="1"/>
        <v>19.272068062143923</v>
      </c>
      <c r="J26" s="1">
        <f t="shared" si="2"/>
        <v>0</v>
      </c>
      <c r="K26" s="1">
        <f t="shared" si="3"/>
        <v>0</v>
      </c>
      <c r="L26" s="11">
        <f t="shared" si="4"/>
        <v>0.89087133871067181</v>
      </c>
      <c r="M26" s="1">
        <f t="shared" si="5"/>
        <v>0</v>
      </c>
    </row>
    <row r="27" spans="1:13">
      <c r="A27" s="142" t="s">
        <v>23</v>
      </c>
      <c r="B27" s="149">
        <v>120049</v>
      </c>
      <c r="C27" s="80" t="s">
        <v>30</v>
      </c>
      <c r="D27" s="126" t="s">
        <v>1122</v>
      </c>
      <c r="E27" s="126" t="s">
        <v>1187</v>
      </c>
      <c r="F27" s="103">
        <v>0</v>
      </c>
      <c r="G27" s="104">
        <v>0</v>
      </c>
      <c r="H27" s="2">
        <f t="shared" si="0"/>
        <v>0</v>
      </c>
      <c r="I27" s="2">
        <f t="shared" si="1"/>
        <v>19.272068062143923</v>
      </c>
      <c r="J27" s="1">
        <f t="shared" si="2"/>
        <v>0</v>
      </c>
      <c r="K27" s="1">
        <f t="shared" si="3"/>
        <v>0</v>
      </c>
      <c r="L27" s="11">
        <f t="shared" si="4"/>
        <v>0.89087133871067181</v>
      </c>
      <c r="M27" s="1">
        <f t="shared" si="5"/>
        <v>0</v>
      </c>
    </row>
    <row r="28" spans="1:13">
      <c r="A28" s="142" t="s">
        <v>23</v>
      </c>
      <c r="B28" s="149">
        <v>120050</v>
      </c>
      <c r="C28" s="80" t="s">
        <v>31</v>
      </c>
      <c r="D28" s="126" t="s">
        <v>1122</v>
      </c>
      <c r="E28" s="126" t="s">
        <v>1187</v>
      </c>
      <c r="F28" s="103">
        <v>0</v>
      </c>
      <c r="G28" s="104">
        <v>0</v>
      </c>
      <c r="H28" s="2">
        <f t="shared" si="0"/>
        <v>0</v>
      </c>
      <c r="I28" s="2">
        <f t="shared" si="1"/>
        <v>19.272068062143923</v>
      </c>
      <c r="J28" s="1">
        <f t="shared" si="2"/>
        <v>0</v>
      </c>
      <c r="K28" s="1">
        <f t="shared" si="3"/>
        <v>0</v>
      </c>
      <c r="L28" s="11">
        <f t="shared" si="4"/>
        <v>0.89087133871067181</v>
      </c>
      <c r="M28" s="1">
        <f t="shared" si="5"/>
        <v>0</v>
      </c>
    </row>
    <row r="29" spans="1:13">
      <c r="A29" s="142" t="s">
        <v>23</v>
      </c>
      <c r="B29" s="149">
        <v>123321</v>
      </c>
      <c r="C29" s="80" t="s">
        <v>32</v>
      </c>
      <c r="D29" s="126" t="s">
        <v>1122</v>
      </c>
      <c r="E29" s="126" t="s">
        <v>1187</v>
      </c>
      <c r="F29" s="103">
        <v>0</v>
      </c>
      <c r="G29" s="104">
        <v>0</v>
      </c>
      <c r="H29" s="2">
        <f t="shared" si="0"/>
        <v>0</v>
      </c>
      <c r="I29" s="2">
        <f t="shared" si="1"/>
        <v>19.272068062143923</v>
      </c>
      <c r="J29" s="1">
        <f t="shared" si="2"/>
        <v>0</v>
      </c>
      <c r="K29" s="1">
        <f t="shared" si="3"/>
        <v>0</v>
      </c>
      <c r="L29" s="11">
        <f t="shared" si="4"/>
        <v>0.89087133871067181</v>
      </c>
      <c r="M29" s="1">
        <f t="shared" si="5"/>
        <v>0</v>
      </c>
    </row>
    <row r="30" spans="1:13">
      <c r="A30" s="142" t="s">
        <v>33</v>
      </c>
      <c r="B30" s="153">
        <v>140053</v>
      </c>
      <c r="C30" s="80" t="s">
        <v>34</v>
      </c>
      <c r="D30" s="126" t="s">
        <v>1122</v>
      </c>
      <c r="E30" s="126" t="s">
        <v>1187</v>
      </c>
      <c r="F30" s="103">
        <v>1644</v>
      </c>
      <c r="G30" s="104">
        <v>807</v>
      </c>
      <c r="H30" s="2">
        <f t="shared" si="0"/>
        <v>2.037174721189591</v>
      </c>
      <c r="I30" s="2">
        <f t="shared" si="1"/>
        <v>19.272068062143923</v>
      </c>
      <c r="J30" s="1">
        <f t="shared" si="2"/>
        <v>1644</v>
      </c>
      <c r="K30" s="1">
        <f t="shared" si="3"/>
        <v>0</v>
      </c>
      <c r="L30" s="11">
        <f t="shared" si="4"/>
        <v>0.89087133871067181</v>
      </c>
      <c r="M30" s="1">
        <f t="shared" si="5"/>
        <v>0</v>
      </c>
    </row>
    <row r="31" spans="1:13">
      <c r="A31" s="142" t="s">
        <v>33</v>
      </c>
      <c r="B31" s="149">
        <v>140058</v>
      </c>
      <c r="C31" s="80" t="s">
        <v>35</v>
      </c>
      <c r="D31" s="126" t="s">
        <v>1122</v>
      </c>
      <c r="E31" s="126" t="s">
        <v>1187</v>
      </c>
      <c r="F31" s="103">
        <v>0</v>
      </c>
      <c r="G31" s="104">
        <v>0</v>
      </c>
      <c r="H31" s="2">
        <f t="shared" si="0"/>
        <v>0</v>
      </c>
      <c r="I31" s="2">
        <f t="shared" si="1"/>
        <v>19.272068062143923</v>
      </c>
      <c r="J31" s="1">
        <f t="shared" si="2"/>
        <v>0</v>
      </c>
      <c r="K31" s="1">
        <f t="shared" si="3"/>
        <v>0</v>
      </c>
      <c r="L31" s="11">
        <f t="shared" si="4"/>
        <v>0.89087133871067181</v>
      </c>
      <c r="M31" s="1">
        <f t="shared" si="5"/>
        <v>0</v>
      </c>
    </row>
    <row r="32" spans="1:13">
      <c r="A32" s="142" t="s">
        <v>33</v>
      </c>
      <c r="B32" s="149">
        <v>140061</v>
      </c>
      <c r="C32" s="80" t="s">
        <v>36</v>
      </c>
      <c r="D32" s="126" t="s">
        <v>1122</v>
      </c>
      <c r="E32" s="126" t="s">
        <v>1187</v>
      </c>
      <c r="F32" s="103">
        <v>0</v>
      </c>
      <c r="G32" s="104">
        <v>0</v>
      </c>
      <c r="H32" s="2">
        <f t="shared" si="0"/>
        <v>0</v>
      </c>
      <c r="I32" s="2">
        <f t="shared" si="1"/>
        <v>19.272068062143923</v>
      </c>
      <c r="J32" s="1">
        <f t="shared" si="2"/>
        <v>0</v>
      </c>
      <c r="K32" s="1">
        <f t="shared" si="3"/>
        <v>0</v>
      </c>
      <c r="L32" s="11">
        <f t="shared" si="4"/>
        <v>0.89087133871067181</v>
      </c>
      <c r="M32" s="1">
        <f t="shared" si="5"/>
        <v>0</v>
      </c>
    </row>
    <row r="33" spans="1:13">
      <c r="A33" s="142" t="s">
        <v>33</v>
      </c>
      <c r="B33" s="149">
        <v>140062</v>
      </c>
      <c r="C33" s="80" t="s">
        <v>37</v>
      </c>
      <c r="D33" s="126" t="s">
        <v>1122</v>
      </c>
      <c r="E33" s="126" t="s">
        <v>1187</v>
      </c>
      <c r="F33" s="103">
        <v>0</v>
      </c>
      <c r="G33" s="104">
        <v>0</v>
      </c>
      <c r="H33" s="2">
        <f t="shared" si="0"/>
        <v>0</v>
      </c>
      <c r="I33" s="2">
        <f t="shared" si="1"/>
        <v>19.272068062143923</v>
      </c>
      <c r="J33" s="1">
        <f t="shared" si="2"/>
        <v>0</v>
      </c>
      <c r="K33" s="1">
        <f t="shared" si="3"/>
        <v>0</v>
      </c>
      <c r="L33" s="11">
        <f t="shared" si="4"/>
        <v>0.89087133871067181</v>
      </c>
      <c r="M33" s="1">
        <f t="shared" si="5"/>
        <v>0</v>
      </c>
    </row>
    <row r="34" spans="1:13">
      <c r="A34" s="142" t="s">
        <v>33</v>
      </c>
      <c r="B34" s="153">
        <v>140064</v>
      </c>
      <c r="C34" s="80" t="s">
        <v>38</v>
      </c>
      <c r="D34" s="126" t="s">
        <v>1122</v>
      </c>
      <c r="E34" s="126" t="s">
        <v>1187</v>
      </c>
      <c r="F34" s="103">
        <v>241464</v>
      </c>
      <c r="G34" s="104">
        <v>2795</v>
      </c>
      <c r="H34" s="2">
        <f t="shared" si="0"/>
        <v>86.391413237924866</v>
      </c>
      <c r="I34" s="2">
        <f t="shared" si="1"/>
        <v>19.272068062143923</v>
      </c>
      <c r="J34" s="1">
        <f t="shared" si="2"/>
        <v>53865.430233692263</v>
      </c>
      <c r="K34" s="1">
        <f t="shared" si="3"/>
        <v>187598.56976630774</v>
      </c>
      <c r="L34" s="11">
        <f t="shared" si="4"/>
        <v>0.89087133871067181</v>
      </c>
      <c r="M34" s="1">
        <f t="shared" si="5"/>
        <v>167126.18898791794</v>
      </c>
    </row>
    <row r="35" spans="1:13">
      <c r="A35" s="142" t="s">
        <v>33</v>
      </c>
      <c r="B35" s="153">
        <v>140068</v>
      </c>
      <c r="C35" s="80" t="s">
        <v>39</v>
      </c>
      <c r="D35" s="126" t="s">
        <v>1122</v>
      </c>
      <c r="E35" s="126" t="s">
        <v>1187</v>
      </c>
      <c r="F35" s="103">
        <v>382200</v>
      </c>
      <c r="G35" s="104">
        <v>1542</v>
      </c>
      <c r="H35" s="2">
        <f t="shared" si="0"/>
        <v>247.85992217898831</v>
      </c>
      <c r="I35" s="2">
        <f t="shared" si="1"/>
        <v>19.272068062143923</v>
      </c>
      <c r="J35" s="1">
        <f t="shared" si="2"/>
        <v>29717.528951825931</v>
      </c>
      <c r="K35" s="1">
        <f t="shared" si="3"/>
        <v>352482.47104817408</v>
      </c>
      <c r="L35" s="11">
        <f t="shared" si="4"/>
        <v>0.89087133871067181</v>
      </c>
      <c r="M35" s="1">
        <f t="shared" si="5"/>
        <v>314016.53085473244</v>
      </c>
    </row>
    <row r="36" spans="1:13">
      <c r="A36" s="142" t="s">
        <v>33</v>
      </c>
      <c r="B36" s="153">
        <v>140069</v>
      </c>
      <c r="C36" s="80" t="s">
        <v>40</v>
      </c>
      <c r="D36" s="126" t="s">
        <v>1122</v>
      </c>
      <c r="E36" s="126" t="s">
        <v>1187</v>
      </c>
      <c r="F36" s="103">
        <v>0</v>
      </c>
      <c r="G36" s="104">
        <v>15736</v>
      </c>
      <c r="H36" s="2">
        <f t="shared" si="0"/>
        <v>0</v>
      </c>
      <c r="I36" s="2">
        <f t="shared" si="1"/>
        <v>19.272068062143923</v>
      </c>
      <c r="J36" s="1">
        <f t="shared" si="2"/>
        <v>0</v>
      </c>
      <c r="K36" s="1">
        <f t="shared" si="3"/>
        <v>0</v>
      </c>
      <c r="L36" s="11">
        <f t="shared" si="4"/>
        <v>0.89087133871067181</v>
      </c>
      <c r="M36" s="1">
        <f t="shared" si="5"/>
        <v>0</v>
      </c>
    </row>
    <row r="37" spans="1:13">
      <c r="A37" s="142" t="s">
        <v>33</v>
      </c>
      <c r="B37" s="153">
        <v>147332</v>
      </c>
      <c r="C37" s="80" t="s">
        <v>41</v>
      </c>
      <c r="D37" s="126" t="s">
        <v>1122</v>
      </c>
      <c r="E37" s="126" t="s">
        <v>1187</v>
      </c>
      <c r="F37" s="103">
        <v>0</v>
      </c>
      <c r="G37" s="104">
        <v>15432</v>
      </c>
      <c r="H37" s="2">
        <f t="shared" si="0"/>
        <v>0</v>
      </c>
      <c r="I37" s="2">
        <f t="shared" si="1"/>
        <v>19.272068062143923</v>
      </c>
      <c r="J37" s="1">
        <f t="shared" si="2"/>
        <v>0</v>
      </c>
      <c r="K37" s="1">
        <f t="shared" si="3"/>
        <v>0</v>
      </c>
      <c r="L37" s="11">
        <f t="shared" si="4"/>
        <v>0.89087133871067181</v>
      </c>
      <c r="M37" s="1">
        <f t="shared" si="5"/>
        <v>0</v>
      </c>
    </row>
    <row r="38" spans="1:13">
      <c r="A38" s="142" t="s">
        <v>42</v>
      </c>
      <c r="B38" s="149">
        <v>150071</v>
      </c>
      <c r="C38" s="80" t="s">
        <v>43</v>
      </c>
      <c r="D38" s="126" t="s">
        <v>1122</v>
      </c>
      <c r="E38" s="126" t="s">
        <v>1187</v>
      </c>
      <c r="F38" s="103">
        <v>0</v>
      </c>
      <c r="G38" s="104">
        <v>0</v>
      </c>
      <c r="H38" s="2">
        <f t="shared" si="0"/>
        <v>0</v>
      </c>
      <c r="I38" s="2">
        <f t="shared" si="1"/>
        <v>19.272068062143923</v>
      </c>
      <c r="J38" s="1">
        <f t="shared" si="2"/>
        <v>0</v>
      </c>
      <c r="K38" s="1">
        <f t="shared" si="3"/>
        <v>0</v>
      </c>
      <c r="L38" s="11">
        <f t="shared" si="4"/>
        <v>0.89087133871067181</v>
      </c>
      <c r="M38" s="1">
        <f t="shared" si="5"/>
        <v>0</v>
      </c>
    </row>
    <row r="39" spans="1:13">
      <c r="A39" s="142" t="s">
        <v>42</v>
      </c>
      <c r="B39" s="153">
        <v>150076</v>
      </c>
      <c r="C39" s="80" t="s">
        <v>44</v>
      </c>
      <c r="D39" s="126" t="s">
        <v>1122</v>
      </c>
      <c r="E39" s="126" t="s">
        <v>1187</v>
      </c>
      <c r="F39" s="103">
        <v>0</v>
      </c>
      <c r="G39" s="104">
        <v>740</v>
      </c>
      <c r="H39" s="2">
        <f t="shared" si="0"/>
        <v>0</v>
      </c>
      <c r="I39" s="2">
        <f t="shared" si="1"/>
        <v>19.272068062143923</v>
      </c>
      <c r="J39" s="1">
        <f t="shared" si="2"/>
        <v>0</v>
      </c>
      <c r="K39" s="1">
        <f t="shared" si="3"/>
        <v>0</v>
      </c>
      <c r="L39" s="11">
        <f t="shared" si="4"/>
        <v>0.89087133871067181</v>
      </c>
      <c r="M39" s="1">
        <f t="shared" si="5"/>
        <v>0</v>
      </c>
    </row>
    <row r="40" spans="1:13">
      <c r="A40" s="142" t="s">
        <v>42</v>
      </c>
      <c r="B40" s="153">
        <v>150077</v>
      </c>
      <c r="C40" s="80" t="s">
        <v>45</v>
      </c>
      <c r="D40" s="126" t="s">
        <v>1122</v>
      </c>
      <c r="E40" s="126" t="s">
        <v>1187</v>
      </c>
      <c r="F40" s="103">
        <v>0</v>
      </c>
      <c r="G40" s="104">
        <v>3651</v>
      </c>
      <c r="H40" s="2">
        <f t="shared" si="0"/>
        <v>0</v>
      </c>
      <c r="I40" s="2">
        <f t="shared" si="1"/>
        <v>19.272068062143923</v>
      </c>
      <c r="J40" s="1">
        <f t="shared" si="2"/>
        <v>0</v>
      </c>
      <c r="K40" s="1">
        <f t="shared" si="3"/>
        <v>0</v>
      </c>
      <c r="L40" s="11">
        <f t="shared" si="4"/>
        <v>0.89087133871067181</v>
      </c>
      <c r="M40" s="1">
        <f t="shared" si="5"/>
        <v>0</v>
      </c>
    </row>
    <row r="41" spans="1:13">
      <c r="A41" s="142" t="s">
        <v>42</v>
      </c>
      <c r="B41" s="149">
        <v>150079</v>
      </c>
      <c r="C41" s="80" t="s">
        <v>46</v>
      </c>
      <c r="D41" s="126" t="s">
        <v>1122</v>
      </c>
      <c r="E41" s="126" t="s">
        <v>1187</v>
      </c>
      <c r="F41" s="103">
        <v>0</v>
      </c>
      <c r="G41" s="104">
        <v>0</v>
      </c>
      <c r="H41" s="2">
        <f t="shared" si="0"/>
        <v>0</v>
      </c>
      <c r="I41" s="2">
        <f t="shared" si="1"/>
        <v>19.272068062143923</v>
      </c>
      <c r="J41" s="1">
        <f t="shared" si="2"/>
        <v>0</v>
      </c>
      <c r="K41" s="1">
        <f t="shared" si="3"/>
        <v>0</v>
      </c>
      <c r="L41" s="11">
        <f t="shared" si="4"/>
        <v>0.89087133871067181</v>
      </c>
      <c r="M41" s="1">
        <f t="shared" si="5"/>
        <v>0</v>
      </c>
    </row>
    <row r="42" spans="1:13">
      <c r="A42" s="142" t="s">
        <v>42</v>
      </c>
      <c r="B42" s="149">
        <v>150081</v>
      </c>
      <c r="C42" s="80" t="s">
        <v>47</v>
      </c>
      <c r="D42" s="126" t="s">
        <v>1122</v>
      </c>
      <c r="E42" s="126" t="s">
        <v>1187</v>
      </c>
      <c r="F42" s="103">
        <v>0</v>
      </c>
      <c r="G42" s="104">
        <v>0</v>
      </c>
      <c r="H42" s="2">
        <f t="shared" si="0"/>
        <v>0</v>
      </c>
      <c r="I42" s="2">
        <f t="shared" si="1"/>
        <v>19.272068062143923</v>
      </c>
      <c r="J42" s="1">
        <f t="shared" si="2"/>
        <v>0</v>
      </c>
      <c r="K42" s="1">
        <f t="shared" si="3"/>
        <v>0</v>
      </c>
      <c r="L42" s="11">
        <f t="shared" si="4"/>
        <v>0.89087133871067181</v>
      </c>
      <c r="M42" s="1">
        <f t="shared" si="5"/>
        <v>0</v>
      </c>
    </row>
    <row r="43" spans="1:13">
      <c r="A43" s="142" t="s">
        <v>42</v>
      </c>
      <c r="B43" s="153">
        <v>150085</v>
      </c>
      <c r="C43" s="80" t="s">
        <v>48</v>
      </c>
      <c r="D43" s="126" t="s">
        <v>1122</v>
      </c>
      <c r="E43" s="126" t="s">
        <v>1187</v>
      </c>
      <c r="F43" s="103">
        <v>71544</v>
      </c>
      <c r="G43" s="104">
        <v>662</v>
      </c>
      <c r="H43" s="2">
        <f t="shared" si="0"/>
        <v>108.07250755287009</v>
      </c>
      <c r="I43" s="2">
        <f t="shared" si="1"/>
        <v>19.272068062143923</v>
      </c>
      <c r="J43" s="1">
        <f t="shared" si="2"/>
        <v>12758.109057139276</v>
      </c>
      <c r="K43" s="1">
        <f t="shared" si="3"/>
        <v>58785.890942860722</v>
      </c>
      <c r="L43" s="11">
        <f t="shared" si="4"/>
        <v>0.89087133871067181</v>
      </c>
      <c r="M43" s="1">
        <f t="shared" si="5"/>
        <v>52370.665361565887</v>
      </c>
    </row>
    <row r="44" spans="1:13">
      <c r="A44" s="142" t="s">
        <v>42</v>
      </c>
      <c r="B44" s="149">
        <v>150088</v>
      </c>
      <c r="C44" s="80" t="s">
        <v>49</v>
      </c>
      <c r="D44" s="126" t="s">
        <v>1122</v>
      </c>
      <c r="E44" s="126" t="s">
        <v>1187</v>
      </c>
      <c r="F44" s="103">
        <v>0</v>
      </c>
      <c r="G44" s="104">
        <v>0</v>
      </c>
      <c r="H44" s="2">
        <f t="shared" si="0"/>
        <v>0</v>
      </c>
      <c r="I44" s="2">
        <f t="shared" si="1"/>
        <v>19.272068062143923</v>
      </c>
      <c r="J44" s="1">
        <f t="shared" si="2"/>
        <v>0</v>
      </c>
      <c r="K44" s="1">
        <f t="shared" si="3"/>
        <v>0</v>
      </c>
      <c r="L44" s="11">
        <f t="shared" si="4"/>
        <v>0.89087133871067181</v>
      </c>
      <c r="M44" s="1">
        <f t="shared" si="5"/>
        <v>0</v>
      </c>
    </row>
    <row r="45" spans="1:13">
      <c r="A45" s="142" t="s">
        <v>42</v>
      </c>
      <c r="B45" s="149">
        <v>150089</v>
      </c>
      <c r="C45" s="80" t="s">
        <v>50</v>
      </c>
      <c r="D45" s="126" t="s">
        <v>1122</v>
      </c>
      <c r="E45" s="126" t="s">
        <v>1187</v>
      </c>
      <c r="F45" s="103">
        <v>0</v>
      </c>
      <c r="G45" s="104">
        <v>0</v>
      </c>
      <c r="H45" s="2">
        <f t="shared" si="0"/>
        <v>0</v>
      </c>
      <c r="I45" s="2">
        <f t="shared" si="1"/>
        <v>19.272068062143923</v>
      </c>
      <c r="J45" s="1">
        <f t="shared" si="2"/>
        <v>0</v>
      </c>
      <c r="K45" s="1">
        <f t="shared" si="3"/>
        <v>0</v>
      </c>
      <c r="L45" s="11">
        <f t="shared" si="4"/>
        <v>0.89087133871067181</v>
      </c>
      <c r="M45" s="1">
        <f t="shared" si="5"/>
        <v>0</v>
      </c>
    </row>
    <row r="46" spans="1:13">
      <c r="A46" s="142" t="s">
        <v>42</v>
      </c>
      <c r="B46" s="153">
        <v>150091</v>
      </c>
      <c r="C46" s="80" t="s">
        <v>51</v>
      </c>
      <c r="D46" s="126" t="s">
        <v>1122</v>
      </c>
      <c r="E46" s="126" t="s">
        <v>1187</v>
      </c>
      <c r="F46" s="103">
        <v>0</v>
      </c>
      <c r="G46" s="104">
        <v>4422</v>
      </c>
      <c r="H46" s="2">
        <f t="shared" si="0"/>
        <v>0</v>
      </c>
      <c r="I46" s="2">
        <f t="shared" si="1"/>
        <v>19.272068062143923</v>
      </c>
      <c r="J46" s="1">
        <f t="shared" si="2"/>
        <v>0</v>
      </c>
      <c r="K46" s="1">
        <f t="shared" si="3"/>
        <v>0</v>
      </c>
      <c r="L46" s="11">
        <f t="shared" si="4"/>
        <v>0.89087133871067181</v>
      </c>
      <c r="M46" s="1">
        <f t="shared" si="5"/>
        <v>0</v>
      </c>
    </row>
    <row r="47" spans="1:13">
      <c r="A47" s="142" t="s">
        <v>42</v>
      </c>
      <c r="B47" s="149">
        <v>150092</v>
      </c>
      <c r="C47" s="80" t="s">
        <v>52</v>
      </c>
      <c r="D47" s="126" t="s">
        <v>1122</v>
      </c>
      <c r="E47" s="126" t="s">
        <v>1187</v>
      </c>
      <c r="F47" s="103">
        <v>0</v>
      </c>
      <c r="G47" s="104">
        <v>0</v>
      </c>
      <c r="H47" s="2">
        <f t="shared" si="0"/>
        <v>0</v>
      </c>
      <c r="I47" s="2">
        <f t="shared" si="1"/>
        <v>19.272068062143923</v>
      </c>
      <c r="J47" s="1">
        <f t="shared" si="2"/>
        <v>0</v>
      </c>
      <c r="K47" s="1">
        <f t="shared" si="3"/>
        <v>0</v>
      </c>
      <c r="L47" s="11">
        <f t="shared" si="4"/>
        <v>0.89087133871067181</v>
      </c>
      <c r="M47" s="1">
        <f t="shared" si="5"/>
        <v>0</v>
      </c>
    </row>
    <row r="48" spans="1:13">
      <c r="A48" s="142" t="s">
        <v>42</v>
      </c>
      <c r="B48" s="149">
        <v>150093</v>
      </c>
      <c r="C48" s="80" t="s">
        <v>53</v>
      </c>
      <c r="D48" s="126" t="s">
        <v>1122</v>
      </c>
      <c r="E48" s="126" t="s">
        <v>1187</v>
      </c>
      <c r="F48" s="103">
        <v>0</v>
      </c>
      <c r="G48" s="104">
        <v>0</v>
      </c>
      <c r="H48" s="2">
        <f t="shared" si="0"/>
        <v>0</v>
      </c>
      <c r="I48" s="2">
        <f t="shared" si="1"/>
        <v>19.272068062143923</v>
      </c>
      <c r="J48" s="1">
        <f t="shared" si="2"/>
        <v>0</v>
      </c>
      <c r="K48" s="1">
        <f t="shared" si="3"/>
        <v>0</v>
      </c>
      <c r="L48" s="11">
        <f t="shared" si="4"/>
        <v>0.89087133871067181</v>
      </c>
      <c r="M48" s="1">
        <f t="shared" si="5"/>
        <v>0</v>
      </c>
    </row>
    <row r="49" spans="1:13">
      <c r="A49" s="142" t="s">
        <v>42</v>
      </c>
      <c r="B49" s="149">
        <v>150095</v>
      </c>
      <c r="C49" s="80" t="s">
        <v>54</v>
      </c>
      <c r="D49" s="126" t="s">
        <v>1122</v>
      </c>
      <c r="E49" s="126" t="s">
        <v>1187</v>
      </c>
      <c r="F49" s="103">
        <v>0</v>
      </c>
      <c r="G49" s="104">
        <v>0</v>
      </c>
      <c r="H49" s="2">
        <f t="shared" si="0"/>
        <v>0</v>
      </c>
      <c r="I49" s="2">
        <f t="shared" si="1"/>
        <v>19.272068062143923</v>
      </c>
      <c r="J49" s="1">
        <f t="shared" si="2"/>
        <v>0</v>
      </c>
      <c r="K49" s="1">
        <f t="shared" si="3"/>
        <v>0</v>
      </c>
      <c r="L49" s="11">
        <f t="shared" si="4"/>
        <v>0.89087133871067181</v>
      </c>
      <c r="M49" s="1">
        <f t="shared" si="5"/>
        <v>0</v>
      </c>
    </row>
    <row r="50" spans="1:13">
      <c r="A50" s="142" t="s">
        <v>42</v>
      </c>
      <c r="B50" s="153">
        <v>150097</v>
      </c>
      <c r="C50" s="80" t="s">
        <v>55</v>
      </c>
      <c r="D50" s="126" t="s">
        <v>1122</v>
      </c>
      <c r="E50" s="126" t="s">
        <v>1187</v>
      </c>
      <c r="F50" s="103">
        <v>11496</v>
      </c>
      <c r="G50" s="104">
        <v>2133</v>
      </c>
      <c r="H50" s="2">
        <f t="shared" si="0"/>
        <v>5.3895921237693392</v>
      </c>
      <c r="I50" s="2">
        <f t="shared" si="1"/>
        <v>19.272068062143923</v>
      </c>
      <c r="J50" s="1">
        <f t="shared" si="2"/>
        <v>11496</v>
      </c>
      <c r="K50" s="1">
        <f t="shared" si="3"/>
        <v>0</v>
      </c>
      <c r="L50" s="11">
        <f t="shared" si="4"/>
        <v>0.89087133871067181</v>
      </c>
      <c r="M50" s="1">
        <f t="shared" si="5"/>
        <v>0</v>
      </c>
    </row>
    <row r="51" spans="1:13">
      <c r="A51" s="142" t="s">
        <v>42</v>
      </c>
      <c r="B51" s="153">
        <v>150099</v>
      </c>
      <c r="C51" s="80" t="s">
        <v>56</v>
      </c>
      <c r="D51" s="126" t="s">
        <v>1122</v>
      </c>
      <c r="E51" s="126" t="s">
        <v>1187</v>
      </c>
      <c r="F51" s="103">
        <v>0</v>
      </c>
      <c r="G51" s="104">
        <v>1415</v>
      </c>
      <c r="H51" s="2">
        <f t="shared" si="0"/>
        <v>0</v>
      </c>
      <c r="I51" s="2">
        <f t="shared" si="1"/>
        <v>19.272068062143923</v>
      </c>
      <c r="J51" s="1">
        <f t="shared" si="2"/>
        <v>0</v>
      </c>
      <c r="K51" s="1">
        <f t="shared" si="3"/>
        <v>0</v>
      </c>
      <c r="L51" s="11">
        <f t="shared" si="4"/>
        <v>0.89087133871067181</v>
      </c>
      <c r="M51" s="1">
        <f t="shared" si="5"/>
        <v>0</v>
      </c>
    </row>
    <row r="52" spans="1:13">
      <c r="A52" s="142" t="s">
        <v>42</v>
      </c>
      <c r="B52" s="149">
        <v>150104</v>
      </c>
      <c r="C52" s="80" t="s">
        <v>57</v>
      </c>
      <c r="D52" s="126" t="s">
        <v>1122</v>
      </c>
      <c r="E52" s="126" t="s">
        <v>1187</v>
      </c>
      <c r="F52" s="103">
        <v>0</v>
      </c>
      <c r="G52" s="104">
        <v>0</v>
      </c>
      <c r="H52" s="2">
        <f t="shared" si="0"/>
        <v>0</v>
      </c>
      <c r="I52" s="2">
        <f t="shared" si="1"/>
        <v>19.272068062143923</v>
      </c>
      <c r="J52" s="1">
        <f t="shared" si="2"/>
        <v>0</v>
      </c>
      <c r="K52" s="1">
        <f t="shared" si="3"/>
        <v>0</v>
      </c>
      <c r="L52" s="11">
        <f t="shared" si="4"/>
        <v>0.89087133871067181</v>
      </c>
      <c r="M52" s="1">
        <f t="shared" si="5"/>
        <v>0</v>
      </c>
    </row>
    <row r="53" spans="1:13">
      <c r="A53" s="142" t="s">
        <v>42</v>
      </c>
      <c r="B53" s="149">
        <v>150105</v>
      </c>
      <c r="C53" s="80" t="s">
        <v>58</v>
      </c>
      <c r="D53" s="126" t="s">
        <v>1122</v>
      </c>
      <c r="E53" s="126" t="s">
        <v>1187</v>
      </c>
      <c r="F53" s="103">
        <v>0</v>
      </c>
      <c r="G53" s="104">
        <v>0</v>
      </c>
      <c r="H53" s="2">
        <f t="shared" si="0"/>
        <v>0</v>
      </c>
      <c r="I53" s="2">
        <f t="shared" si="1"/>
        <v>19.272068062143923</v>
      </c>
      <c r="J53" s="1">
        <f t="shared" si="2"/>
        <v>0</v>
      </c>
      <c r="K53" s="1">
        <f t="shared" si="3"/>
        <v>0</v>
      </c>
      <c r="L53" s="11">
        <f t="shared" si="4"/>
        <v>0.89087133871067181</v>
      </c>
      <c r="M53" s="1">
        <f t="shared" si="5"/>
        <v>0</v>
      </c>
    </row>
    <row r="54" spans="1:13">
      <c r="A54" s="142" t="s">
        <v>42</v>
      </c>
      <c r="B54" s="149">
        <v>150107</v>
      </c>
      <c r="C54" s="80" t="s">
        <v>59</v>
      </c>
      <c r="D54" s="126" t="s">
        <v>1122</v>
      </c>
      <c r="E54" s="126" t="s">
        <v>1187</v>
      </c>
      <c r="F54" s="103">
        <v>0</v>
      </c>
      <c r="G54" s="104">
        <v>0</v>
      </c>
      <c r="H54" s="2">
        <f t="shared" si="0"/>
        <v>0</v>
      </c>
      <c r="I54" s="2">
        <f t="shared" si="1"/>
        <v>19.272068062143923</v>
      </c>
      <c r="J54" s="1">
        <f t="shared" si="2"/>
        <v>0</v>
      </c>
      <c r="K54" s="1">
        <f t="shared" si="3"/>
        <v>0</v>
      </c>
      <c r="L54" s="11">
        <f t="shared" si="4"/>
        <v>0.89087133871067181</v>
      </c>
      <c r="M54" s="1">
        <f t="shared" si="5"/>
        <v>0</v>
      </c>
    </row>
    <row r="55" spans="1:13">
      <c r="A55" s="142" t="s">
        <v>42</v>
      </c>
      <c r="B55" s="149">
        <v>150108</v>
      </c>
      <c r="C55" s="80" t="s">
        <v>60</v>
      </c>
      <c r="D55" s="126" t="s">
        <v>1122</v>
      </c>
      <c r="E55" s="126" t="s">
        <v>1187</v>
      </c>
      <c r="F55" s="103">
        <v>0</v>
      </c>
      <c r="G55" s="104">
        <v>0</v>
      </c>
      <c r="H55" s="2">
        <f t="shared" si="0"/>
        <v>0</v>
      </c>
      <c r="I55" s="2">
        <f t="shared" si="1"/>
        <v>19.272068062143923</v>
      </c>
      <c r="J55" s="1">
        <f t="shared" si="2"/>
        <v>0</v>
      </c>
      <c r="K55" s="1">
        <f t="shared" si="3"/>
        <v>0</v>
      </c>
      <c r="L55" s="11">
        <f t="shared" si="4"/>
        <v>0.89087133871067181</v>
      </c>
      <c r="M55" s="1">
        <f t="shared" si="5"/>
        <v>0</v>
      </c>
    </row>
    <row r="56" spans="1:13">
      <c r="A56" s="142" t="s">
        <v>42</v>
      </c>
      <c r="B56" s="153">
        <v>150111</v>
      </c>
      <c r="C56" s="80" t="s">
        <v>61</v>
      </c>
      <c r="D56" s="126" t="s">
        <v>1122</v>
      </c>
      <c r="E56" s="126" t="s">
        <v>1187</v>
      </c>
      <c r="F56" s="103">
        <v>0</v>
      </c>
      <c r="G56" s="104">
        <v>1516</v>
      </c>
      <c r="H56" s="2">
        <f t="shared" si="0"/>
        <v>0</v>
      </c>
      <c r="I56" s="2">
        <f t="shared" si="1"/>
        <v>19.272068062143923</v>
      </c>
      <c r="J56" s="1">
        <f t="shared" si="2"/>
        <v>0</v>
      </c>
      <c r="K56" s="1">
        <f t="shared" si="3"/>
        <v>0</v>
      </c>
      <c r="L56" s="11">
        <f t="shared" si="4"/>
        <v>0.89087133871067181</v>
      </c>
      <c r="M56" s="1">
        <f t="shared" si="5"/>
        <v>0</v>
      </c>
    </row>
    <row r="57" spans="1:13">
      <c r="A57" s="142" t="s">
        <v>42</v>
      </c>
      <c r="B57" s="153">
        <v>150112</v>
      </c>
      <c r="C57" s="80" t="s">
        <v>62</v>
      </c>
      <c r="D57" s="126" t="s">
        <v>1122</v>
      </c>
      <c r="E57" s="126" t="s">
        <v>1187</v>
      </c>
      <c r="F57" s="103">
        <v>497484</v>
      </c>
      <c r="G57" s="104">
        <v>1255</v>
      </c>
      <c r="H57" s="2">
        <f t="shared" si="0"/>
        <v>396.40159362549798</v>
      </c>
      <c r="I57" s="2">
        <f t="shared" si="1"/>
        <v>19.272068062143923</v>
      </c>
      <c r="J57" s="1">
        <f t="shared" si="2"/>
        <v>24186.445417990624</v>
      </c>
      <c r="K57" s="1">
        <f t="shared" si="3"/>
        <v>473297.55458200938</v>
      </c>
      <c r="L57" s="11">
        <f t="shared" si="4"/>
        <v>0.89087133871067181</v>
      </c>
      <c r="M57" s="1">
        <f t="shared" si="5"/>
        <v>421647.22605896194</v>
      </c>
    </row>
    <row r="58" spans="1:13">
      <c r="A58" s="142" t="s">
        <v>42</v>
      </c>
      <c r="B58" s="149">
        <v>150114</v>
      </c>
      <c r="C58" s="80" t="s">
        <v>63</v>
      </c>
      <c r="D58" s="126" t="s">
        <v>1122</v>
      </c>
      <c r="E58" s="126" t="s">
        <v>1187</v>
      </c>
      <c r="F58" s="103">
        <v>0</v>
      </c>
      <c r="G58" s="104">
        <v>0</v>
      </c>
      <c r="H58" s="2">
        <f t="shared" si="0"/>
        <v>0</v>
      </c>
      <c r="I58" s="2">
        <f t="shared" si="1"/>
        <v>19.272068062143923</v>
      </c>
      <c r="J58" s="1">
        <f t="shared" si="2"/>
        <v>0</v>
      </c>
      <c r="K58" s="1">
        <f t="shared" si="3"/>
        <v>0</v>
      </c>
      <c r="L58" s="11">
        <f t="shared" si="4"/>
        <v>0.89087133871067181</v>
      </c>
      <c r="M58" s="1">
        <f t="shared" si="5"/>
        <v>0</v>
      </c>
    </row>
    <row r="59" spans="1:13">
      <c r="A59" s="142" t="s">
        <v>42</v>
      </c>
      <c r="B59" s="149">
        <v>150116</v>
      </c>
      <c r="C59" s="80" t="s">
        <v>64</v>
      </c>
      <c r="D59" s="126" t="s">
        <v>1122</v>
      </c>
      <c r="E59" s="126" t="s">
        <v>1187</v>
      </c>
      <c r="F59" s="103">
        <v>0</v>
      </c>
      <c r="G59" s="104">
        <v>0</v>
      </c>
      <c r="H59" s="2">
        <f t="shared" si="0"/>
        <v>0</v>
      </c>
      <c r="I59" s="2">
        <f t="shared" si="1"/>
        <v>19.272068062143923</v>
      </c>
      <c r="J59" s="1">
        <f t="shared" si="2"/>
        <v>0</v>
      </c>
      <c r="K59" s="1">
        <f t="shared" si="3"/>
        <v>0</v>
      </c>
      <c r="L59" s="11">
        <f t="shared" si="4"/>
        <v>0.89087133871067181</v>
      </c>
      <c r="M59" s="1">
        <f t="shared" si="5"/>
        <v>0</v>
      </c>
    </row>
    <row r="60" spans="1:13">
      <c r="A60" s="142" t="s">
        <v>42</v>
      </c>
      <c r="B60" s="149">
        <v>150118</v>
      </c>
      <c r="C60" s="80" t="s">
        <v>65</v>
      </c>
      <c r="D60" s="126" t="s">
        <v>1122</v>
      </c>
      <c r="E60" s="126" t="s">
        <v>1187</v>
      </c>
      <c r="F60" s="103">
        <v>0</v>
      </c>
      <c r="G60" s="104">
        <v>0</v>
      </c>
      <c r="H60" s="2">
        <f t="shared" si="0"/>
        <v>0</v>
      </c>
      <c r="I60" s="2">
        <f t="shared" si="1"/>
        <v>19.272068062143923</v>
      </c>
      <c r="J60" s="1">
        <f t="shared" si="2"/>
        <v>0</v>
      </c>
      <c r="K60" s="1">
        <f t="shared" si="3"/>
        <v>0</v>
      </c>
      <c r="L60" s="11">
        <f t="shared" si="4"/>
        <v>0.89087133871067181</v>
      </c>
      <c r="M60" s="1">
        <f t="shared" si="5"/>
        <v>0</v>
      </c>
    </row>
    <row r="61" spans="1:13">
      <c r="A61" s="142" t="s">
        <v>42</v>
      </c>
      <c r="B61" s="153">
        <v>150125</v>
      </c>
      <c r="C61" s="80" t="s">
        <v>66</v>
      </c>
      <c r="D61" s="126" t="s">
        <v>1122</v>
      </c>
      <c r="E61" s="126" t="s">
        <v>1187</v>
      </c>
      <c r="F61" s="103">
        <v>0</v>
      </c>
      <c r="G61" s="104">
        <v>4557</v>
      </c>
      <c r="H61" s="2">
        <f t="shared" si="0"/>
        <v>0</v>
      </c>
      <c r="I61" s="2">
        <f t="shared" si="1"/>
        <v>19.272068062143923</v>
      </c>
      <c r="J61" s="1">
        <f t="shared" si="2"/>
        <v>0</v>
      </c>
      <c r="K61" s="1">
        <f t="shared" si="3"/>
        <v>0</v>
      </c>
      <c r="L61" s="11">
        <f t="shared" si="4"/>
        <v>0.89087133871067181</v>
      </c>
      <c r="M61" s="1">
        <f t="shared" si="5"/>
        <v>0</v>
      </c>
    </row>
    <row r="62" spans="1:13">
      <c r="A62" s="142" t="s">
        <v>42</v>
      </c>
      <c r="B62" s="149">
        <v>150129</v>
      </c>
      <c r="C62" s="80" t="s">
        <v>67</v>
      </c>
      <c r="D62" s="126" t="s">
        <v>1122</v>
      </c>
      <c r="E62" s="126" t="s">
        <v>1187</v>
      </c>
      <c r="F62" s="103">
        <v>0</v>
      </c>
      <c r="G62" s="104">
        <v>0</v>
      </c>
      <c r="H62" s="2">
        <f t="shared" si="0"/>
        <v>0</v>
      </c>
      <c r="I62" s="2">
        <f t="shared" si="1"/>
        <v>19.272068062143923</v>
      </c>
      <c r="J62" s="1">
        <f t="shared" si="2"/>
        <v>0</v>
      </c>
      <c r="K62" s="1">
        <f t="shared" si="3"/>
        <v>0</v>
      </c>
      <c r="L62" s="11">
        <f t="shared" si="4"/>
        <v>0.89087133871067181</v>
      </c>
      <c r="M62" s="1">
        <f t="shared" si="5"/>
        <v>0</v>
      </c>
    </row>
    <row r="63" spans="1:13">
      <c r="A63" s="142" t="s">
        <v>42</v>
      </c>
      <c r="B63" s="153">
        <v>150131</v>
      </c>
      <c r="C63" s="80" t="s">
        <v>68</v>
      </c>
      <c r="D63" s="126" t="s">
        <v>1122</v>
      </c>
      <c r="E63" s="126" t="s">
        <v>1187</v>
      </c>
      <c r="F63" s="103">
        <v>312780</v>
      </c>
      <c r="G63" s="104">
        <v>2866</v>
      </c>
      <c r="H63" s="2">
        <f t="shared" si="0"/>
        <v>109.13468248429868</v>
      </c>
      <c r="I63" s="2">
        <f t="shared" si="1"/>
        <v>19.272068062143923</v>
      </c>
      <c r="J63" s="1">
        <f t="shared" si="2"/>
        <v>55233.747066104486</v>
      </c>
      <c r="K63" s="1">
        <f t="shared" si="3"/>
        <v>257546.25293389551</v>
      </c>
      <c r="L63" s="11">
        <f t="shared" si="4"/>
        <v>0.89087133871067181</v>
      </c>
      <c r="M63" s="1">
        <f t="shared" si="5"/>
        <v>229440.57513113678</v>
      </c>
    </row>
    <row r="64" spans="1:13">
      <c r="A64" s="142" t="s">
        <v>42</v>
      </c>
      <c r="B64" s="149">
        <v>150133</v>
      </c>
      <c r="C64" s="80" t="s">
        <v>69</v>
      </c>
      <c r="D64" s="126" t="s">
        <v>1122</v>
      </c>
      <c r="E64" s="126" t="s">
        <v>1187</v>
      </c>
      <c r="F64" s="103">
        <v>0</v>
      </c>
      <c r="G64" s="104">
        <v>0</v>
      </c>
      <c r="H64" s="2">
        <f t="shared" si="0"/>
        <v>0</v>
      </c>
      <c r="I64" s="2">
        <f t="shared" si="1"/>
        <v>19.272068062143923</v>
      </c>
      <c r="J64" s="1">
        <f t="shared" si="2"/>
        <v>0</v>
      </c>
      <c r="K64" s="1">
        <f t="shared" si="3"/>
        <v>0</v>
      </c>
      <c r="L64" s="11">
        <f t="shared" si="4"/>
        <v>0.89087133871067181</v>
      </c>
      <c r="M64" s="1">
        <f t="shared" si="5"/>
        <v>0</v>
      </c>
    </row>
    <row r="65" spans="1:13">
      <c r="A65" s="142" t="s">
        <v>42</v>
      </c>
      <c r="B65" s="149">
        <v>150135</v>
      </c>
      <c r="C65" s="80" t="s">
        <v>70</v>
      </c>
      <c r="D65" s="126" t="s">
        <v>1122</v>
      </c>
      <c r="E65" s="126" t="s">
        <v>1187</v>
      </c>
      <c r="F65" s="103">
        <v>0</v>
      </c>
      <c r="G65" s="104">
        <v>0</v>
      </c>
      <c r="H65" s="2">
        <f t="shared" si="0"/>
        <v>0</v>
      </c>
      <c r="I65" s="2">
        <f t="shared" si="1"/>
        <v>19.272068062143923</v>
      </c>
      <c r="J65" s="1">
        <f t="shared" si="2"/>
        <v>0</v>
      </c>
      <c r="K65" s="1">
        <f t="shared" si="3"/>
        <v>0</v>
      </c>
      <c r="L65" s="11">
        <f t="shared" si="4"/>
        <v>0.89087133871067181</v>
      </c>
      <c r="M65" s="1">
        <f t="shared" si="5"/>
        <v>0</v>
      </c>
    </row>
    <row r="66" spans="1:13">
      <c r="A66" s="142" t="s">
        <v>71</v>
      </c>
      <c r="B66" s="153">
        <v>160135</v>
      </c>
      <c r="C66" s="80" t="s">
        <v>72</v>
      </c>
      <c r="D66" s="126" t="s">
        <v>1122</v>
      </c>
      <c r="E66" s="126" t="s">
        <v>1187</v>
      </c>
      <c r="F66" s="103">
        <v>0</v>
      </c>
      <c r="G66" s="104">
        <v>3328</v>
      </c>
      <c r="H66" s="2">
        <f t="shared" si="0"/>
        <v>0</v>
      </c>
      <c r="I66" s="2">
        <f t="shared" si="1"/>
        <v>19.272068062143923</v>
      </c>
      <c r="J66" s="1">
        <f t="shared" si="2"/>
        <v>0</v>
      </c>
      <c r="K66" s="1">
        <f t="shared" si="3"/>
        <v>0</v>
      </c>
      <c r="L66" s="11">
        <f t="shared" si="4"/>
        <v>0.89087133871067181</v>
      </c>
      <c r="M66" s="1">
        <f t="shared" si="5"/>
        <v>0</v>
      </c>
    </row>
    <row r="67" spans="1:13">
      <c r="A67" s="142" t="s">
        <v>73</v>
      </c>
      <c r="B67" s="153">
        <v>170156</v>
      </c>
      <c r="C67" s="80" t="s">
        <v>74</v>
      </c>
      <c r="D67" s="126" t="s">
        <v>1122</v>
      </c>
      <c r="E67" s="126" t="s">
        <v>1187</v>
      </c>
      <c r="F67" s="103">
        <v>0</v>
      </c>
      <c r="G67" s="104">
        <v>3065</v>
      </c>
      <c r="H67" s="2">
        <f t="shared" ref="H67:H130" si="6">IFERROR(F67/G67,0)</f>
        <v>0</v>
      </c>
      <c r="I67" s="2">
        <f t="shared" ref="I67:I130" si="7">$D$1134</f>
        <v>19.272068062143923</v>
      </c>
      <c r="J67" s="1">
        <f t="shared" ref="J67:J130" si="8">MIN(F67,I67*G67)</f>
        <v>0</v>
      </c>
      <c r="K67" s="1">
        <f t="shared" ref="K67:K130" si="9">F67-J67</f>
        <v>0</v>
      </c>
      <c r="L67" s="11">
        <f t="shared" ref="L67:L130" si="10">$L$1132</f>
        <v>0.89087133871067181</v>
      </c>
      <c r="M67" s="1">
        <f t="shared" ref="M67:M130" si="11">L67*K67</f>
        <v>0</v>
      </c>
    </row>
    <row r="68" spans="1:13">
      <c r="A68" s="142" t="s">
        <v>73</v>
      </c>
      <c r="B68" s="153">
        <v>170171</v>
      </c>
      <c r="C68" s="80" t="s">
        <v>75</v>
      </c>
      <c r="D68" s="126" t="s">
        <v>1122</v>
      </c>
      <c r="E68" s="126" t="s">
        <v>1187</v>
      </c>
      <c r="F68" s="103">
        <v>0</v>
      </c>
      <c r="G68" s="104">
        <v>964</v>
      </c>
      <c r="H68" s="2">
        <f t="shared" si="6"/>
        <v>0</v>
      </c>
      <c r="I68" s="2">
        <f t="shared" si="7"/>
        <v>19.272068062143923</v>
      </c>
      <c r="J68" s="1">
        <f t="shared" si="8"/>
        <v>0</v>
      </c>
      <c r="K68" s="1">
        <f t="shared" si="9"/>
        <v>0</v>
      </c>
      <c r="L68" s="11">
        <f t="shared" si="10"/>
        <v>0.89087133871067181</v>
      </c>
      <c r="M68" s="1">
        <f t="shared" si="11"/>
        <v>0</v>
      </c>
    </row>
    <row r="69" spans="1:13">
      <c r="A69" s="142" t="s">
        <v>73</v>
      </c>
      <c r="B69" s="153">
        <v>170175</v>
      </c>
      <c r="C69" s="80" t="s">
        <v>76</v>
      </c>
      <c r="D69" s="126" t="s">
        <v>1122</v>
      </c>
      <c r="E69" s="126" t="s">
        <v>1187</v>
      </c>
      <c r="F69" s="103">
        <v>0</v>
      </c>
      <c r="G69" s="104">
        <v>2615</v>
      </c>
      <c r="H69" s="2">
        <f t="shared" si="6"/>
        <v>0</v>
      </c>
      <c r="I69" s="2">
        <f t="shared" si="7"/>
        <v>19.272068062143923</v>
      </c>
      <c r="J69" s="1">
        <f t="shared" si="8"/>
        <v>0</v>
      </c>
      <c r="K69" s="1">
        <f t="shared" si="9"/>
        <v>0</v>
      </c>
      <c r="L69" s="11">
        <f t="shared" si="10"/>
        <v>0.89087133871067181</v>
      </c>
      <c r="M69" s="1">
        <f t="shared" si="11"/>
        <v>0</v>
      </c>
    </row>
    <row r="70" spans="1:13">
      <c r="A70" s="142" t="s">
        <v>73</v>
      </c>
      <c r="B70" s="153">
        <v>170177</v>
      </c>
      <c r="C70" s="80" t="s">
        <v>77</v>
      </c>
      <c r="D70" s="126" t="s">
        <v>1122</v>
      </c>
      <c r="E70" s="126" t="s">
        <v>1187</v>
      </c>
      <c r="F70" s="103">
        <v>0</v>
      </c>
      <c r="G70" s="104">
        <v>1717</v>
      </c>
      <c r="H70" s="2">
        <f t="shared" si="6"/>
        <v>0</v>
      </c>
      <c r="I70" s="2">
        <f t="shared" si="7"/>
        <v>19.272068062143923</v>
      </c>
      <c r="J70" s="1">
        <f t="shared" si="8"/>
        <v>0</v>
      </c>
      <c r="K70" s="1">
        <f t="shared" si="9"/>
        <v>0</v>
      </c>
      <c r="L70" s="11">
        <f t="shared" si="10"/>
        <v>0.89087133871067181</v>
      </c>
      <c r="M70" s="1">
        <f t="shared" si="11"/>
        <v>0</v>
      </c>
    </row>
    <row r="71" spans="1:13">
      <c r="A71" s="142" t="s">
        <v>73</v>
      </c>
      <c r="B71" s="153">
        <v>170179</v>
      </c>
      <c r="C71" s="80" t="s">
        <v>78</v>
      </c>
      <c r="D71" s="126" t="s">
        <v>1122</v>
      </c>
      <c r="E71" s="126" t="s">
        <v>1187</v>
      </c>
      <c r="F71" s="103">
        <v>0</v>
      </c>
      <c r="G71" s="104">
        <v>3848</v>
      </c>
      <c r="H71" s="2">
        <f t="shared" si="6"/>
        <v>0</v>
      </c>
      <c r="I71" s="2">
        <f t="shared" si="7"/>
        <v>19.272068062143923</v>
      </c>
      <c r="J71" s="1">
        <f t="shared" si="8"/>
        <v>0</v>
      </c>
      <c r="K71" s="1">
        <f t="shared" si="9"/>
        <v>0</v>
      </c>
      <c r="L71" s="11">
        <f t="shared" si="10"/>
        <v>0.89087133871067181</v>
      </c>
      <c r="M71" s="1">
        <f t="shared" si="11"/>
        <v>0</v>
      </c>
    </row>
    <row r="72" spans="1:13">
      <c r="A72" s="142" t="s">
        <v>73</v>
      </c>
      <c r="B72" s="149">
        <v>170183</v>
      </c>
      <c r="C72" s="80" t="s">
        <v>79</v>
      </c>
      <c r="D72" s="126" t="s">
        <v>1122</v>
      </c>
      <c r="E72" s="126" t="s">
        <v>1187</v>
      </c>
      <c r="F72" s="103">
        <v>0</v>
      </c>
      <c r="G72" s="104">
        <v>0</v>
      </c>
      <c r="H72" s="2">
        <f t="shared" si="6"/>
        <v>0</v>
      </c>
      <c r="I72" s="2">
        <f t="shared" si="7"/>
        <v>19.272068062143923</v>
      </c>
      <c r="J72" s="1">
        <f t="shared" si="8"/>
        <v>0</v>
      </c>
      <c r="K72" s="1">
        <f t="shared" si="9"/>
        <v>0</v>
      </c>
      <c r="L72" s="11">
        <f t="shared" si="10"/>
        <v>0.89087133871067181</v>
      </c>
      <c r="M72" s="1">
        <f t="shared" si="11"/>
        <v>0</v>
      </c>
    </row>
    <row r="73" spans="1:13">
      <c r="A73" s="142" t="s">
        <v>73</v>
      </c>
      <c r="B73" s="153">
        <v>170189</v>
      </c>
      <c r="C73" s="80" t="s">
        <v>80</v>
      </c>
      <c r="D73" s="126" t="s">
        <v>1122</v>
      </c>
      <c r="E73" s="126" t="s">
        <v>1187</v>
      </c>
      <c r="F73" s="103">
        <v>183972</v>
      </c>
      <c r="G73" s="104">
        <v>1283</v>
      </c>
      <c r="H73" s="2">
        <f t="shared" si="6"/>
        <v>143.39204988308651</v>
      </c>
      <c r="I73" s="2">
        <f t="shared" si="7"/>
        <v>19.272068062143923</v>
      </c>
      <c r="J73" s="1">
        <f t="shared" si="8"/>
        <v>24726.063323730654</v>
      </c>
      <c r="K73" s="1">
        <f t="shared" si="9"/>
        <v>159245.93667626934</v>
      </c>
      <c r="L73" s="11">
        <f t="shared" si="10"/>
        <v>0.89087133871067181</v>
      </c>
      <c r="M73" s="1">
        <f t="shared" si="11"/>
        <v>141867.64079102295</v>
      </c>
    </row>
    <row r="74" spans="1:13">
      <c r="A74" s="142" t="s">
        <v>73</v>
      </c>
      <c r="B74" s="149">
        <v>170191</v>
      </c>
      <c r="C74" s="80" t="s">
        <v>81</v>
      </c>
      <c r="D74" s="126" t="s">
        <v>1122</v>
      </c>
      <c r="E74" s="126" t="s">
        <v>1187</v>
      </c>
      <c r="F74" s="103">
        <v>0</v>
      </c>
      <c r="G74" s="104">
        <v>0</v>
      </c>
      <c r="H74" s="2">
        <f t="shared" si="6"/>
        <v>0</v>
      </c>
      <c r="I74" s="2">
        <f t="shared" si="7"/>
        <v>19.272068062143923</v>
      </c>
      <c r="J74" s="1">
        <f t="shared" si="8"/>
        <v>0</v>
      </c>
      <c r="K74" s="1">
        <f t="shared" si="9"/>
        <v>0</v>
      </c>
      <c r="L74" s="11">
        <f t="shared" si="10"/>
        <v>0.89087133871067181</v>
      </c>
      <c r="M74" s="1">
        <f t="shared" si="11"/>
        <v>0</v>
      </c>
    </row>
    <row r="75" spans="1:13">
      <c r="A75" s="142" t="s">
        <v>73</v>
      </c>
      <c r="B75" s="149">
        <v>170192</v>
      </c>
      <c r="C75" s="80" t="s">
        <v>82</v>
      </c>
      <c r="D75" s="126" t="s">
        <v>1122</v>
      </c>
      <c r="E75" s="126" t="s">
        <v>1187</v>
      </c>
      <c r="F75" s="103">
        <v>0</v>
      </c>
      <c r="G75" s="104">
        <v>0</v>
      </c>
      <c r="H75" s="2">
        <f t="shared" si="6"/>
        <v>0</v>
      </c>
      <c r="I75" s="2">
        <f t="shared" si="7"/>
        <v>19.272068062143923</v>
      </c>
      <c r="J75" s="1">
        <f t="shared" si="8"/>
        <v>0</v>
      </c>
      <c r="K75" s="1">
        <f t="shared" si="9"/>
        <v>0</v>
      </c>
      <c r="L75" s="11">
        <f t="shared" si="10"/>
        <v>0.89087133871067181</v>
      </c>
      <c r="M75" s="1">
        <f t="shared" si="11"/>
        <v>0</v>
      </c>
    </row>
    <row r="76" spans="1:13">
      <c r="A76" s="142" t="s">
        <v>73</v>
      </c>
      <c r="B76" s="153">
        <v>170195</v>
      </c>
      <c r="C76" s="80" t="s">
        <v>83</v>
      </c>
      <c r="D76" s="126" t="s">
        <v>1122</v>
      </c>
      <c r="E76" s="126" t="s">
        <v>1187</v>
      </c>
      <c r="F76" s="103">
        <v>22248</v>
      </c>
      <c r="G76" s="104">
        <v>397</v>
      </c>
      <c r="H76" s="2">
        <f t="shared" si="6"/>
        <v>56.040302267002517</v>
      </c>
      <c r="I76" s="2">
        <f t="shared" si="7"/>
        <v>19.272068062143923</v>
      </c>
      <c r="J76" s="1">
        <f t="shared" si="8"/>
        <v>7651.011020671137</v>
      </c>
      <c r="K76" s="1">
        <f t="shared" si="9"/>
        <v>14596.988979328864</v>
      </c>
      <c r="L76" s="11">
        <f t="shared" si="10"/>
        <v>0.89087133871067181</v>
      </c>
      <c r="M76" s="1">
        <f t="shared" si="11"/>
        <v>13004.039113159628</v>
      </c>
    </row>
    <row r="77" spans="1:13">
      <c r="A77" s="142" t="s">
        <v>73</v>
      </c>
      <c r="B77" s="153">
        <v>170196</v>
      </c>
      <c r="C77" s="80" t="s">
        <v>84</v>
      </c>
      <c r="D77" s="126" t="s">
        <v>1122</v>
      </c>
      <c r="E77" s="126" t="s">
        <v>1187</v>
      </c>
      <c r="F77" s="103">
        <v>0</v>
      </c>
      <c r="G77" s="104">
        <v>4485</v>
      </c>
      <c r="H77" s="2">
        <f t="shared" si="6"/>
        <v>0</v>
      </c>
      <c r="I77" s="2">
        <f t="shared" si="7"/>
        <v>19.272068062143923</v>
      </c>
      <c r="J77" s="1">
        <f t="shared" si="8"/>
        <v>0</v>
      </c>
      <c r="K77" s="1">
        <f t="shared" si="9"/>
        <v>0</v>
      </c>
      <c r="L77" s="11">
        <f t="shared" si="10"/>
        <v>0.89087133871067181</v>
      </c>
      <c r="M77" s="1">
        <f t="shared" si="11"/>
        <v>0</v>
      </c>
    </row>
    <row r="78" spans="1:13">
      <c r="A78" s="142" t="s">
        <v>73</v>
      </c>
      <c r="B78" s="153">
        <v>170197</v>
      </c>
      <c r="C78" s="80" t="s">
        <v>85</v>
      </c>
      <c r="D78" s="126" t="s">
        <v>1122</v>
      </c>
      <c r="E78" s="126" t="s">
        <v>1187</v>
      </c>
      <c r="F78" s="103">
        <v>0</v>
      </c>
      <c r="G78" s="104">
        <v>929</v>
      </c>
      <c r="H78" s="2">
        <f t="shared" si="6"/>
        <v>0</v>
      </c>
      <c r="I78" s="2">
        <f t="shared" si="7"/>
        <v>19.272068062143923</v>
      </c>
      <c r="J78" s="1">
        <f t="shared" si="8"/>
        <v>0</v>
      </c>
      <c r="K78" s="1">
        <f t="shared" si="9"/>
        <v>0</v>
      </c>
      <c r="L78" s="11">
        <f t="shared" si="10"/>
        <v>0.89087133871067181</v>
      </c>
      <c r="M78" s="1">
        <f t="shared" si="11"/>
        <v>0</v>
      </c>
    </row>
    <row r="79" spans="1:13">
      <c r="A79" s="142" t="s">
        <v>73</v>
      </c>
      <c r="B79" s="149">
        <v>170200</v>
      </c>
      <c r="C79" s="80" t="s">
        <v>86</v>
      </c>
      <c r="D79" s="126" t="s">
        <v>1122</v>
      </c>
      <c r="E79" s="126" t="s">
        <v>1187</v>
      </c>
      <c r="F79" s="103">
        <v>0</v>
      </c>
      <c r="G79" s="104">
        <v>0</v>
      </c>
      <c r="H79" s="2">
        <f t="shared" si="6"/>
        <v>0</v>
      </c>
      <c r="I79" s="2">
        <f t="shared" si="7"/>
        <v>19.272068062143923</v>
      </c>
      <c r="J79" s="1">
        <f t="shared" si="8"/>
        <v>0</v>
      </c>
      <c r="K79" s="1">
        <f t="shared" si="9"/>
        <v>0</v>
      </c>
      <c r="L79" s="11">
        <f t="shared" si="10"/>
        <v>0.89087133871067181</v>
      </c>
      <c r="M79" s="1">
        <f t="shared" si="11"/>
        <v>0</v>
      </c>
    </row>
    <row r="80" spans="1:13">
      <c r="A80" s="142" t="s">
        <v>73</v>
      </c>
      <c r="B80" s="153">
        <v>170205</v>
      </c>
      <c r="C80" s="80" t="s">
        <v>87</v>
      </c>
      <c r="D80" s="126" t="s">
        <v>1122</v>
      </c>
      <c r="E80" s="126" t="s">
        <v>1187</v>
      </c>
      <c r="F80" s="103">
        <v>2436</v>
      </c>
      <c r="G80" s="104">
        <v>1606</v>
      </c>
      <c r="H80" s="2">
        <f t="shared" si="6"/>
        <v>1.5168119551681196</v>
      </c>
      <c r="I80" s="2">
        <f t="shared" si="7"/>
        <v>19.272068062143923</v>
      </c>
      <c r="J80" s="1">
        <f t="shared" si="8"/>
        <v>2436</v>
      </c>
      <c r="K80" s="1">
        <f t="shared" si="9"/>
        <v>0</v>
      </c>
      <c r="L80" s="11">
        <f t="shared" si="10"/>
        <v>0.89087133871067181</v>
      </c>
      <c r="M80" s="1">
        <f t="shared" si="11"/>
        <v>0</v>
      </c>
    </row>
    <row r="81" spans="1:13">
      <c r="A81" s="142" t="s">
        <v>73</v>
      </c>
      <c r="B81" s="149">
        <v>170206</v>
      </c>
      <c r="C81" s="80" t="s">
        <v>88</v>
      </c>
      <c r="D81" s="126" t="s">
        <v>1122</v>
      </c>
      <c r="E81" s="126" t="s">
        <v>1187</v>
      </c>
      <c r="F81" s="103">
        <v>0</v>
      </c>
      <c r="G81" s="104">
        <v>0</v>
      </c>
      <c r="H81" s="2">
        <f t="shared" si="6"/>
        <v>0</v>
      </c>
      <c r="I81" s="2">
        <f t="shared" si="7"/>
        <v>19.272068062143923</v>
      </c>
      <c r="J81" s="1">
        <f t="shared" si="8"/>
        <v>0</v>
      </c>
      <c r="K81" s="1">
        <f t="shared" si="9"/>
        <v>0</v>
      </c>
      <c r="L81" s="11">
        <f t="shared" si="10"/>
        <v>0.89087133871067181</v>
      </c>
      <c r="M81" s="1">
        <f t="shared" si="11"/>
        <v>0</v>
      </c>
    </row>
    <row r="82" spans="1:13">
      <c r="A82" s="142" t="s">
        <v>73</v>
      </c>
      <c r="B82" s="153">
        <v>170210</v>
      </c>
      <c r="C82" s="80" t="s">
        <v>89</v>
      </c>
      <c r="D82" s="126" t="s">
        <v>1122</v>
      </c>
      <c r="E82" s="126" t="s">
        <v>1187</v>
      </c>
      <c r="F82" s="103">
        <v>0</v>
      </c>
      <c r="G82" s="104">
        <v>1053</v>
      </c>
      <c r="H82" s="2">
        <f t="shared" si="6"/>
        <v>0</v>
      </c>
      <c r="I82" s="2">
        <f t="shared" si="7"/>
        <v>19.272068062143923</v>
      </c>
      <c r="J82" s="1">
        <f t="shared" si="8"/>
        <v>0</v>
      </c>
      <c r="K82" s="1">
        <f t="shared" si="9"/>
        <v>0</v>
      </c>
      <c r="L82" s="11">
        <f t="shared" si="10"/>
        <v>0.89087133871067181</v>
      </c>
      <c r="M82" s="1">
        <f t="shared" si="11"/>
        <v>0</v>
      </c>
    </row>
    <row r="83" spans="1:13">
      <c r="A83" s="142" t="s">
        <v>73</v>
      </c>
      <c r="B83" s="153">
        <v>170215</v>
      </c>
      <c r="C83" s="80" t="s">
        <v>90</v>
      </c>
      <c r="D83" s="126" t="s">
        <v>1122</v>
      </c>
      <c r="E83" s="126" t="s">
        <v>1187</v>
      </c>
      <c r="F83" s="103">
        <v>0</v>
      </c>
      <c r="G83" s="104">
        <v>557</v>
      </c>
      <c r="H83" s="2">
        <f t="shared" si="6"/>
        <v>0</v>
      </c>
      <c r="I83" s="2">
        <f t="shared" si="7"/>
        <v>19.272068062143923</v>
      </c>
      <c r="J83" s="1">
        <f t="shared" si="8"/>
        <v>0</v>
      </c>
      <c r="K83" s="1">
        <f t="shared" si="9"/>
        <v>0</v>
      </c>
      <c r="L83" s="11">
        <f t="shared" si="10"/>
        <v>0.89087133871067181</v>
      </c>
      <c r="M83" s="1">
        <f t="shared" si="11"/>
        <v>0</v>
      </c>
    </row>
    <row r="84" spans="1:13">
      <c r="A84" s="142" t="s">
        <v>73</v>
      </c>
      <c r="B84" s="149">
        <v>170277</v>
      </c>
      <c r="C84" s="80" t="s">
        <v>91</v>
      </c>
      <c r="D84" s="126" t="s">
        <v>1122</v>
      </c>
      <c r="E84" s="126" t="s">
        <v>1187</v>
      </c>
      <c r="F84" s="103">
        <v>0</v>
      </c>
      <c r="G84" s="104">
        <v>0</v>
      </c>
      <c r="H84" s="2">
        <f t="shared" si="6"/>
        <v>0</v>
      </c>
      <c r="I84" s="2">
        <f t="shared" si="7"/>
        <v>19.272068062143923</v>
      </c>
      <c r="J84" s="1">
        <f t="shared" si="8"/>
        <v>0</v>
      </c>
      <c r="K84" s="1">
        <f t="shared" si="9"/>
        <v>0</v>
      </c>
      <c r="L84" s="11">
        <f t="shared" si="10"/>
        <v>0.89087133871067181</v>
      </c>
      <c r="M84" s="1">
        <f t="shared" si="11"/>
        <v>0</v>
      </c>
    </row>
    <row r="85" spans="1:13">
      <c r="A85" s="142" t="s">
        <v>92</v>
      </c>
      <c r="B85" s="153">
        <v>180216</v>
      </c>
      <c r="C85" s="80" t="s">
        <v>93</v>
      </c>
      <c r="D85" s="126" t="s">
        <v>1122</v>
      </c>
      <c r="E85" s="126" t="s">
        <v>1187</v>
      </c>
      <c r="F85" s="103">
        <v>0</v>
      </c>
      <c r="G85" s="104">
        <v>4405</v>
      </c>
      <c r="H85" s="2">
        <f t="shared" si="6"/>
        <v>0</v>
      </c>
      <c r="I85" s="2">
        <f t="shared" si="7"/>
        <v>19.272068062143923</v>
      </c>
      <c r="J85" s="1">
        <f t="shared" si="8"/>
        <v>0</v>
      </c>
      <c r="K85" s="1">
        <f t="shared" si="9"/>
        <v>0</v>
      </c>
      <c r="L85" s="11">
        <f t="shared" si="10"/>
        <v>0.89087133871067181</v>
      </c>
      <c r="M85" s="1">
        <f t="shared" si="11"/>
        <v>0</v>
      </c>
    </row>
    <row r="86" spans="1:13">
      <c r="A86" s="142" t="s">
        <v>94</v>
      </c>
      <c r="B86" s="149">
        <v>190217</v>
      </c>
      <c r="C86" s="80" t="s">
        <v>95</v>
      </c>
      <c r="D86" s="126" t="s">
        <v>1122</v>
      </c>
      <c r="E86" s="126" t="s">
        <v>1187</v>
      </c>
      <c r="F86" s="103">
        <v>0</v>
      </c>
      <c r="G86" s="104">
        <v>0</v>
      </c>
      <c r="H86" s="2">
        <f t="shared" si="6"/>
        <v>0</v>
      </c>
      <c r="I86" s="2">
        <f t="shared" si="7"/>
        <v>19.272068062143923</v>
      </c>
      <c r="J86" s="1">
        <f t="shared" si="8"/>
        <v>0</v>
      </c>
      <c r="K86" s="1">
        <f t="shared" si="9"/>
        <v>0</v>
      </c>
      <c r="L86" s="11">
        <f t="shared" si="10"/>
        <v>0.89087133871067181</v>
      </c>
      <c r="M86" s="1">
        <f t="shared" si="11"/>
        <v>0</v>
      </c>
    </row>
    <row r="87" spans="1:13">
      <c r="A87" s="142" t="s">
        <v>94</v>
      </c>
      <c r="B87" s="153">
        <v>190219</v>
      </c>
      <c r="C87" s="80" t="s">
        <v>96</v>
      </c>
      <c r="D87" s="126" t="s">
        <v>1122</v>
      </c>
      <c r="E87" s="126" t="s">
        <v>1187</v>
      </c>
      <c r="F87" s="103">
        <v>0</v>
      </c>
      <c r="G87" s="104">
        <v>3220</v>
      </c>
      <c r="H87" s="2">
        <f t="shared" si="6"/>
        <v>0</v>
      </c>
      <c r="I87" s="2">
        <f t="shared" si="7"/>
        <v>19.272068062143923</v>
      </c>
      <c r="J87" s="1">
        <f t="shared" si="8"/>
        <v>0</v>
      </c>
      <c r="K87" s="1">
        <f t="shared" si="9"/>
        <v>0</v>
      </c>
      <c r="L87" s="11">
        <f t="shared" si="10"/>
        <v>0.89087133871067181</v>
      </c>
      <c r="M87" s="1">
        <f t="shared" si="11"/>
        <v>0</v>
      </c>
    </row>
    <row r="88" spans="1:13">
      <c r="A88" s="142" t="s">
        <v>94</v>
      </c>
      <c r="B88" s="153">
        <v>190220</v>
      </c>
      <c r="C88" s="80" t="s">
        <v>97</v>
      </c>
      <c r="D88" s="126" t="s">
        <v>1122</v>
      </c>
      <c r="E88" s="126" t="s">
        <v>1187</v>
      </c>
      <c r="F88" s="103">
        <v>26604</v>
      </c>
      <c r="G88" s="104">
        <v>157</v>
      </c>
      <c r="H88" s="2">
        <f t="shared" si="6"/>
        <v>169.45222929936307</v>
      </c>
      <c r="I88" s="2">
        <f t="shared" si="7"/>
        <v>19.272068062143923</v>
      </c>
      <c r="J88" s="1">
        <f t="shared" si="8"/>
        <v>3025.7146857565958</v>
      </c>
      <c r="K88" s="1">
        <f t="shared" si="9"/>
        <v>23578.285314243403</v>
      </c>
      <c r="L88" s="11">
        <f t="shared" si="10"/>
        <v>0.89087133871067181</v>
      </c>
      <c r="M88" s="1">
        <f t="shared" si="11"/>
        <v>21005.218602402194</v>
      </c>
    </row>
    <row r="89" spans="1:13">
      <c r="A89" s="142" t="s">
        <v>94</v>
      </c>
      <c r="B89" s="149">
        <v>190225</v>
      </c>
      <c r="C89" s="80" t="s">
        <v>98</v>
      </c>
      <c r="D89" s="126" t="s">
        <v>1122</v>
      </c>
      <c r="E89" s="126" t="s">
        <v>1187</v>
      </c>
      <c r="F89" s="103">
        <v>0</v>
      </c>
      <c r="G89" s="104">
        <v>0</v>
      </c>
      <c r="H89" s="2">
        <f t="shared" si="6"/>
        <v>0</v>
      </c>
      <c r="I89" s="2">
        <f t="shared" si="7"/>
        <v>19.272068062143923</v>
      </c>
      <c r="J89" s="1">
        <f t="shared" si="8"/>
        <v>0</v>
      </c>
      <c r="K89" s="1">
        <f t="shared" si="9"/>
        <v>0</v>
      </c>
      <c r="L89" s="11">
        <f t="shared" si="10"/>
        <v>0.89087133871067181</v>
      </c>
      <c r="M89" s="1">
        <f t="shared" si="11"/>
        <v>0</v>
      </c>
    </row>
    <row r="90" spans="1:13">
      <c r="A90" s="142" t="s">
        <v>94</v>
      </c>
      <c r="B90" s="149">
        <v>190226</v>
      </c>
      <c r="C90" s="80" t="s">
        <v>1215</v>
      </c>
      <c r="D90" s="126" t="s">
        <v>1122</v>
      </c>
      <c r="E90" s="126" t="s">
        <v>1187</v>
      </c>
      <c r="F90" s="103">
        <v>0</v>
      </c>
      <c r="G90" s="104">
        <v>0</v>
      </c>
      <c r="H90" s="2">
        <f t="shared" si="6"/>
        <v>0</v>
      </c>
      <c r="I90" s="2">
        <f t="shared" si="7"/>
        <v>19.272068062143923</v>
      </c>
      <c r="J90" s="1">
        <f t="shared" si="8"/>
        <v>0</v>
      </c>
      <c r="K90" s="1">
        <f t="shared" si="9"/>
        <v>0</v>
      </c>
      <c r="L90" s="11">
        <f t="shared" si="10"/>
        <v>0.89087133871067181</v>
      </c>
      <c r="M90" s="1">
        <f t="shared" si="11"/>
        <v>0</v>
      </c>
    </row>
    <row r="91" spans="1:13">
      <c r="A91" s="142" t="s">
        <v>94</v>
      </c>
      <c r="B91" s="149">
        <v>190237</v>
      </c>
      <c r="C91" s="80" t="s">
        <v>100</v>
      </c>
      <c r="D91" s="126" t="s">
        <v>1122</v>
      </c>
      <c r="E91" s="126" t="s">
        <v>1187</v>
      </c>
      <c r="F91" s="103">
        <v>0</v>
      </c>
      <c r="G91" s="104">
        <v>0</v>
      </c>
      <c r="H91" s="2">
        <f t="shared" si="6"/>
        <v>0</v>
      </c>
      <c r="I91" s="2">
        <f t="shared" si="7"/>
        <v>19.272068062143923</v>
      </c>
      <c r="J91" s="1">
        <f t="shared" si="8"/>
        <v>0</v>
      </c>
      <c r="K91" s="1">
        <f t="shared" si="9"/>
        <v>0</v>
      </c>
      <c r="L91" s="11">
        <f t="shared" si="10"/>
        <v>0.89087133871067181</v>
      </c>
      <c r="M91" s="1">
        <f t="shared" si="11"/>
        <v>0</v>
      </c>
    </row>
    <row r="92" spans="1:13">
      <c r="A92" s="142" t="s">
        <v>94</v>
      </c>
      <c r="B92" s="149">
        <v>190238</v>
      </c>
      <c r="C92" s="80" t="s">
        <v>101</v>
      </c>
      <c r="D92" s="126" t="s">
        <v>1122</v>
      </c>
      <c r="E92" s="126" t="s">
        <v>1187</v>
      </c>
      <c r="F92" s="103">
        <v>0</v>
      </c>
      <c r="G92" s="104">
        <v>0</v>
      </c>
      <c r="H92" s="2">
        <f t="shared" si="6"/>
        <v>0</v>
      </c>
      <c r="I92" s="2">
        <f t="shared" si="7"/>
        <v>19.272068062143923</v>
      </c>
      <c r="J92" s="1">
        <f t="shared" si="8"/>
        <v>0</v>
      </c>
      <c r="K92" s="1">
        <f t="shared" si="9"/>
        <v>0</v>
      </c>
      <c r="L92" s="11">
        <f t="shared" si="10"/>
        <v>0.89087133871067181</v>
      </c>
      <c r="M92" s="1">
        <f t="shared" si="11"/>
        <v>0</v>
      </c>
    </row>
    <row r="93" spans="1:13">
      <c r="A93" s="142" t="s">
        <v>94</v>
      </c>
      <c r="B93" s="153">
        <v>190239</v>
      </c>
      <c r="C93" s="80" t="s">
        <v>102</v>
      </c>
      <c r="D93" s="126" t="s">
        <v>1122</v>
      </c>
      <c r="E93" s="126" t="s">
        <v>1187</v>
      </c>
      <c r="F93" s="103">
        <v>26304</v>
      </c>
      <c r="G93" s="104">
        <v>650</v>
      </c>
      <c r="H93" s="2">
        <f t="shared" si="6"/>
        <v>40.46769230769231</v>
      </c>
      <c r="I93" s="2">
        <f t="shared" si="7"/>
        <v>19.272068062143923</v>
      </c>
      <c r="J93" s="1">
        <f t="shared" si="8"/>
        <v>12526.84424039355</v>
      </c>
      <c r="K93" s="1">
        <f t="shared" si="9"/>
        <v>13777.15575960645</v>
      </c>
      <c r="L93" s="11">
        <f t="shared" si="10"/>
        <v>0.89087133871067181</v>
      </c>
      <c r="M93" s="1">
        <f t="shared" si="11"/>
        <v>12273.67319518604</v>
      </c>
    </row>
    <row r="94" spans="1:13">
      <c r="A94" s="142" t="s">
        <v>94</v>
      </c>
      <c r="B94" s="153">
        <v>190243</v>
      </c>
      <c r="C94" s="80" t="s">
        <v>103</v>
      </c>
      <c r="D94" s="126" t="s">
        <v>1122</v>
      </c>
      <c r="E94" s="126" t="s">
        <v>1187</v>
      </c>
      <c r="F94" s="103">
        <v>0</v>
      </c>
      <c r="G94" s="104">
        <v>2289</v>
      </c>
      <c r="H94" s="2">
        <f t="shared" si="6"/>
        <v>0</v>
      </c>
      <c r="I94" s="2">
        <f t="shared" si="7"/>
        <v>19.272068062143923</v>
      </c>
      <c r="J94" s="1">
        <f t="shared" si="8"/>
        <v>0</v>
      </c>
      <c r="K94" s="1">
        <f t="shared" si="9"/>
        <v>0</v>
      </c>
      <c r="L94" s="11">
        <f t="shared" si="10"/>
        <v>0.89087133871067181</v>
      </c>
      <c r="M94" s="1">
        <f t="shared" si="11"/>
        <v>0</v>
      </c>
    </row>
    <row r="95" spans="1:13">
      <c r="A95" s="142" t="s">
        <v>94</v>
      </c>
      <c r="B95" s="153">
        <v>190248</v>
      </c>
      <c r="C95" s="80" t="s">
        <v>104</v>
      </c>
      <c r="D95" s="126" t="s">
        <v>1122</v>
      </c>
      <c r="E95" s="126" t="s">
        <v>1187</v>
      </c>
      <c r="F95" s="103">
        <v>379320</v>
      </c>
      <c r="G95" s="104">
        <v>5152</v>
      </c>
      <c r="H95" s="2">
        <f t="shared" si="6"/>
        <v>73.625776397515523</v>
      </c>
      <c r="I95" s="2">
        <f t="shared" si="7"/>
        <v>19.272068062143923</v>
      </c>
      <c r="J95" s="1">
        <f t="shared" si="8"/>
        <v>99289.694656165491</v>
      </c>
      <c r="K95" s="1">
        <f t="shared" si="9"/>
        <v>280030.30534383451</v>
      </c>
      <c r="L95" s="11">
        <f t="shared" si="10"/>
        <v>0.89087133871067181</v>
      </c>
      <c r="M95" s="1">
        <f t="shared" si="11"/>
        <v>249470.97300122003</v>
      </c>
    </row>
    <row r="96" spans="1:13">
      <c r="A96" s="142" t="s">
        <v>94</v>
      </c>
      <c r="B96" s="149">
        <v>190249</v>
      </c>
      <c r="C96" s="80" t="s">
        <v>1216</v>
      </c>
      <c r="D96" s="126" t="s">
        <v>1122</v>
      </c>
      <c r="E96" s="126" t="s">
        <v>1187</v>
      </c>
      <c r="F96" s="103">
        <v>0</v>
      </c>
      <c r="G96" s="104">
        <v>0</v>
      </c>
      <c r="H96" s="2">
        <f t="shared" si="6"/>
        <v>0</v>
      </c>
      <c r="I96" s="2">
        <f t="shared" si="7"/>
        <v>19.272068062143923</v>
      </c>
      <c r="J96" s="1">
        <f t="shared" si="8"/>
        <v>0</v>
      </c>
      <c r="K96" s="1">
        <f t="shared" si="9"/>
        <v>0</v>
      </c>
      <c r="L96" s="11">
        <f t="shared" si="10"/>
        <v>0.89087133871067181</v>
      </c>
      <c r="M96" s="1">
        <f t="shared" si="11"/>
        <v>0</v>
      </c>
    </row>
    <row r="97" spans="1:13">
      <c r="A97" s="142" t="s">
        <v>94</v>
      </c>
      <c r="B97" s="153">
        <v>190250</v>
      </c>
      <c r="C97" s="80" t="s">
        <v>106</v>
      </c>
      <c r="D97" s="126" t="s">
        <v>1122</v>
      </c>
      <c r="E97" s="126" t="s">
        <v>1187</v>
      </c>
      <c r="F97" s="103">
        <v>0</v>
      </c>
      <c r="G97" s="104">
        <v>18148</v>
      </c>
      <c r="H97" s="2">
        <f t="shared" si="6"/>
        <v>0</v>
      </c>
      <c r="I97" s="2">
        <f t="shared" si="7"/>
        <v>19.272068062143923</v>
      </c>
      <c r="J97" s="1">
        <f t="shared" si="8"/>
        <v>0</v>
      </c>
      <c r="K97" s="1">
        <f t="shared" si="9"/>
        <v>0</v>
      </c>
      <c r="L97" s="11">
        <f t="shared" si="10"/>
        <v>0.89087133871067181</v>
      </c>
      <c r="M97" s="1">
        <f t="shared" si="11"/>
        <v>0</v>
      </c>
    </row>
    <row r="98" spans="1:13">
      <c r="A98" s="142" t="s">
        <v>94</v>
      </c>
      <c r="B98" s="149">
        <v>190253</v>
      </c>
      <c r="C98" s="80" t="s">
        <v>107</v>
      </c>
      <c r="D98" s="126" t="s">
        <v>1122</v>
      </c>
      <c r="E98" s="126" t="s">
        <v>1187</v>
      </c>
      <c r="F98" s="103">
        <v>0</v>
      </c>
      <c r="G98" s="104">
        <v>0</v>
      </c>
      <c r="H98" s="2">
        <f t="shared" si="6"/>
        <v>0</v>
      </c>
      <c r="I98" s="2">
        <f t="shared" si="7"/>
        <v>19.272068062143923</v>
      </c>
      <c r="J98" s="1">
        <f t="shared" si="8"/>
        <v>0</v>
      </c>
      <c r="K98" s="1">
        <f t="shared" si="9"/>
        <v>0</v>
      </c>
      <c r="L98" s="11">
        <f t="shared" si="10"/>
        <v>0.89087133871067181</v>
      </c>
      <c r="M98" s="1">
        <f t="shared" si="11"/>
        <v>0</v>
      </c>
    </row>
    <row r="99" spans="1:13">
      <c r="A99" s="142" t="s">
        <v>94</v>
      </c>
      <c r="B99" s="149">
        <v>193029</v>
      </c>
      <c r="C99" s="80" t="s">
        <v>108</v>
      </c>
      <c r="D99" s="126" t="s">
        <v>1122</v>
      </c>
      <c r="E99" s="126" t="s">
        <v>1187</v>
      </c>
      <c r="F99" s="103">
        <v>0</v>
      </c>
      <c r="G99" s="104">
        <v>0</v>
      </c>
      <c r="H99" s="2">
        <f t="shared" si="6"/>
        <v>0</v>
      </c>
      <c r="I99" s="2">
        <f t="shared" si="7"/>
        <v>19.272068062143923</v>
      </c>
      <c r="J99" s="1">
        <f t="shared" si="8"/>
        <v>0</v>
      </c>
      <c r="K99" s="1">
        <f t="shared" si="9"/>
        <v>0</v>
      </c>
      <c r="L99" s="11">
        <f t="shared" si="10"/>
        <v>0.89087133871067181</v>
      </c>
      <c r="M99" s="1">
        <f t="shared" si="11"/>
        <v>0</v>
      </c>
    </row>
    <row r="100" spans="1:13">
      <c r="A100" s="142" t="s">
        <v>94</v>
      </c>
      <c r="B100" s="153">
        <v>197251</v>
      </c>
      <c r="C100" s="80" t="s">
        <v>109</v>
      </c>
      <c r="D100" s="126" t="s">
        <v>1122</v>
      </c>
      <c r="E100" s="126" t="s">
        <v>1187</v>
      </c>
      <c r="F100" s="103">
        <v>14244</v>
      </c>
      <c r="G100" s="104">
        <v>597</v>
      </c>
      <c r="H100" s="2">
        <f t="shared" si="6"/>
        <v>23.859296482412059</v>
      </c>
      <c r="I100" s="2">
        <f t="shared" si="7"/>
        <v>19.272068062143923</v>
      </c>
      <c r="J100" s="1">
        <f t="shared" si="8"/>
        <v>11505.424633099921</v>
      </c>
      <c r="K100" s="1">
        <f t="shared" si="9"/>
        <v>2738.5753669000787</v>
      </c>
      <c r="L100" s="11">
        <f t="shared" si="10"/>
        <v>0.89087133871067181</v>
      </c>
      <c r="M100" s="1">
        <f t="shared" si="11"/>
        <v>2439.7183032703424</v>
      </c>
    </row>
    <row r="101" spans="1:13">
      <c r="A101" s="142" t="s">
        <v>110</v>
      </c>
      <c r="B101" s="149">
        <v>200256</v>
      </c>
      <c r="C101" s="80" t="s">
        <v>111</v>
      </c>
      <c r="D101" s="126" t="s">
        <v>1122</v>
      </c>
      <c r="E101" s="126" t="s">
        <v>1187</v>
      </c>
      <c r="F101" s="103">
        <v>0</v>
      </c>
      <c r="G101" s="104">
        <v>0</v>
      </c>
      <c r="H101" s="2">
        <f t="shared" si="6"/>
        <v>0</v>
      </c>
      <c r="I101" s="2">
        <f t="shared" si="7"/>
        <v>19.272068062143923</v>
      </c>
      <c r="J101" s="1">
        <f t="shared" si="8"/>
        <v>0</v>
      </c>
      <c r="K101" s="1">
        <f t="shared" si="9"/>
        <v>0</v>
      </c>
      <c r="L101" s="11">
        <f t="shared" si="10"/>
        <v>0.89087133871067181</v>
      </c>
      <c r="M101" s="1">
        <f t="shared" si="11"/>
        <v>0</v>
      </c>
    </row>
    <row r="102" spans="1:13">
      <c r="A102" s="142" t="s">
        <v>110</v>
      </c>
      <c r="B102" s="153">
        <v>200257</v>
      </c>
      <c r="C102" s="80" t="s">
        <v>112</v>
      </c>
      <c r="D102" s="126" t="s">
        <v>1122</v>
      </c>
      <c r="E102" s="126" t="s">
        <v>1187</v>
      </c>
      <c r="F102" s="103">
        <v>543732</v>
      </c>
      <c r="G102" s="104">
        <v>1174</v>
      </c>
      <c r="H102" s="2">
        <f t="shared" si="6"/>
        <v>463.14480408858606</v>
      </c>
      <c r="I102" s="2">
        <f t="shared" si="7"/>
        <v>19.272068062143923</v>
      </c>
      <c r="J102" s="1">
        <f t="shared" si="8"/>
        <v>22625.407904956966</v>
      </c>
      <c r="K102" s="1">
        <f t="shared" si="9"/>
        <v>521106.59209504304</v>
      </c>
      <c r="L102" s="11">
        <f t="shared" si="10"/>
        <v>0.89087133871067181</v>
      </c>
      <c r="M102" s="1">
        <f t="shared" si="11"/>
        <v>464238.927310667</v>
      </c>
    </row>
    <row r="103" spans="1:13">
      <c r="A103" s="142" t="s">
        <v>110</v>
      </c>
      <c r="B103" s="149">
        <v>200258</v>
      </c>
      <c r="C103" s="80" t="s">
        <v>113</v>
      </c>
      <c r="D103" s="126" t="s">
        <v>1122</v>
      </c>
      <c r="E103" s="126" t="s">
        <v>1187</v>
      </c>
      <c r="F103" s="103">
        <v>0</v>
      </c>
      <c r="G103" s="104">
        <v>0</v>
      </c>
      <c r="H103" s="2">
        <f t="shared" si="6"/>
        <v>0</v>
      </c>
      <c r="I103" s="2">
        <f t="shared" si="7"/>
        <v>19.272068062143923</v>
      </c>
      <c r="J103" s="1">
        <f t="shared" si="8"/>
        <v>0</v>
      </c>
      <c r="K103" s="1">
        <f t="shared" si="9"/>
        <v>0</v>
      </c>
      <c r="L103" s="11">
        <f t="shared" si="10"/>
        <v>0.89087133871067181</v>
      </c>
      <c r="M103" s="1">
        <f t="shared" si="11"/>
        <v>0</v>
      </c>
    </row>
    <row r="104" spans="1:13">
      <c r="A104" s="142" t="s">
        <v>110</v>
      </c>
      <c r="B104" s="153">
        <v>200259</v>
      </c>
      <c r="C104" s="80" t="s">
        <v>114</v>
      </c>
      <c r="D104" s="126" t="s">
        <v>1122</v>
      </c>
      <c r="E104" s="126" t="s">
        <v>1187</v>
      </c>
      <c r="F104" s="103">
        <v>1270236</v>
      </c>
      <c r="G104" s="104">
        <v>3406</v>
      </c>
      <c r="H104" s="2">
        <f t="shared" si="6"/>
        <v>372.94069289489136</v>
      </c>
      <c r="I104" s="2">
        <f t="shared" si="7"/>
        <v>19.272068062143923</v>
      </c>
      <c r="J104" s="1">
        <f t="shared" si="8"/>
        <v>65640.663819662208</v>
      </c>
      <c r="K104" s="1">
        <f t="shared" si="9"/>
        <v>1204595.3361803377</v>
      </c>
      <c r="L104" s="11">
        <f t="shared" si="10"/>
        <v>0.89087133871067181</v>
      </c>
      <c r="M104" s="1">
        <f t="shared" si="11"/>
        <v>1073139.4597476092</v>
      </c>
    </row>
    <row r="105" spans="1:13">
      <c r="A105" s="142" t="s">
        <v>110</v>
      </c>
      <c r="B105" s="149">
        <v>200267</v>
      </c>
      <c r="C105" s="80" t="s">
        <v>115</v>
      </c>
      <c r="D105" s="126" t="s">
        <v>1122</v>
      </c>
      <c r="E105" s="126" t="s">
        <v>1187</v>
      </c>
      <c r="F105" s="103">
        <v>0</v>
      </c>
      <c r="G105" s="104">
        <v>0</v>
      </c>
      <c r="H105" s="2">
        <f t="shared" si="6"/>
        <v>0</v>
      </c>
      <c r="I105" s="2">
        <f t="shared" si="7"/>
        <v>19.272068062143923</v>
      </c>
      <c r="J105" s="1">
        <f t="shared" si="8"/>
        <v>0</v>
      </c>
      <c r="K105" s="1">
        <f t="shared" si="9"/>
        <v>0</v>
      </c>
      <c r="L105" s="11">
        <f t="shared" si="10"/>
        <v>0.89087133871067181</v>
      </c>
      <c r="M105" s="1">
        <f t="shared" si="11"/>
        <v>0</v>
      </c>
    </row>
    <row r="106" spans="1:13">
      <c r="A106" s="142" t="s">
        <v>110</v>
      </c>
      <c r="B106" s="149">
        <v>200277</v>
      </c>
      <c r="C106" s="80" t="s">
        <v>116</v>
      </c>
      <c r="D106" s="126" t="s">
        <v>1122</v>
      </c>
      <c r="E106" s="126" t="s">
        <v>1187</v>
      </c>
      <c r="F106" s="103">
        <v>0</v>
      </c>
      <c r="G106" s="104">
        <v>0</v>
      </c>
      <c r="H106" s="2">
        <f t="shared" si="6"/>
        <v>0</v>
      </c>
      <c r="I106" s="2">
        <f t="shared" si="7"/>
        <v>19.272068062143923</v>
      </c>
      <c r="J106" s="1">
        <f t="shared" si="8"/>
        <v>0</v>
      </c>
      <c r="K106" s="1">
        <f t="shared" si="9"/>
        <v>0</v>
      </c>
      <c r="L106" s="11">
        <f t="shared" si="10"/>
        <v>0.89087133871067181</v>
      </c>
      <c r="M106" s="1">
        <f t="shared" si="11"/>
        <v>0</v>
      </c>
    </row>
    <row r="107" spans="1:13">
      <c r="A107" s="142" t="s">
        <v>117</v>
      </c>
      <c r="B107" s="149">
        <v>210330</v>
      </c>
      <c r="C107" s="80" t="s">
        <v>118</v>
      </c>
      <c r="D107" s="126" t="s">
        <v>1122</v>
      </c>
      <c r="E107" s="126" t="s">
        <v>1187</v>
      </c>
      <c r="F107" s="103">
        <v>0</v>
      </c>
      <c r="G107" s="104">
        <v>0</v>
      </c>
      <c r="H107" s="2">
        <f t="shared" si="6"/>
        <v>0</v>
      </c>
      <c r="I107" s="2">
        <f t="shared" si="7"/>
        <v>19.272068062143923</v>
      </c>
      <c r="J107" s="1">
        <f t="shared" si="8"/>
        <v>0</v>
      </c>
      <c r="K107" s="1">
        <f t="shared" si="9"/>
        <v>0</v>
      </c>
      <c r="L107" s="11">
        <f t="shared" si="10"/>
        <v>0.89087133871067181</v>
      </c>
      <c r="M107" s="1">
        <f t="shared" si="11"/>
        <v>0</v>
      </c>
    </row>
    <row r="108" spans="1:13">
      <c r="A108" s="142" t="s">
        <v>117</v>
      </c>
      <c r="B108" s="153">
        <v>210331</v>
      </c>
      <c r="C108" s="80" t="s">
        <v>119</v>
      </c>
      <c r="D108" s="126" t="s">
        <v>1122</v>
      </c>
      <c r="E108" s="126" t="s">
        <v>1187</v>
      </c>
      <c r="F108" s="103">
        <v>979944</v>
      </c>
      <c r="G108" s="104">
        <v>2005</v>
      </c>
      <c r="H108" s="2">
        <f t="shared" si="6"/>
        <v>488.7501246882793</v>
      </c>
      <c r="I108" s="2">
        <f t="shared" si="7"/>
        <v>19.272068062143923</v>
      </c>
      <c r="J108" s="1">
        <f t="shared" si="8"/>
        <v>38640.496464598567</v>
      </c>
      <c r="K108" s="1">
        <f t="shared" si="9"/>
        <v>941303.50353540143</v>
      </c>
      <c r="L108" s="11">
        <f t="shared" si="10"/>
        <v>0.89087133871067181</v>
      </c>
      <c r="M108" s="1">
        <f t="shared" si="11"/>
        <v>838580.31232762872</v>
      </c>
    </row>
    <row r="109" spans="1:13">
      <c r="A109" s="142" t="s">
        <v>117</v>
      </c>
      <c r="B109" s="153">
        <v>210335</v>
      </c>
      <c r="C109" s="80" t="s">
        <v>120</v>
      </c>
      <c r="D109" s="126" t="s">
        <v>1122</v>
      </c>
      <c r="E109" s="126" t="s">
        <v>1187</v>
      </c>
      <c r="F109" s="103">
        <v>0</v>
      </c>
      <c r="G109" s="104">
        <v>5887</v>
      </c>
      <c r="H109" s="2">
        <f t="shared" si="6"/>
        <v>0</v>
      </c>
      <c r="I109" s="2">
        <f t="shared" si="7"/>
        <v>19.272068062143923</v>
      </c>
      <c r="J109" s="1">
        <f t="shared" si="8"/>
        <v>0</v>
      </c>
      <c r="K109" s="1">
        <f t="shared" si="9"/>
        <v>0</v>
      </c>
      <c r="L109" s="11">
        <f t="shared" si="10"/>
        <v>0.89087133871067181</v>
      </c>
      <c r="M109" s="1">
        <f t="shared" si="11"/>
        <v>0</v>
      </c>
    </row>
    <row r="110" spans="1:13">
      <c r="A110" s="142" t="s">
        <v>117</v>
      </c>
      <c r="B110" s="149">
        <v>210338</v>
      </c>
      <c r="C110" s="80" t="s">
        <v>121</v>
      </c>
      <c r="D110" s="126" t="s">
        <v>1122</v>
      </c>
      <c r="E110" s="126" t="s">
        <v>1187</v>
      </c>
      <c r="F110" s="103">
        <v>0</v>
      </c>
      <c r="G110" s="104">
        <v>0</v>
      </c>
      <c r="H110" s="2">
        <f t="shared" si="6"/>
        <v>0</v>
      </c>
      <c r="I110" s="2">
        <f t="shared" si="7"/>
        <v>19.272068062143923</v>
      </c>
      <c r="J110" s="1">
        <f t="shared" si="8"/>
        <v>0</v>
      </c>
      <c r="K110" s="1">
        <f t="shared" si="9"/>
        <v>0</v>
      </c>
      <c r="L110" s="11">
        <f t="shared" si="10"/>
        <v>0.89087133871067181</v>
      </c>
      <c r="M110" s="1">
        <f t="shared" si="11"/>
        <v>0</v>
      </c>
    </row>
    <row r="111" spans="1:13">
      <c r="A111" s="142" t="s">
        <v>122</v>
      </c>
      <c r="B111" s="153">
        <v>220324</v>
      </c>
      <c r="C111" s="80" t="s">
        <v>123</v>
      </c>
      <c r="D111" s="126" t="s">
        <v>1122</v>
      </c>
      <c r="E111" s="126" t="s">
        <v>1187</v>
      </c>
      <c r="F111" s="103">
        <v>0</v>
      </c>
      <c r="G111" s="104">
        <v>1183</v>
      </c>
      <c r="H111" s="2">
        <f t="shared" si="6"/>
        <v>0</v>
      </c>
      <c r="I111" s="2">
        <f t="shared" si="7"/>
        <v>19.272068062143923</v>
      </c>
      <c r="J111" s="1">
        <f t="shared" si="8"/>
        <v>0</v>
      </c>
      <c r="K111" s="1">
        <f t="shared" si="9"/>
        <v>0</v>
      </c>
      <c r="L111" s="11">
        <f t="shared" si="10"/>
        <v>0.89087133871067181</v>
      </c>
      <c r="M111" s="1">
        <f t="shared" si="11"/>
        <v>0</v>
      </c>
    </row>
    <row r="112" spans="1:13">
      <c r="A112" s="142" t="s">
        <v>122</v>
      </c>
      <c r="B112" s="149">
        <v>220338</v>
      </c>
      <c r="C112" s="80" t="s">
        <v>124</v>
      </c>
      <c r="D112" s="126" t="s">
        <v>1122</v>
      </c>
      <c r="E112" s="126" t="s">
        <v>1187</v>
      </c>
      <c r="F112" s="103">
        <v>0</v>
      </c>
      <c r="G112" s="104">
        <v>0</v>
      </c>
      <c r="H112" s="2">
        <f t="shared" si="6"/>
        <v>0</v>
      </c>
      <c r="I112" s="2">
        <f t="shared" si="7"/>
        <v>19.272068062143923</v>
      </c>
      <c r="J112" s="1">
        <f t="shared" si="8"/>
        <v>0</v>
      </c>
      <c r="K112" s="1">
        <f t="shared" si="9"/>
        <v>0</v>
      </c>
      <c r="L112" s="11">
        <f t="shared" si="10"/>
        <v>0.89087133871067181</v>
      </c>
      <c r="M112" s="1">
        <f t="shared" si="11"/>
        <v>0</v>
      </c>
    </row>
    <row r="113" spans="1:13">
      <c r="A113" s="142" t="s">
        <v>122</v>
      </c>
      <c r="B113" s="149">
        <v>220344</v>
      </c>
      <c r="C113" s="80" t="s">
        <v>125</v>
      </c>
      <c r="D113" s="126" t="s">
        <v>1122</v>
      </c>
      <c r="E113" s="126" t="s">
        <v>1187</v>
      </c>
      <c r="F113" s="103">
        <v>0</v>
      </c>
      <c r="G113" s="104">
        <v>0</v>
      </c>
      <c r="H113" s="2">
        <f t="shared" si="6"/>
        <v>0</v>
      </c>
      <c r="I113" s="2">
        <f t="shared" si="7"/>
        <v>19.272068062143923</v>
      </c>
      <c r="J113" s="1">
        <f t="shared" si="8"/>
        <v>0</v>
      </c>
      <c r="K113" s="1">
        <f t="shared" si="9"/>
        <v>0</v>
      </c>
      <c r="L113" s="11">
        <f t="shared" si="10"/>
        <v>0.89087133871067181</v>
      </c>
      <c r="M113" s="1">
        <f t="shared" si="11"/>
        <v>0</v>
      </c>
    </row>
    <row r="114" spans="1:13">
      <c r="A114" s="142" t="s">
        <v>122</v>
      </c>
      <c r="B114" s="149">
        <v>220346</v>
      </c>
      <c r="C114" s="80" t="s">
        <v>126</v>
      </c>
      <c r="D114" s="126" t="s">
        <v>1122</v>
      </c>
      <c r="E114" s="126" t="s">
        <v>1187</v>
      </c>
      <c r="F114" s="103">
        <v>0</v>
      </c>
      <c r="G114" s="104">
        <v>0</v>
      </c>
      <c r="H114" s="2">
        <f t="shared" si="6"/>
        <v>0</v>
      </c>
      <c r="I114" s="2">
        <f t="shared" si="7"/>
        <v>19.272068062143923</v>
      </c>
      <c r="J114" s="1">
        <f t="shared" si="8"/>
        <v>0</v>
      </c>
      <c r="K114" s="1">
        <f t="shared" si="9"/>
        <v>0</v>
      </c>
      <c r="L114" s="11">
        <f t="shared" si="10"/>
        <v>0.89087133871067181</v>
      </c>
      <c r="M114" s="1">
        <f t="shared" si="11"/>
        <v>0</v>
      </c>
    </row>
    <row r="115" spans="1:13">
      <c r="A115" s="142" t="s">
        <v>122</v>
      </c>
      <c r="B115" s="153">
        <v>220347</v>
      </c>
      <c r="C115" s="80" t="s">
        <v>127</v>
      </c>
      <c r="D115" s="126" t="s">
        <v>1122</v>
      </c>
      <c r="E115" s="126" t="s">
        <v>1187</v>
      </c>
      <c r="F115" s="103">
        <v>1620396</v>
      </c>
      <c r="G115" s="104">
        <v>4321</v>
      </c>
      <c r="H115" s="2">
        <f t="shared" si="6"/>
        <v>375.0048599861143</v>
      </c>
      <c r="I115" s="2">
        <f t="shared" si="7"/>
        <v>19.272068062143923</v>
      </c>
      <c r="J115" s="1">
        <f t="shared" si="8"/>
        <v>83274.606096523887</v>
      </c>
      <c r="K115" s="1">
        <f t="shared" si="9"/>
        <v>1537121.3939034762</v>
      </c>
      <c r="L115" s="11">
        <f t="shared" si="10"/>
        <v>0.89087133871067181</v>
      </c>
      <c r="M115" s="1">
        <f t="shared" si="11"/>
        <v>1369377.3939476036</v>
      </c>
    </row>
    <row r="116" spans="1:13">
      <c r="A116" s="142" t="s">
        <v>122</v>
      </c>
      <c r="B116" s="153">
        <v>220348</v>
      </c>
      <c r="C116" s="80" t="s">
        <v>128</v>
      </c>
      <c r="D116" s="126" t="s">
        <v>1122</v>
      </c>
      <c r="E116" s="126" t="s">
        <v>1187</v>
      </c>
      <c r="F116" s="103">
        <v>638964</v>
      </c>
      <c r="G116" s="104">
        <v>8545</v>
      </c>
      <c r="H116" s="2">
        <f t="shared" si="6"/>
        <v>74.776360444704508</v>
      </c>
      <c r="I116" s="2">
        <f t="shared" si="7"/>
        <v>19.272068062143923</v>
      </c>
      <c r="J116" s="1">
        <f t="shared" si="8"/>
        <v>164679.82159101983</v>
      </c>
      <c r="K116" s="1">
        <f t="shared" si="9"/>
        <v>474284.17840898014</v>
      </c>
      <c r="L116" s="11">
        <f t="shared" si="10"/>
        <v>0.89087133871067181</v>
      </c>
      <c r="M116" s="1">
        <f t="shared" si="11"/>
        <v>422526.18094849924</v>
      </c>
    </row>
    <row r="117" spans="1:13">
      <c r="A117" s="142" t="s">
        <v>122</v>
      </c>
      <c r="B117" s="149">
        <v>220351</v>
      </c>
      <c r="C117" s="80" t="s">
        <v>129</v>
      </c>
      <c r="D117" s="126" t="s">
        <v>1122</v>
      </c>
      <c r="E117" s="126" t="s">
        <v>1187</v>
      </c>
      <c r="F117" s="103">
        <v>0</v>
      </c>
      <c r="G117" s="104">
        <v>0</v>
      </c>
      <c r="H117" s="2">
        <f t="shared" si="6"/>
        <v>0</v>
      </c>
      <c r="I117" s="2">
        <f t="shared" si="7"/>
        <v>19.272068062143923</v>
      </c>
      <c r="J117" s="1">
        <f t="shared" si="8"/>
        <v>0</v>
      </c>
      <c r="K117" s="1">
        <f t="shared" si="9"/>
        <v>0</v>
      </c>
      <c r="L117" s="11">
        <f t="shared" si="10"/>
        <v>0.89087133871067181</v>
      </c>
      <c r="M117" s="1">
        <f t="shared" si="11"/>
        <v>0</v>
      </c>
    </row>
    <row r="118" spans="1:13">
      <c r="A118" s="142" t="s">
        <v>122</v>
      </c>
      <c r="B118" s="149">
        <v>220354</v>
      </c>
      <c r="C118" s="80" t="s">
        <v>130</v>
      </c>
      <c r="D118" s="126" t="s">
        <v>1122</v>
      </c>
      <c r="E118" s="126" t="s">
        <v>1187</v>
      </c>
      <c r="F118" s="103">
        <v>0</v>
      </c>
      <c r="G118" s="104">
        <v>0</v>
      </c>
      <c r="H118" s="2">
        <f t="shared" si="6"/>
        <v>0</v>
      </c>
      <c r="I118" s="2">
        <f t="shared" si="7"/>
        <v>19.272068062143923</v>
      </c>
      <c r="J118" s="1">
        <f t="shared" si="8"/>
        <v>0</v>
      </c>
      <c r="K118" s="1">
        <f t="shared" si="9"/>
        <v>0</v>
      </c>
      <c r="L118" s="11">
        <f t="shared" si="10"/>
        <v>0.89087133871067181</v>
      </c>
      <c r="M118" s="1">
        <f t="shared" si="11"/>
        <v>0</v>
      </c>
    </row>
    <row r="119" spans="1:13">
      <c r="A119" s="142" t="s">
        <v>122</v>
      </c>
      <c r="B119" s="149">
        <v>220355</v>
      </c>
      <c r="C119" s="80" t="s">
        <v>131</v>
      </c>
      <c r="D119" s="126" t="s">
        <v>1122</v>
      </c>
      <c r="E119" s="126" t="s">
        <v>1187</v>
      </c>
      <c r="F119" s="103">
        <v>0</v>
      </c>
      <c r="G119" s="104">
        <v>0</v>
      </c>
      <c r="H119" s="2">
        <f t="shared" si="6"/>
        <v>0</v>
      </c>
      <c r="I119" s="2">
        <f t="shared" si="7"/>
        <v>19.272068062143923</v>
      </c>
      <c r="J119" s="1">
        <f t="shared" si="8"/>
        <v>0</v>
      </c>
      <c r="K119" s="1">
        <f t="shared" si="9"/>
        <v>0</v>
      </c>
      <c r="L119" s="11">
        <f t="shared" si="10"/>
        <v>0.89087133871067181</v>
      </c>
      <c r="M119" s="1">
        <f t="shared" si="11"/>
        <v>0</v>
      </c>
    </row>
    <row r="120" spans="1:13">
      <c r="A120" s="142" t="s">
        <v>122</v>
      </c>
      <c r="B120" s="153">
        <v>220358</v>
      </c>
      <c r="C120" s="80" t="s">
        <v>132</v>
      </c>
      <c r="D120" s="126" t="s">
        <v>1122</v>
      </c>
      <c r="E120" s="126" t="s">
        <v>1187</v>
      </c>
      <c r="F120" s="103">
        <v>1137300</v>
      </c>
      <c r="G120" s="104">
        <v>3747</v>
      </c>
      <c r="H120" s="2">
        <f t="shared" si="6"/>
        <v>303.52281825460369</v>
      </c>
      <c r="I120" s="2">
        <f t="shared" si="7"/>
        <v>19.272068062143923</v>
      </c>
      <c r="J120" s="1">
        <f t="shared" si="8"/>
        <v>72212.439028853274</v>
      </c>
      <c r="K120" s="1">
        <f t="shared" si="9"/>
        <v>1065087.5609711467</v>
      </c>
      <c r="L120" s="11">
        <f t="shared" si="10"/>
        <v>0.89087133871067181</v>
      </c>
      <c r="M120" s="1">
        <f t="shared" si="11"/>
        <v>948855.98128644971</v>
      </c>
    </row>
    <row r="121" spans="1:13">
      <c r="A121" s="142" t="s">
        <v>122</v>
      </c>
      <c r="B121" s="153">
        <v>220360</v>
      </c>
      <c r="C121" s="80" t="s">
        <v>133</v>
      </c>
      <c r="D121" s="126" t="s">
        <v>1122</v>
      </c>
      <c r="E121" s="126" t="s">
        <v>1187</v>
      </c>
      <c r="F121" s="103">
        <v>648756</v>
      </c>
      <c r="G121" s="104">
        <v>8397</v>
      </c>
      <c r="H121" s="2">
        <f t="shared" si="6"/>
        <v>77.260450160771711</v>
      </c>
      <c r="I121" s="2">
        <f t="shared" si="7"/>
        <v>19.272068062143923</v>
      </c>
      <c r="J121" s="1">
        <f t="shared" si="8"/>
        <v>161827.55551782253</v>
      </c>
      <c r="K121" s="1">
        <f t="shared" si="9"/>
        <v>486928.4444821775</v>
      </c>
      <c r="L121" s="11">
        <f t="shared" si="10"/>
        <v>0.89087133871067181</v>
      </c>
      <c r="M121" s="1">
        <f t="shared" si="11"/>
        <v>433790.59519214253</v>
      </c>
    </row>
    <row r="122" spans="1:13">
      <c r="A122" s="142" t="s">
        <v>122</v>
      </c>
      <c r="B122" s="153">
        <v>220365</v>
      </c>
      <c r="C122" s="80" t="s">
        <v>134</v>
      </c>
      <c r="D122" s="126" t="s">
        <v>1122</v>
      </c>
      <c r="E122" s="126" t="s">
        <v>1187</v>
      </c>
      <c r="F122" s="103">
        <v>218976</v>
      </c>
      <c r="G122" s="104">
        <v>516</v>
      </c>
      <c r="H122" s="2">
        <f t="shared" si="6"/>
        <v>424.37209302325579</v>
      </c>
      <c r="I122" s="2">
        <f t="shared" si="7"/>
        <v>19.272068062143923</v>
      </c>
      <c r="J122" s="1">
        <f t="shared" si="8"/>
        <v>9944.3871200662634</v>
      </c>
      <c r="K122" s="1">
        <f t="shared" si="9"/>
        <v>209031.61287993373</v>
      </c>
      <c r="L122" s="11">
        <f t="shared" si="10"/>
        <v>0.89087133871067181</v>
      </c>
      <c r="M122" s="1">
        <f t="shared" si="11"/>
        <v>186220.27279919747</v>
      </c>
    </row>
    <row r="123" spans="1:13">
      <c r="A123" s="142" t="s">
        <v>122</v>
      </c>
      <c r="B123" s="153">
        <v>220368</v>
      </c>
      <c r="C123" s="80" t="s">
        <v>135</v>
      </c>
      <c r="D123" s="126" t="s">
        <v>1122</v>
      </c>
      <c r="E123" s="126" t="s">
        <v>1187</v>
      </c>
      <c r="F123" s="103">
        <v>77256</v>
      </c>
      <c r="G123" s="104">
        <v>5503</v>
      </c>
      <c r="H123" s="2">
        <f t="shared" si="6"/>
        <v>14.038887879338542</v>
      </c>
      <c r="I123" s="2">
        <f t="shared" si="7"/>
        <v>19.272068062143923</v>
      </c>
      <c r="J123" s="1">
        <f t="shared" si="8"/>
        <v>77256</v>
      </c>
      <c r="K123" s="1">
        <f t="shared" si="9"/>
        <v>0</v>
      </c>
      <c r="L123" s="11">
        <f t="shared" si="10"/>
        <v>0.89087133871067181</v>
      </c>
      <c r="M123" s="1">
        <f t="shared" si="11"/>
        <v>0</v>
      </c>
    </row>
    <row r="124" spans="1:13">
      <c r="A124" s="142" t="s">
        <v>122</v>
      </c>
      <c r="B124" s="149">
        <v>220369</v>
      </c>
      <c r="C124" s="80" t="s">
        <v>136</v>
      </c>
      <c r="D124" s="126" t="s">
        <v>1122</v>
      </c>
      <c r="E124" s="126" t="s">
        <v>1187</v>
      </c>
      <c r="F124" s="103">
        <v>0</v>
      </c>
      <c r="G124" s="104">
        <v>0</v>
      </c>
      <c r="H124" s="2">
        <f t="shared" si="6"/>
        <v>0</v>
      </c>
      <c r="I124" s="2">
        <f t="shared" si="7"/>
        <v>19.272068062143923</v>
      </c>
      <c r="J124" s="1">
        <f t="shared" si="8"/>
        <v>0</v>
      </c>
      <c r="K124" s="1">
        <f t="shared" si="9"/>
        <v>0</v>
      </c>
      <c r="L124" s="11">
        <f t="shared" si="10"/>
        <v>0.89087133871067181</v>
      </c>
      <c r="M124" s="1">
        <f t="shared" si="11"/>
        <v>0</v>
      </c>
    </row>
    <row r="125" spans="1:13">
      <c r="A125" s="142" t="s">
        <v>122</v>
      </c>
      <c r="B125" s="153">
        <v>220371</v>
      </c>
      <c r="C125" s="80" t="s">
        <v>137</v>
      </c>
      <c r="D125" s="126" t="s">
        <v>1122</v>
      </c>
      <c r="E125" s="126" t="s">
        <v>1187</v>
      </c>
      <c r="F125" s="103">
        <v>0</v>
      </c>
      <c r="G125" s="104">
        <v>3774</v>
      </c>
      <c r="H125" s="2">
        <f t="shared" si="6"/>
        <v>0</v>
      </c>
      <c r="I125" s="2">
        <f t="shared" si="7"/>
        <v>19.272068062143923</v>
      </c>
      <c r="J125" s="1">
        <f t="shared" si="8"/>
        <v>0</v>
      </c>
      <c r="K125" s="1">
        <f t="shared" si="9"/>
        <v>0</v>
      </c>
      <c r="L125" s="11">
        <f t="shared" si="10"/>
        <v>0.89087133871067181</v>
      </c>
      <c r="M125" s="1">
        <f t="shared" si="11"/>
        <v>0</v>
      </c>
    </row>
    <row r="126" spans="1:13">
      <c r="A126" s="142" t="s">
        <v>122</v>
      </c>
      <c r="B126" s="149">
        <v>220375</v>
      </c>
      <c r="C126" s="80" t="s">
        <v>138</v>
      </c>
      <c r="D126" s="126" t="s">
        <v>1122</v>
      </c>
      <c r="E126" s="126" t="s">
        <v>1187</v>
      </c>
      <c r="F126" s="103">
        <v>0</v>
      </c>
      <c r="G126" s="104">
        <v>0</v>
      </c>
      <c r="H126" s="2">
        <f t="shared" si="6"/>
        <v>0</v>
      </c>
      <c r="I126" s="2">
        <f t="shared" si="7"/>
        <v>19.272068062143923</v>
      </c>
      <c r="J126" s="1">
        <f t="shared" si="8"/>
        <v>0</v>
      </c>
      <c r="K126" s="1">
        <f t="shared" si="9"/>
        <v>0</v>
      </c>
      <c r="L126" s="11">
        <f t="shared" si="10"/>
        <v>0.89087133871067181</v>
      </c>
      <c r="M126" s="1">
        <f t="shared" si="11"/>
        <v>0</v>
      </c>
    </row>
    <row r="127" spans="1:13">
      <c r="A127" s="142" t="s">
        <v>122</v>
      </c>
      <c r="B127" s="153">
        <v>220376</v>
      </c>
      <c r="C127" s="80" t="s">
        <v>139</v>
      </c>
      <c r="D127" s="126" t="s">
        <v>1122</v>
      </c>
      <c r="E127" s="126" t="s">
        <v>1187</v>
      </c>
      <c r="F127" s="103">
        <v>885600</v>
      </c>
      <c r="G127" s="104">
        <v>2816</v>
      </c>
      <c r="H127" s="2">
        <f t="shared" si="6"/>
        <v>314.48863636363637</v>
      </c>
      <c r="I127" s="2">
        <f t="shared" si="7"/>
        <v>19.272068062143923</v>
      </c>
      <c r="J127" s="1">
        <f t="shared" si="8"/>
        <v>54270.143662997289</v>
      </c>
      <c r="K127" s="1">
        <f t="shared" si="9"/>
        <v>831329.85633700271</v>
      </c>
      <c r="L127" s="11">
        <f t="shared" si="10"/>
        <v>0.89087133871067181</v>
      </c>
      <c r="M127" s="1">
        <f t="shared" si="11"/>
        <v>740607.94202509604</v>
      </c>
    </row>
    <row r="128" spans="1:13">
      <c r="A128" s="142" t="s">
        <v>122</v>
      </c>
      <c r="B128" s="149">
        <v>220377</v>
      </c>
      <c r="C128" s="80" t="s">
        <v>140</v>
      </c>
      <c r="D128" s="126" t="s">
        <v>1122</v>
      </c>
      <c r="E128" s="126" t="s">
        <v>1187</v>
      </c>
      <c r="F128" s="103">
        <v>0</v>
      </c>
      <c r="G128" s="104">
        <v>0</v>
      </c>
      <c r="H128" s="2">
        <f t="shared" si="6"/>
        <v>0</v>
      </c>
      <c r="I128" s="2">
        <f t="shared" si="7"/>
        <v>19.272068062143923</v>
      </c>
      <c r="J128" s="1">
        <f t="shared" si="8"/>
        <v>0</v>
      </c>
      <c r="K128" s="1">
        <f t="shared" si="9"/>
        <v>0</v>
      </c>
      <c r="L128" s="11">
        <f t="shared" si="10"/>
        <v>0.89087133871067181</v>
      </c>
      <c r="M128" s="1">
        <f t="shared" si="11"/>
        <v>0</v>
      </c>
    </row>
    <row r="129" spans="1:13">
      <c r="A129" s="142" t="s">
        <v>122</v>
      </c>
      <c r="B129" s="153">
        <v>220378</v>
      </c>
      <c r="C129" s="80" t="s">
        <v>141</v>
      </c>
      <c r="D129" s="126" t="s">
        <v>1122</v>
      </c>
      <c r="E129" s="126" t="s">
        <v>1187</v>
      </c>
      <c r="F129" s="103">
        <v>3120948</v>
      </c>
      <c r="G129" s="104">
        <v>6854</v>
      </c>
      <c r="H129" s="2">
        <f t="shared" si="6"/>
        <v>455.34695068573097</v>
      </c>
      <c r="I129" s="2">
        <f t="shared" si="7"/>
        <v>19.272068062143923</v>
      </c>
      <c r="J129" s="1">
        <f t="shared" si="8"/>
        <v>132090.75449793445</v>
      </c>
      <c r="K129" s="1">
        <f t="shared" si="9"/>
        <v>2988857.2455020654</v>
      </c>
      <c r="L129" s="11">
        <f t="shared" si="10"/>
        <v>0.89087133871067181</v>
      </c>
      <c r="M129" s="1">
        <f t="shared" si="11"/>
        <v>2662687.2555155163</v>
      </c>
    </row>
    <row r="130" spans="1:13">
      <c r="A130" s="142" t="s">
        <v>122</v>
      </c>
      <c r="B130" s="149">
        <v>220379</v>
      </c>
      <c r="C130" s="80" t="s">
        <v>142</v>
      </c>
      <c r="D130" s="126" t="s">
        <v>1122</v>
      </c>
      <c r="E130" s="126" t="s">
        <v>1187</v>
      </c>
      <c r="F130" s="103">
        <v>0</v>
      </c>
      <c r="G130" s="104">
        <v>0</v>
      </c>
      <c r="H130" s="2">
        <f t="shared" si="6"/>
        <v>0</v>
      </c>
      <c r="I130" s="2">
        <f t="shared" si="7"/>
        <v>19.272068062143923</v>
      </c>
      <c r="J130" s="1">
        <f t="shared" si="8"/>
        <v>0</v>
      </c>
      <c r="K130" s="1">
        <f t="shared" si="9"/>
        <v>0</v>
      </c>
      <c r="L130" s="11">
        <f t="shared" si="10"/>
        <v>0.89087133871067181</v>
      </c>
      <c r="M130" s="1">
        <f t="shared" si="11"/>
        <v>0</v>
      </c>
    </row>
    <row r="131" spans="1:13">
      <c r="A131" s="142" t="s">
        <v>122</v>
      </c>
      <c r="B131" s="153">
        <v>220380</v>
      </c>
      <c r="C131" s="80" t="s">
        <v>143</v>
      </c>
      <c r="D131" s="126" t="s">
        <v>1122</v>
      </c>
      <c r="E131" s="126" t="s">
        <v>1187</v>
      </c>
      <c r="F131" s="103">
        <v>164484</v>
      </c>
      <c r="G131" s="104">
        <v>3818</v>
      </c>
      <c r="H131" s="2">
        <f t="shared" ref="H131:H194" si="12">IFERROR(F131/G131,0)</f>
        <v>43.081194342587743</v>
      </c>
      <c r="I131" s="2">
        <f t="shared" ref="I131:I194" si="13">$D$1134</f>
        <v>19.272068062143923</v>
      </c>
      <c r="J131" s="1">
        <f t="shared" ref="J131:J194" si="14">MIN(F131,I131*G131)</f>
        <v>73580.755861265498</v>
      </c>
      <c r="K131" s="1">
        <f t="shared" ref="K131:K194" si="15">F131-J131</f>
        <v>90903.244138734502</v>
      </c>
      <c r="L131" s="11">
        <f t="shared" ref="L131:L194" si="16">$L$1132</f>
        <v>0.89087133871067181</v>
      </c>
      <c r="M131" s="1">
        <f t="shared" ref="M131:M194" si="17">L131*K131</f>
        <v>80983.094799017432</v>
      </c>
    </row>
    <row r="132" spans="1:13">
      <c r="A132" s="142" t="s">
        <v>122</v>
      </c>
      <c r="B132" s="153">
        <v>220381</v>
      </c>
      <c r="C132" s="80" t="s">
        <v>144</v>
      </c>
      <c r="D132" s="126" t="s">
        <v>1122</v>
      </c>
      <c r="E132" s="126" t="s">
        <v>1187</v>
      </c>
      <c r="F132" s="103">
        <v>3200580</v>
      </c>
      <c r="G132" s="104">
        <v>6128</v>
      </c>
      <c r="H132" s="2">
        <f t="shared" si="12"/>
        <v>522.28785900783294</v>
      </c>
      <c r="I132" s="2">
        <f t="shared" si="13"/>
        <v>19.272068062143923</v>
      </c>
      <c r="J132" s="1">
        <f t="shared" si="14"/>
        <v>118099.23308481796</v>
      </c>
      <c r="K132" s="1">
        <f t="shared" si="15"/>
        <v>3082480.7669151821</v>
      </c>
      <c r="L132" s="11">
        <f t="shared" si="16"/>
        <v>0.89087133871067181</v>
      </c>
      <c r="M132" s="1">
        <f t="shared" si="17"/>
        <v>2746093.7673716266</v>
      </c>
    </row>
    <row r="133" spans="1:13">
      <c r="A133" s="142" t="s">
        <v>122</v>
      </c>
      <c r="B133" s="153">
        <v>220382</v>
      </c>
      <c r="C133" s="80" t="s">
        <v>145</v>
      </c>
      <c r="D133" s="126" t="s">
        <v>1122</v>
      </c>
      <c r="E133" s="126" t="s">
        <v>1187</v>
      </c>
      <c r="F133" s="103">
        <v>355260</v>
      </c>
      <c r="G133" s="104">
        <v>8105</v>
      </c>
      <c r="H133" s="2">
        <f t="shared" si="12"/>
        <v>43.832202344231959</v>
      </c>
      <c r="I133" s="2">
        <f t="shared" si="13"/>
        <v>19.272068062143923</v>
      </c>
      <c r="J133" s="1">
        <f t="shared" si="14"/>
        <v>156200.1116436765</v>
      </c>
      <c r="K133" s="1">
        <f t="shared" si="15"/>
        <v>199059.8883563235</v>
      </c>
      <c r="L133" s="11">
        <f t="shared" si="16"/>
        <v>0.89087133871067181</v>
      </c>
      <c r="M133" s="1">
        <f t="shared" si="17"/>
        <v>177336.74922359479</v>
      </c>
    </row>
    <row r="134" spans="1:13">
      <c r="A134" s="142" t="s">
        <v>122</v>
      </c>
      <c r="B134" s="153">
        <v>220389</v>
      </c>
      <c r="C134" s="80" t="s">
        <v>146</v>
      </c>
      <c r="D134" s="126" t="s">
        <v>1122</v>
      </c>
      <c r="E134" s="126" t="s">
        <v>1187</v>
      </c>
      <c r="F134" s="103">
        <v>0</v>
      </c>
      <c r="G134" s="104">
        <v>3177</v>
      </c>
      <c r="H134" s="2">
        <f t="shared" si="12"/>
        <v>0</v>
      </c>
      <c r="I134" s="2">
        <f t="shared" si="13"/>
        <v>19.272068062143923</v>
      </c>
      <c r="J134" s="1">
        <f t="shared" si="14"/>
        <v>0</v>
      </c>
      <c r="K134" s="1">
        <f t="shared" si="15"/>
        <v>0</v>
      </c>
      <c r="L134" s="11">
        <f t="shared" si="16"/>
        <v>0.89087133871067181</v>
      </c>
      <c r="M134" s="1">
        <f t="shared" si="17"/>
        <v>0</v>
      </c>
    </row>
    <row r="135" spans="1:13">
      <c r="A135" s="142" t="s">
        <v>122</v>
      </c>
      <c r="B135" s="153">
        <v>220392</v>
      </c>
      <c r="C135" s="80" t="s">
        <v>147</v>
      </c>
      <c r="D135" s="126" t="s">
        <v>1122</v>
      </c>
      <c r="E135" s="126" t="s">
        <v>1187</v>
      </c>
      <c r="F135" s="103">
        <v>96600</v>
      </c>
      <c r="G135" s="104">
        <v>1048</v>
      </c>
      <c r="H135" s="2">
        <f t="shared" si="12"/>
        <v>92.175572519083971</v>
      </c>
      <c r="I135" s="2">
        <f t="shared" si="13"/>
        <v>19.272068062143923</v>
      </c>
      <c r="J135" s="1">
        <f t="shared" si="14"/>
        <v>20197.12732912683</v>
      </c>
      <c r="K135" s="1">
        <f t="shared" si="15"/>
        <v>76402.87267087317</v>
      </c>
      <c r="L135" s="11">
        <f t="shared" si="16"/>
        <v>0.89087133871067181</v>
      </c>
      <c r="M135" s="1">
        <f t="shared" si="17"/>
        <v>68065.129457641786</v>
      </c>
    </row>
    <row r="136" spans="1:13">
      <c r="A136" s="142" t="s">
        <v>122</v>
      </c>
      <c r="B136" s="153">
        <v>220394</v>
      </c>
      <c r="C136" s="80" t="s">
        <v>148</v>
      </c>
      <c r="D136" s="126" t="s">
        <v>1122</v>
      </c>
      <c r="E136" s="126" t="s">
        <v>1187</v>
      </c>
      <c r="F136" s="103">
        <v>971268</v>
      </c>
      <c r="G136" s="104">
        <v>7443</v>
      </c>
      <c r="H136" s="2">
        <f t="shared" si="12"/>
        <v>130.49415558242643</v>
      </c>
      <c r="I136" s="2">
        <f t="shared" si="13"/>
        <v>19.272068062143923</v>
      </c>
      <c r="J136" s="1">
        <f t="shared" si="14"/>
        <v>143442.00258653722</v>
      </c>
      <c r="K136" s="1">
        <f t="shared" si="15"/>
        <v>827825.99741346273</v>
      </c>
      <c r="L136" s="11">
        <f t="shared" si="16"/>
        <v>0.89087133871067181</v>
      </c>
      <c r="M136" s="1">
        <f t="shared" si="17"/>
        <v>737486.45453522867</v>
      </c>
    </row>
    <row r="137" spans="1:13">
      <c r="A137" s="142" t="s">
        <v>149</v>
      </c>
      <c r="B137" s="153">
        <v>230468</v>
      </c>
      <c r="C137" s="80" t="s">
        <v>150</v>
      </c>
      <c r="D137" s="126" t="s">
        <v>1122</v>
      </c>
      <c r="E137" s="126" t="s">
        <v>1187</v>
      </c>
      <c r="F137" s="103">
        <v>0</v>
      </c>
      <c r="G137" s="104">
        <v>21235</v>
      </c>
      <c r="H137" s="2">
        <f t="shared" si="12"/>
        <v>0</v>
      </c>
      <c r="I137" s="2">
        <f t="shared" si="13"/>
        <v>19.272068062143923</v>
      </c>
      <c r="J137" s="1">
        <f t="shared" si="14"/>
        <v>0</v>
      </c>
      <c r="K137" s="1">
        <f t="shared" si="15"/>
        <v>0</v>
      </c>
      <c r="L137" s="11">
        <f t="shared" si="16"/>
        <v>0.89087133871067181</v>
      </c>
      <c r="M137" s="1">
        <f t="shared" si="17"/>
        <v>0</v>
      </c>
    </row>
    <row r="138" spans="1:13">
      <c r="A138" s="142" t="s">
        <v>149</v>
      </c>
      <c r="B138" s="153">
        <v>230469</v>
      </c>
      <c r="C138" s="80" t="s">
        <v>151</v>
      </c>
      <c r="D138" s="126" t="s">
        <v>1122</v>
      </c>
      <c r="E138" s="126" t="s">
        <v>1187</v>
      </c>
      <c r="F138" s="103">
        <v>144840</v>
      </c>
      <c r="G138" s="104">
        <v>693</v>
      </c>
      <c r="H138" s="2">
        <f t="shared" si="12"/>
        <v>209.00432900432901</v>
      </c>
      <c r="I138" s="2">
        <f t="shared" si="13"/>
        <v>19.272068062143923</v>
      </c>
      <c r="J138" s="1">
        <f t="shared" si="14"/>
        <v>13355.543167065738</v>
      </c>
      <c r="K138" s="1">
        <f t="shared" si="15"/>
        <v>131484.45683293426</v>
      </c>
      <c r="L138" s="11">
        <f t="shared" si="16"/>
        <v>0.89087133871067181</v>
      </c>
      <c r="M138" s="1">
        <f t="shared" si="17"/>
        <v>117135.73407840169</v>
      </c>
    </row>
    <row r="139" spans="1:13">
      <c r="A139" s="142" t="s">
        <v>149</v>
      </c>
      <c r="B139" s="153">
        <v>230473</v>
      </c>
      <c r="C139" s="80" t="s">
        <v>152</v>
      </c>
      <c r="D139" s="126" t="s">
        <v>1122</v>
      </c>
      <c r="E139" s="126" t="s">
        <v>1187</v>
      </c>
      <c r="F139" s="103">
        <v>0</v>
      </c>
      <c r="G139" s="104">
        <v>12272</v>
      </c>
      <c r="H139" s="2">
        <f t="shared" si="12"/>
        <v>0</v>
      </c>
      <c r="I139" s="2">
        <f t="shared" si="13"/>
        <v>19.272068062143923</v>
      </c>
      <c r="J139" s="1">
        <f t="shared" si="14"/>
        <v>0</v>
      </c>
      <c r="K139" s="1">
        <f t="shared" si="15"/>
        <v>0</v>
      </c>
      <c r="L139" s="11">
        <f t="shared" si="16"/>
        <v>0.89087133871067181</v>
      </c>
      <c r="M139" s="1">
        <f t="shared" si="17"/>
        <v>0</v>
      </c>
    </row>
    <row r="140" spans="1:13">
      <c r="A140" s="142" t="s">
        <v>149</v>
      </c>
      <c r="B140" s="153">
        <v>230478</v>
      </c>
      <c r="C140" s="80" t="s">
        <v>153</v>
      </c>
      <c r="D140" s="126" t="s">
        <v>1122</v>
      </c>
      <c r="E140" s="126" t="s">
        <v>1187</v>
      </c>
      <c r="F140" s="103">
        <v>0</v>
      </c>
      <c r="G140" s="104">
        <v>1228</v>
      </c>
      <c r="H140" s="2">
        <f t="shared" si="12"/>
        <v>0</v>
      </c>
      <c r="I140" s="2">
        <f t="shared" si="13"/>
        <v>19.272068062143923</v>
      </c>
      <c r="J140" s="1">
        <f t="shared" si="14"/>
        <v>0</v>
      </c>
      <c r="K140" s="1">
        <f t="shared" si="15"/>
        <v>0</v>
      </c>
      <c r="L140" s="11">
        <f t="shared" si="16"/>
        <v>0.89087133871067181</v>
      </c>
      <c r="M140" s="1">
        <f t="shared" si="17"/>
        <v>0</v>
      </c>
    </row>
    <row r="141" spans="1:13">
      <c r="A141" s="142" t="s">
        <v>149</v>
      </c>
      <c r="B141" s="153">
        <v>230491</v>
      </c>
      <c r="C141" s="80" t="s">
        <v>154</v>
      </c>
      <c r="D141" s="126" t="s">
        <v>1122</v>
      </c>
      <c r="E141" s="126" t="s">
        <v>1187</v>
      </c>
      <c r="F141" s="103">
        <v>0</v>
      </c>
      <c r="G141" s="104">
        <v>39157</v>
      </c>
      <c r="H141" s="2">
        <f t="shared" si="12"/>
        <v>0</v>
      </c>
      <c r="I141" s="2">
        <f t="shared" si="13"/>
        <v>19.272068062143923</v>
      </c>
      <c r="J141" s="1">
        <f t="shared" si="14"/>
        <v>0</v>
      </c>
      <c r="K141" s="1">
        <f t="shared" si="15"/>
        <v>0</v>
      </c>
      <c r="L141" s="11">
        <f t="shared" si="16"/>
        <v>0.89087133871067181</v>
      </c>
      <c r="M141" s="1">
        <f t="shared" si="17"/>
        <v>0</v>
      </c>
    </row>
    <row r="142" spans="1:13">
      <c r="A142" s="142" t="s">
        <v>149</v>
      </c>
      <c r="B142" s="149">
        <v>230494</v>
      </c>
      <c r="C142" s="80" t="s">
        <v>155</v>
      </c>
      <c r="D142" s="126" t="s">
        <v>1122</v>
      </c>
      <c r="E142" s="126" t="s">
        <v>1187</v>
      </c>
      <c r="F142" s="103">
        <v>0</v>
      </c>
      <c r="G142" s="104">
        <v>0</v>
      </c>
      <c r="H142" s="2">
        <f t="shared" si="12"/>
        <v>0</v>
      </c>
      <c r="I142" s="2">
        <f t="shared" si="13"/>
        <v>19.272068062143923</v>
      </c>
      <c r="J142" s="1">
        <f t="shared" si="14"/>
        <v>0</v>
      </c>
      <c r="K142" s="1">
        <f t="shared" si="15"/>
        <v>0</v>
      </c>
      <c r="L142" s="11">
        <f t="shared" si="16"/>
        <v>0.89087133871067181</v>
      </c>
      <c r="M142" s="1">
        <f t="shared" si="17"/>
        <v>0</v>
      </c>
    </row>
    <row r="143" spans="1:13">
      <c r="A143" s="142" t="s">
        <v>149</v>
      </c>
      <c r="B143" s="153">
        <v>230496</v>
      </c>
      <c r="C143" s="80" t="s">
        <v>156</v>
      </c>
      <c r="D143" s="126" t="s">
        <v>1122</v>
      </c>
      <c r="E143" s="126" t="s">
        <v>1187</v>
      </c>
      <c r="F143" s="103">
        <v>0</v>
      </c>
      <c r="G143" s="104">
        <v>11250</v>
      </c>
      <c r="H143" s="2">
        <f t="shared" si="12"/>
        <v>0</v>
      </c>
      <c r="I143" s="2">
        <f t="shared" si="13"/>
        <v>19.272068062143923</v>
      </c>
      <c r="J143" s="1">
        <f t="shared" si="14"/>
        <v>0</v>
      </c>
      <c r="K143" s="1">
        <f t="shared" si="15"/>
        <v>0</v>
      </c>
      <c r="L143" s="11">
        <f t="shared" si="16"/>
        <v>0.89087133871067181</v>
      </c>
      <c r="M143" s="1">
        <f t="shared" si="17"/>
        <v>0</v>
      </c>
    </row>
    <row r="144" spans="1:13">
      <c r="A144" s="142" t="s">
        <v>149</v>
      </c>
      <c r="B144" s="153">
        <v>230497</v>
      </c>
      <c r="C144" s="80" t="s">
        <v>157</v>
      </c>
      <c r="D144" s="126" t="s">
        <v>1122</v>
      </c>
      <c r="E144" s="126" t="s">
        <v>1187</v>
      </c>
      <c r="F144" s="103">
        <v>0</v>
      </c>
      <c r="G144" s="104">
        <v>1960</v>
      </c>
      <c r="H144" s="2">
        <f t="shared" si="12"/>
        <v>0</v>
      </c>
      <c r="I144" s="2">
        <f t="shared" si="13"/>
        <v>19.272068062143923</v>
      </c>
      <c r="J144" s="1">
        <f t="shared" si="14"/>
        <v>0</v>
      </c>
      <c r="K144" s="1">
        <f t="shared" si="15"/>
        <v>0</v>
      </c>
      <c r="L144" s="11">
        <f t="shared" si="16"/>
        <v>0.89087133871067181</v>
      </c>
      <c r="M144" s="1">
        <f t="shared" si="17"/>
        <v>0</v>
      </c>
    </row>
    <row r="145" spans="1:13">
      <c r="A145" s="142" t="s">
        <v>149</v>
      </c>
      <c r="B145" s="153">
        <v>230498</v>
      </c>
      <c r="C145" s="80" t="s">
        <v>158</v>
      </c>
      <c r="D145" s="126" t="s">
        <v>1122</v>
      </c>
      <c r="E145" s="126" t="s">
        <v>1187</v>
      </c>
      <c r="F145" s="103">
        <v>149760</v>
      </c>
      <c r="G145" s="104">
        <v>1178</v>
      </c>
      <c r="H145" s="2">
        <f t="shared" si="12"/>
        <v>127.13073005093379</v>
      </c>
      <c r="I145" s="2">
        <f t="shared" si="13"/>
        <v>19.272068062143923</v>
      </c>
      <c r="J145" s="1">
        <f t="shared" si="14"/>
        <v>22702.496177205539</v>
      </c>
      <c r="K145" s="1">
        <f t="shared" si="15"/>
        <v>127057.50382279446</v>
      </c>
      <c r="L145" s="11">
        <f t="shared" si="16"/>
        <v>0.89087133871067181</v>
      </c>
      <c r="M145" s="1">
        <f t="shared" si="17"/>
        <v>113191.88852384921</v>
      </c>
    </row>
    <row r="146" spans="1:13">
      <c r="A146" s="142" t="s">
        <v>149</v>
      </c>
      <c r="B146" s="153">
        <v>230500</v>
      </c>
      <c r="C146" s="80" t="s">
        <v>159</v>
      </c>
      <c r="D146" s="126" t="s">
        <v>1122</v>
      </c>
      <c r="E146" s="126" t="s">
        <v>1187</v>
      </c>
      <c r="F146" s="103">
        <v>66768</v>
      </c>
      <c r="G146" s="104">
        <v>537</v>
      </c>
      <c r="H146" s="2">
        <f t="shared" si="12"/>
        <v>124.33519553072625</v>
      </c>
      <c r="I146" s="2">
        <f t="shared" si="13"/>
        <v>19.272068062143923</v>
      </c>
      <c r="J146" s="1">
        <f t="shared" si="14"/>
        <v>10349.100549371287</v>
      </c>
      <c r="K146" s="1">
        <f t="shared" si="15"/>
        <v>56418.899450628713</v>
      </c>
      <c r="L146" s="11">
        <f t="shared" si="16"/>
        <v>0.89087133871067181</v>
      </c>
      <c r="M146" s="1">
        <f t="shared" si="17"/>
        <v>50261.980482164385</v>
      </c>
    </row>
    <row r="147" spans="1:13">
      <c r="A147" s="142" t="s">
        <v>149</v>
      </c>
      <c r="B147" s="153">
        <v>230501</v>
      </c>
      <c r="C147" s="80" t="s">
        <v>160</v>
      </c>
      <c r="D147" s="126" t="s">
        <v>1122</v>
      </c>
      <c r="E147" s="126" t="s">
        <v>1187</v>
      </c>
      <c r="F147" s="103">
        <v>0</v>
      </c>
      <c r="G147" s="104">
        <v>26681</v>
      </c>
      <c r="H147" s="2">
        <f t="shared" si="12"/>
        <v>0</v>
      </c>
      <c r="I147" s="2">
        <f t="shared" si="13"/>
        <v>19.272068062143923</v>
      </c>
      <c r="J147" s="1">
        <f t="shared" si="14"/>
        <v>0</v>
      </c>
      <c r="K147" s="1">
        <f t="shared" si="15"/>
        <v>0</v>
      </c>
      <c r="L147" s="11">
        <f t="shared" si="16"/>
        <v>0.89087133871067181</v>
      </c>
      <c r="M147" s="1">
        <f t="shared" si="17"/>
        <v>0</v>
      </c>
    </row>
    <row r="148" spans="1:13">
      <c r="A148" s="142" t="s">
        <v>149</v>
      </c>
      <c r="B148" s="153">
        <v>230502</v>
      </c>
      <c r="C148" s="80" t="s">
        <v>161</v>
      </c>
      <c r="D148" s="126" t="s">
        <v>1122</v>
      </c>
      <c r="E148" s="126" t="s">
        <v>1187</v>
      </c>
      <c r="F148" s="103">
        <v>0</v>
      </c>
      <c r="G148" s="104">
        <v>13686</v>
      </c>
      <c r="H148" s="2">
        <f t="shared" si="12"/>
        <v>0</v>
      </c>
      <c r="I148" s="2">
        <f t="shared" si="13"/>
        <v>19.272068062143923</v>
      </c>
      <c r="J148" s="1">
        <f t="shared" si="14"/>
        <v>0</v>
      </c>
      <c r="K148" s="1">
        <f t="shared" si="15"/>
        <v>0</v>
      </c>
      <c r="L148" s="11">
        <f t="shared" si="16"/>
        <v>0.89087133871067181</v>
      </c>
      <c r="M148" s="1">
        <f t="shared" si="17"/>
        <v>0</v>
      </c>
    </row>
    <row r="149" spans="1:13">
      <c r="A149" s="142" t="s">
        <v>149</v>
      </c>
      <c r="B149" s="153">
        <v>230503</v>
      </c>
      <c r="C149" s="80" t="s">
        <v>162</v>
      </c>
      <c r="D149" s="126" t="s">
        <v>1122</v>
      </c>
      <c r="E149" s="126" t="s">
        <v>1187</v>
      </c>
      <c r="F149" s="103">
        <v>0</v>
      </c>
      <c r="G149" s="104">
        <v>10922</v>
      </c>
      <c r="H149" s="2">
        <f t="shared" si="12"/>
        <v>0</v>
      </c>
      <c r="I149" s="2">
        <f t="shared" si="13"/>
        <v>19.272068062143923</v>
      </c>
      <c r="J149" s="1">
        <f t="shared" si="14"/>
        <v>0</v>
      </c>
      <c r="K149" s="1">
        <f t="shared" si="15"/>
        <v>0</v>
      </c>
      <c r="L149" s="11">
        <f t="shared" si="16"/>
        <v>0.89087133871067181</v>
      </c>
      <c r="M149" s="1">
        <f t="shared" si="17"/>
        <v>0</v>
      </c>
    </row>
    <row r="150" spans="1:13">
      <c r="A150" s="142" t="s">
        <v>149</v>
      </c>
      <c r="B150" s="153">
        <v>230505</v>
      </c>
      <c r="C150" s="80" t="s">
        <v>163</v>
      </c>
      <c r="D150" s="126" t="s">
        <v>1122</v>
      </c>
      <c r="E150" s="126" t="s">
        <v>1187</v>
      </c>
      <c r="F150" s="103">
        <v>9060</v>
      </c>
      <c r="G150" s="104">
        <v>2400</v>
      </c>
      <c r="H150" s="2">
        <f t="shared" si="12"/>
        <v>3.7749999999999999</v>
      </c>
      <c r="I150" s="2">
        <f t="shared" si="13"/>
        <v>19.272068062143923</v>
      </c>
      <c r="J150" s="1">
        <f t="shared" si="14"/>
        <v>9060</v>
      </c>
      <c r="K150" s="1">
        <f t="shared" si="15"/>
        <v>0</v>
      </c>
      <c r="L150" s="11">
        <f t="shared" si="16"/>
        <v>0.89087133871067181</v>
      </c>
      <c r="M150" s="1">
        <f t="shared" si="17"/>
        <v>0</v>
      </c>
    </row>
    <row r="151" spans="1:13">
      <c r="A151" s="142" t="s">
        <v>149</v>
      </c>
      <c r="B151" s="153">
        <v>230510</v>
      </c>
      <c r="C151" s="80" t="s">
        <v>164</v>
      </c>
      <c r="D151" s="126" t="s">
        <v>1122</v>
      </c>
      <c r="E151" s="126" t="s">
        <v>1187</v>
      </c>
      <c r="F151" s="103">
        <v>2427648</v>
      </c>
      <c r="G151" s="104">
        <v>8905</v>
      </c>
      <c r="H151" s="2">
        <f t="shared" si="12"/>
        <v>272.61628298708592</v>
      </c>
      <c r="I151" s="2">
        <f t="shared" si="13"/>
        <v>19.272068062143923</v>
      </c>
      <c r="J151" s="1">
        <f t="shared" si="14"/>
        <v>171617.76609339163</v>
      </c>
      <c r="K151" s="1">
        <f t="shared" si="15"/>
        <v>2256030.2339066085</v>
      </c>
      <c r="L151" s="11">
        <f t="shared" si="16"/>
        <v>0.89087133871067181</v>
      </c>
      <c r="M151" s="1">
        <f t="shared" si="17"/>
        <v>2009832.6746521303</v>
      </c>
    </row>
    <row r="152" spans="1:13">
      <c r="A152" s="142" t="s">
        <v>149</v>
      </c>
      <c r="B152" s="153">
        <v>230511</v>
      </c>
      <c r="C152" s="80" t="s">
        <v>165</v>
      </c>
      <c r="D152" s="126" t="s">
        <v>1122</v>
      </c>
      <c r="E152" s="126" t="s">
        <v>1187</v>
      </c>
      <c r="F152" s="103">
        <v>0</v>
      </c>
      <c r="G152" s="104">
        <v>16682</v>
      </c>
      <c r="H152" s="2">
        <f t="shared" si="12"/>
        <v>0</v>
      </c>
      <c r="I152" s="2">
        <f t="shared" si="13"/>
        <v>19.272068062143923</v>
      </c>
      <c r="J152" s="1">
        <f t="shared" si="14"/>
        <v>0</v>
      </c>
      <c r="K152" s="1">
        <f t="shared" si="15"/>
        <v>0</v>
      </c>
      <c r="L152" s="11">
        <f t="shared" si="16"/>
        <v>0.89087133871067181</v>
      </c>
      <c r="M152" s="1">
        <f t="shared" si="17"/>
        <v>0</v>
      </c>
    </row>
    <row r="153" spans="1:13">
      <c r="A153" s="142" t="s">
        <v>166</v>
      </c>
      <c r="B153" s="153">
        <v>240512</v>
      </c>
      <c r="C153" s="80" t="s">
        <v>167</v>
      </c>
      <c r="D153" s="126" t="s">
        <v>1122</v>
      </c>
      <c r="E153" s="126" t="s">
        <v>1187</v>
      </c>
      <c r="F153" s="103">
        <v>6217920</v>
      </c>
      <c r="G153" s="104">
        <v>14082</v>
      </c>
      <c r="H153" s="2">
        <f t="shared" si="12"/>
        <v>441.55091606305922</v>
      </c>
      <c r="I153" s="2">
        <f t="shared" si="13"/>
        <v>19.272068062143923</v>
      </c>
      <c r="J153" s="1">
        <f t="shared" si="14"/>
        <v>271389.2624511107</v>
      </c>
      <c r="K153" s="1">
        <f t="shared" si="15"/>
        <v>5946530.7375488896</v>
      </c>
      <c r="L153" s="11">
        <f t="shared" si="16"/>
        <v>0.89087133871067181</v>
      </c>
      <c r="M153" s="1">
        <f t="shared" si="17"/>
        <v>5297593.7988443375</v>
      </c>
    </row>
    <row r="154" spans="1:13">
      <c r="A154" s="142" t="s">
        <v>166</v>
      </c>
      <c r="B154" s="153">
        <v>240515</v>
      </c>
      <c r="C154" s="80" t="s">
        <v>168</v>
      </c>
      <c r="D154" s="126" t="s">
        <v>1122</v>
      </c>
      <c r="E154" s="126" t="s">
        <v>1187</v>
      </c>
      <c r="F154" s="103">
        <v>0</v>
      </c>
      <c r="G154" s="104">
        <v>2806</v>
      </c>
      <c r="H154" s="2">
        <f t="shared" si="12"/>
        <v>0</v>
      </c>
      <c r="I154" s="2">
        <f t="shared" si="13"/>
        <v>19.272068062143923</v>
      </c>
      <c r="J154" s="1">
        <f t="shared" si="14"/>
        <v>0</v>
      </c>
      <c r="K154" s="1">
        <f t="shared" si="15"/>
        <v>0</v>
      </c>
      <c r="L154" s="11">
        <f t="shared" si="16"/>
        <v>0.89087133871067181</v>
      </c>
      <c r="M154" s="1">
        <f t="shared" si="17"/>
        <v>0</v>
      </c>
    </row>
    <row r="155" spans="1:13">
      <c r="A155" s="142" t="s">
        <v>166</v>
      </c>
      <c r="B155" s="153">
        <v>240516</v>
      </c>
      <c r="C155" s="80" t="s">
        <v>169</v>
      </c>
      <c r="D155" s="126" t="s">
        <v>1122</v>
      </c>
      <c r="E155" s="126" t="s">
        <v>1187</v>
      </c>
      <c r="F155" s="103">
        <v>0</v>
      </c>
      <c r="G155" s="104">
        <v>11041</v>
      </c>
      <c r="H155" s="2">
        <f t="shared" si="12"/>
        <v>0</v>
      </c>
      <c r="I155" s="2">
        <f t="shared" si="13"/>
        <v>19.272068062143923</v>
      </c>
      <c r="J155" s="1">
        <f t="shared" si="14"/>
        <v>0</v>
      </c>
      <c r="K155" s="1">
        <f t="shared" si="15"/>
        <v>0</v>
      </c>
      <c r="L155" s="11">
        <f t="shared" si="16"/>
        <v>0.89087133871067181</v>
      </c>
      <c r="M155" s="1">
        <f t="shared" si="17"/>
        <v>0</v>
      </c>
    </row>
    <row r="156" spans="1:13">
      <c r="A156" s="142" t="s">
        <v>166</v>
      </c>
      <c r="B156" s="153">
        <v>240520</v>
      </c>
      <c r="C156" s="80" t="s">
        <v>170</v>
      </c>
      <c r="D156" s="126" t="s">
        <v>1122</v>
      </c>
      <c r="E156" s="126" t="s">
        <v>1187</v>
      </c>
      <c r="F156" s="103">
        <v>6190836</v>
      </c>
      <c r="G156" s="104">
        <v>35615</v>
      </c>
      <c r="H156" s="2">
        <f t="shared" si="12"/>
        <v>173.82664607609152</v>
      </c>
      <c r="I156" s="2">
        <f t="shared" si="13"/>
        <v>19.272068062143923</v>
      </c>
      <c r="J156" s="1">
        <f t="shared" si="14"/>
        <v>686374.70403325581</v>
      </c>
      <c r="K156" s="1">
        <f t="shared" si="15"/>
        <v>5504461.2959667444</v>
      </c>
      <c r="L156" s="11">
        <f t="shared" si="16"/>
        <v>0.89087133871067181</v>
      </c>
      <c r="M156" s="1">
        <f t="shared" si="17"/>
        <v>4903766.8036189731</v>
      </c>
    </row>
    <row r="157" spans="1:13">
      <c r="A157" s="142" t="s">
        <v>166</v>
      </c>
      <c r="B157" s="153">
        <v>240521</v>
      </c>
      <c r="C157" s="80" t="s">
        <v>171</v>
      </c>
      <c r="D157" s="126" t="s">
        <v>1122</v>
      </c>
      <c r="E157" s="126" t="s">
        <v>1187</v>
      </c>
      <c r="F157" s="103">
        <v>0</v>
      </c>
      <c r="G157" s="104">
        <v>15727</v>
      </c>
      <c r="H157" s="2">
        <f t="shared" si="12"/>
        <v>0</v>
      </c>
      <c r="I157" s="2">
        <f t="shared" si="13"/>
        <v>19.272068062143923</v>
      </c>
      <c r="J157" s="1">
        <f t="shared" si="14"/>
        <v>0</v>
      </c>
      <c r="K157" s="1">
        <f t="shared" si="15"/>
        <v>0</v>
      </c>
      <c r="L157" s="11">
        <f t="shared" si="16"/>
        <v>0.89087133871067181</v>
      </c>
      <c r="M157" s="1">
        <f t="shared" si="17"/>
        <v>0</v>
      </c>
    </row>
    <row r="158" spans="1:13">
      <c r="A158" s="142" t="s">
        <v>166</v>
      </c>
      <c r="B158" s="153">
        <v>240523</v>
      </c>
      <c r="C158" s="80" t="s">
        <v>172</v>
      </c>
      <c r="D158" s="126" t="s">
        <v>1122</v>
      </c>
      <c r="E158" s="126" t="s">
        <v>1187</v>
      </c>
      <c r="F158" s="103">
        <v>3687996</v>
      </c>
      <c r="G158" s="104">
        <v>19245</v>
      </c>
      <c r="H158" s="2">
        <f t="shared" si="12"/>
        <v>191.633982852689</v>
      </c>
      <c r="I158" s="2">
        <f t="shared" si="13"/>
        <v>19.272068062143923</v>
      </c>
      <c r="J158" s="1">
        <f t="shared" si="14"/>
        <v>370890.9498559598</v>
      </c>
      <c r="K158" s="1">
        <f t="shared" si="15"/>
        <v>3317105.05014404</v>
      </c>
      <c r="L158" s="11">
        <f t="shared" si="16"/>
        <v>0.89087133871067181</v>
      </c>
      <c r="M158" s="1">
        <f t="shared" si="17"/>
        <v>2955113.8166657509</v>
      </c>
    </row>
    <row r="159" spans="1:13">
      <c r="A159" s="142" t="s">
        <v>166</v>
      </c>
      <c r="B159" s="149">
        <v>240527</v>
      </c>
      <c r="C159" s="80" t="s">
        <v>173</v>
      </c>
      <c r="D159" s="126" t="s">
        <v>1122</v>
      </c>
      <c r="E159" s="126" t="s">
        <v>1187</v>
      </c>
      <c r="F159" s="103">
        <v>0</v>
      </c>
      <c r="G159" s="104">
        <v>0</v>
      </c>
      <c r="H159" s="2">
        <f t="shared" si="12"/>
        <v>0</v>
      </c>
      <c r="I159" s="2">
        <f t="shared" si="13"/>
        <v>19.272068062143923</v>
      </c>
      <c r="J159" s="1">
        <f t="shared" si="14"/>
        <v>0</v>
      </c>
      <c r="K159" s="1">
        <f t="shared" si="15"/>
        <v>0</v>
      </c>
      <c r="L159" s="11">
        <f t="shared" si="16"/>
        <v>0.89087133871067181</v>
      </c>
      <c r="M159" s="1">
        <f t="shared" si="17"/>
        <v>0</v>
      </c>
    </row>
    <row r="160" spans="1:13">
      <c r="A160" s="142" t="s">
        <v>166</v>
      </c>
      <c r="B160" s="153">
        <v>240528</v>
      </c>
      <c r="C160" s="80" t="s">
        <v>174</v>
      </c>
      <c r="D160" s="126" t="s">
        <v>1122</v>
      </c>
      <c r="E160" s="126" t="s">
        <v>1187</v>
      </c>
      <c r="F160" s="103">
        <v>0</v>
      </c>
      <c r="G160" s="104">
        <v>53629</v>
      </c>
      <c r="H160" s="2">
        <f t="shared" si="12"/>
        <v>0</v>
      </c>
      <c r="I160" s="2">
        <f t="shared" si="13"/>
        <v>19.272068062143923</v>
      </c>
      <c r="J160" s="1">
        <f t="shared" si="14"/>
        <v>0</v>
      </c>
      <c r="K160" s="1">
        <f t="shared" si="15"/>
        <v>0</v>
      </c>
      <c r="L160" s="11">
        <f t="shared" si="16"/>
        <v>0.89087133871067181</v>
      </c>
      <c r="M160" s="1">
        <f t="shared" si="17"/>
        <v>0</v>
      </c>
    </row>
    <row r="161" spans="1:13">
      <c r="A161" s="142" t="s">
        <v>166</v>
      </c>
      <c r="B161" s="153">
        <v>240531</v>
      </c>
      <c r="C161" s="80" t="s">
        <v>175</v>
      </c>
      <c r="D161" s="126" t="s">
        <v>1122</v>
      </c>
      <c r="E161" s="126" t="s">
        <v>1187</v>
      </c>
      <c r="F161" s="103">
        <v>0</v>
      </c>
      <c r="G161" s="104">
        <v>11123</v>
      </c>
      <c r="H161" s="2">
        <f t="shared" si="12"/>
        <v>0</v>
      </c>
      <c r="I161" s="2">
        <f t="shared" si="13"/>
        <v>19.272068062143923</v>
      </c>
      <c r="J161" s="1">
        <f t="shared" si="14"/>
        <v>0</v>
      </c>
      <c r="K161" s="1">
        <f t="shared" si="15"/>
        <v>0</v>
      </c>
      <c r="L161" s="11">
        <f t="shared" si="16"/>
        <v>0.89087133871067181</v>
      </c>
      <c r="M161" s="1">
        <f t="shared" si="17"/>
        <v>0</v>
      </c>
    </row>
    <row r="162" spans="1:13">
      <c r="A162" s="142" t="s">
        <v>166</v>
      </c>
      <c r="B162" s="153">
        <v>240532</v>
      </c>
      <c r="C162" s="80" t="s">
        <v>176</v>
      </c>
      <c r="D162" s="126" t="s">
        <v>1122</v>
      </c>
      <c r="E162" s="126" t="s">
        <v>1187</v>
      </c>
      <c r="F162" s="103">
        <v>36456</v>
      </c>
      <c r="G162" s="104">
        <v>259</v>
      </c>
      <c r="H162" s="2">
        <f t="shared" si="12"/>
        <v>140.75675675675674</v>
      </c>
      <c r="I162" s="2">
        <f t="shared" si="13"/>
        <v>19.272068062143923</v>
      </c>
      <c r="J162" s="1">
        <f t="shared" si="14"/>
        <v>4991.4656280952759</v>
      </c>
      <c r="K162" s="1">
        <f t="shared" si="15"/>
        <v>31464.534371904723</v>
      </c>
      <c r="L162" s="11">
        <f t="shared" si="16"/>
        <v>0.89087133871067181</v>
      </c>
      <c r="M162" s="1">
        <f t="shared" si="17"/>
        <v>28030.851857806709</v>
      </c>
    </row>
    <row r="163" spans="1:13">
      <c r="A163" s="142" t="s">
        <v>166</v>
      </c>
      <c r="B163" s="149">
        <v>240533</v>
      </c>
      <c r="C163" s="80" t="s">
        <v>177</v>
      </c>
      <c r="D163" s="126" t="s">
        <v>1122</v>
      </c>
      <c r="E163" s="126" t="s">
        <v>1187</v>
      </c>
      <c r="F163" s="103">
        <v>0</v>
      </c>
      <c r="G163" s="104">
        <v>0</v>
      </c>
      <c r="H163" s="2">
        <f t="shared" si="12"/>
        <v>0</v>
      </c>
      <c r="I163" s="2">
        <f t="shared" si="13"/>
        <v>19.272068062143923</v>
      </c>
      <c r="J163" s="1">
        <f t="shared" si="14"/>
        <v>0</v>
      </c>
      <c r="K163" s="1">
        <f t="shared" si="15"/>
        <v>0</v>
      </c>
      <c r="L163" s="11">
        <f t="shared" si="16"/>
        <v>0.89087133871067181</v>
      </c>
      <c r="M163" s="1">
        <f t="shared" si="17"/>
        <v>0</v>
      </c>
    </row>
    <row r="164" spans="1:13">
      <c r="A164" s="142" t="s">
        <v>166</v>
      </c>
      <c r="B164" s="149">
        <v>240535</v>
      </c>
      <c r="C164" s="80" t="s">
        <v>178</v>
      </c>
      <c r="D164" s="126" t="s">
        <v>1122</v>
      </c>
      <c r="E164" s="126" t="s">
        <v>1187</v>
      </c>
      <c r="F164" s="103">
        <v>0</v>
      </c>
      <c r="G164" s="104">
        <v>0</v>
      </c>
      <c r="H164" s="2">
        <f t="shared" si="12"/>
        <v>0</v>
      </c>
      <c r="I164" s="2">
        <f t="shared" si="13"/>
        <v>19.272068062143923</v>
      </c>
      <c r="J164" s="1">
        <f t="shared" si="14"/>
        <v>0</v>
      </c>
      <c r="K164" s="1">
        <f t="shared" si="15"/>
        <v>0</v>
      </c>
      <c r="L164" s="11">
        <f t="shared" si="16"/>
        <v>0.89087133871067181</v>
      </c>
      <c r="M164" s="1">
        <f t="shared" si="17"/>
        <v>0</v>
      </c>
    </row>
    <row r="165" spans="1:13">
      <c r="A165" s="142" t="s">
        <v>166</v>
      </c>
      <c r="B165" s="153">
        <v>240536</v>
      </c>
      <c r="C165" s="80" t="s">
        <v>179</v>
      </c>
      <c r="D165" s="126" t="s">
        <v>1122</v>
      </c>
      <c r="E165" s="126" t="s">
        <v>1187</v>
      </c>
      <c r="F165" s="103">
        <v>1591788</v>
      </c>
      <c r="G165" s="104">
        <v>10670</v>
      </c>
      <c r="H165" s="2">
        <f t="shared" si="12"/>
        <v>149.18350515463916</v>
      </c>
      <c r="I165" s="2">
        <f t="shared" si="13"/>
        <v>19.272068062143923</v>
      </c>
      <c r="J165" s="1">
        <f t="shared" si="14"/>
        <v>205632.96622307567</v>
      </c>
      <c r="K165" s="1">
        <f t="shared" si="15"/>
        <v>1386155.0337769242</v>
      </c>
      <c r="L165" s="11">
        <f t="shared" si="16"/>
        <v>0.89087133871067181</v>
      </c>
      <c r="M165" s="1">
        <f t="shared" si="17"/>
        <v>1234885.7906013851</v>
      </c>
    </row>
    <row r="166" spans="1:13">
      <c r="A166" s="142" t="s">
        <v>166</v>
      </c>
      <c r="B166" s="153">
        <v>240538</v>
      </c>
      <c r="C166" s="80" t="s">
        <v>180</v>
      </c>
      <c r="D166" s="126" t="s">
        <v>1122</v>
      </c>
      <c r="E166" s="126" t="s">
        <v>1187</v>
      </c>
      <c r="F166" s="103">
        <v>0</v>
      </c>
      <c r="G166" s="104">
        <v>9351</v>
      </c>
      <c r="H166" s="2">
        <f t="shared" si="12"/>
        <v>0</v>
      </c>
      <c r="I166" s="2">
        <f t="shared" si="13"/>
        <v>19.272068062143923</v>
      </c>
      <c r="J166" s="1">
        <f t="shared" si="14"/>
        <v>0</v>
      </c>
      <c r="K166" s="1">
        <f t="shared" si="15"/>
        <v>0</v>
      </c>
      <c r="L166" s="11">
        <f t="shared" si="16"/>
        <v>0.89087133871067181</v>
      </c>
      <c r="M166" s="1">
        <f t="shared" si="17"/>
        <v>0</v>
      </c>
    </row>
    <row r="167" spans="1:13">
      <c r="A167" s="142" t="s">
        <v>166</v>
      </c>
      <c r="B167" s="153">
        <v>240539</v>
      </c>
      <c r="C167" s="80" t="s">
        <v>181</v>
      </c>
      <c r="D167" s="126" t="s">
        <v>1122</v>
      </c>
      <c r="E167" s="126" t="s">
        <v>1187</v>
      </c>
      <c r="F167" s="103">
        <v>1450632</v>
      </c>
      <c r="G167" s="104">
        <v>11467</v>
      </c>
      <c r="H167" s="2">
        <f t="shared" si="12"/>
        <v>126.50492718234935</v>
      </c>
      <c r="I167" s="2">
        <f t="shared" si="13"/>
        <v>19.272068062143923</v>
      </c>
      <c r="J167" s="1">
        <f t="shared" si="14"/>
        <v>220992.80446860436</v>
      </c>
      <c r="K167" s="1">
        <f t="shared" si="15"/>
        <v>1229639.1955313957</v>
      </c>
      <c r="L167" s="11">
        <f t="shared" si="16"/>
        <v>0.89087133871067181</v>
      </c>
      <c r="M167" s="1">
        <f t="shared" si="17"/>
        <v>1095450.3162541681</v>
      </c>
    </row>
    <row r="168" spans="1:13">
      <c r="A168" s="142" t="s">
        <v>166</v>
      </c>
      <c r="B168" s="153">
        <v>240541</v>
      </c>
      <c r="C168" s="80" t="s">
        <v>182</v>
      </c>
      <c r="D168" s="126" t="s">
        <v>1122</v>
      </c>
      <c r="E168" s="126" t="s">
        <v>1187</v>
      </c>
      <c r="F168" s="103">
        <v>0</v>
      </c>
      <c r="G168" s="104">
        <v>1681</v>
      </c>
      <c r="H168" s="2">
        <f t="shared" si="12"/>
        <v>0</v>
      </c>
      <c r="I168" s="2">
        <f t="shared" si="13"/>
        <v>19.272068062143923</v>
      </c>
      <c r="J168" s="1">
        <f t="shared" si="14"/>
        <v>0</v>
      </c>
      <c r="K168" s="1">
        <f t="shared" si="15"/>
        <v>0</v>
      </c>
      <c r="L168" s="11">
        <f t="shared" si="16"/>
        <v>0.89087133871067181</v>
      </c>
      <c r="M168" s="1">
        <f t="shared" si="17"/>
        <v>0</v>
      </c>
    </row>
    <row r="169" spans="1:13">
      <c r="A169" s="142" t="s">
        <v>166</v>
      </c>
      <c r="B169" s="153">
        <v>240542</v>
      </c>
      <c r="C169" s="80" t="s">
        <v>183</v>
      </c>
      <c r="D169" s="126" t="s">
        <v>1122</v>
      </c>
      <c r="E169" s="126" t="s">
        <v>1187</v>
      </c>
      <c r="F169" s="103">
        <v>0</v>
      </c>
      <c r="G169" s="104">
        <v>25659</v>
      </c>
      <c r="H169" s="2">
        <f t="shared" si="12"/>
        <v>0</v>
      </c>
      <c r="I169" s="2">
        <f t="shared" si="13"/>
        <v>19.272068062143923</v>
      </c>
      <c r="J169" s="1">
        <f t="shared" si="14"/>
        <v>0</v>
      </c>
      <c r="K169" s="1">
        <f t="shared" si="15"/>
        <v>0</v>
      </c>
      <c r="L169" s="11">
        <f t="shared" si="16"/>
        <v>0.89087133871067181</v>
      </c>
      <c r="M169" s="1">
        <f t="shared" si="17"/>
        <v>0</v>
      </c>
    </row>
    <row r="170" spans="1:13">
      <c r="A170" s="142" t="s">
        <v>166</v>
      </c>
      <c r="B170" s="149">
        <v>240544</v>
      </c>
      <c r="C170" s="80" t="s">
        <v>184</v>
      </c>
      <c r="D170" s="126" t="s">
        <v>1122</v>
      </c>
      <c r="E170" s="126" t="s">
        <v>1187</v>
      </c>
      <c r="F170" s="103">
        <v>0</v>
      </c>
      <c r="G170" s="104">
        <v>0</v>
      </c>
      <c r="H170" s="2">
        <f t="shared" si="12"/>
        <v>0</v>
      </c>
      <c r="I170" s="2">
        <f t="shared" si="13"/>
        <v>19.272068062143923</v>
      </c>
      <c r="J170" s="1">
        <f t="shared" si="14"/>
        <v>0</v>
      </c>
      <c r="K170" s="1">
        <f t="shared" si="15"/>
        <v>0</v>
      </c>
      <c r="L170" s="11">
        <f t="shared" si="16"/>
        <v>0.89087133871067181</v>
      </c>
      <c r="M170" s="1">
        <f t="shared" si="17"/>
        <v>0</v>
      </c>
    </row>
    <row r="171" spans="1:13">
      <c r="A171" s="142" t="s">
        <v>166</v>
      </c>
      <c r="B171" s="153">
        <v>240546</v>
      </c>
      <c r="C171" s="80" t="s">
        <v>185</v>
      </c>
      <c r="D171" s="126" t="s">
        <v>1122</v>
      </c>
      <c r="E171" s="126" t="s">
        <v>1187</v>
      </c>
      <c r="F171" s="103">
        <v>0</v>
      </c>
      <c r="G171" s="104">
        <v>13486</v>
      </c>
      <c r="H171" s="2">
        <f t="shared" si="12"/>
        <v>0</v>
      </c>
      <c r="I171" s="2">
        <f t="shared" si="13"/>
        <v>19.272068062143923</v>
      </c>
      <c r="J171" s="1">
        <f t="shared" si="14"/>
        <v>0</v>
      </c>
      <c r="K171" s="1">
        <f t="shared" si="15"/>
        <v>0</v>
      </c>
      <c r="L171" s="11">
        <f t="shared" si="16"/>
        <v>0.89087133871067181</v>
      </c>
      <c r="M171" s="1">
        <f t="shared" si="17"/>
        <v>0</v>
      </c>
    </row>
    <row r="172" spans="1:13">
      <c r="A172" s="142" t="s">
        <v>166</v>
      </c>
      <c r="B172" s="149">
        <v>240550</v>
      </c>
      <c r="C172" s="80" t="s">
        <v>186</v>
      </c>
      <c r="D172" s="126" t="s">
        <v>1122</v>
      </c>
      <c r="E172" s="126" t="s">
        <v>1187</v>
      </c>
      <c r="F172" s="103">
        <v>0</v>
      </c>
      <c r="G172" s="104">
        <v>0</v>
      </c>
      <c r="H172" s="2">
        <f t="shared" si="12"/>
        <v>0</v>
      </c>
      <c r="I172" s="2">
        <f t="shared" si="13"/>
        <v>19.272068062143923</v>
      </c>
      <c r="J172" s="1">
        <f t="shared" si="14"/>
        <v>0</v>
      </c>
      <c r="K172" s="1">
        <f t="shared" si="15"/>
        <v>0</v>
      </c>
      <c r="L172" s="11">
        <f t="shared" si="16"/>
        <v>0.89087133871067181</v>
      </c>
      <c r="M172" s="1">
        <f t="shared" si="17"/>
        <v>0</v>
      </c>
    </row>
    <row r="173" spans="1:13">
      <c r="A173" s="142" t="s">
        <v>166</v>
      </c>
      <c r="B173" s="149">
        <v>240551</v>
      </c>
      <c r="C173" s="80" t="s">
        <v>187</v>
      </c>
      <c r="D173" s="126" t="s">
        <v>1122</v>
      </c>
      <c r="E173" s="126" t="s">
        <v>1187</v>
      </c>
      <c r="F173" s="103">
        <v>0</v>
      </c>
      <c r="G173" s="104">
        <v>0</v>
      </c>
      <c r="H173" s="2">
        <f t="shared" si="12"/>
        <v>0</v>
      </c>
      <c r="I173" s="2">
        <f t="shared" si="13"/>
        <v>19.272068062143923</v>
      </c>
      <c r="J173" s="1">
        <f t="shared" si="14"/>
        <v>0</v>
      </c>
      <c r="K173" s="1">
        <f t="shared" si="15"/>
        <v>0</v>
      </c>
      <c r="L173" s="11">
        <f t="shared" si="16"/>
        <v>0.89087133871067181</v>
      </c>
      <c r="M173" s="1">
        <f t="shared" si="17"/>
        <v>0</v>
      </c>
    </row>
    <row r="174" spans="1:13">
      <c r="A174" s="142" t="s">
        <v>188</v>
      </c>
      <c r="B174" s="149">
        <v>250282</v>
      </c>
      <c r="C174" s="80" t="s">
        <v>189</v>
      </c>
      <c r="D174" s="126" t="s">
        <v>1122</v>
      </c>
      <c r="E174" s="126" t="s">
        <v>1187</v>
      </c>
      <c r="F174" s="103">
        <v>0</v>
      </c>
      <c r="G174" s="104">
        <v>0</v>
      </c>
      <c r="H174" s="2">
        <f t="shared" si="12"/>
        <v>0</v>
      </c>
      <c r="I174" s="2">
        <f t="shared" si="13"/>
        <v>19.272068062143923</v>
      </c>
      <c r="J174" s="1">
        <f t="shared" si="14"/>
        <v>0</v>
      </c>
      <c r="K174" s="1">
        <f t="shared" si="15"/>
        <v>0</v>
      </c>
      <c r="L174" s="11">
        <f t="shared" si="16"/>
        <v>0.89087133871067181</v>
      </c>
      <c r="M174" s="1">
        <f t="shared" si="17"/>
        <v>0</v>
      </c>
    </row>
    <row r="175" spans="1:13">
      <c r="A175" s="142" t="s">
        <v>188</v>
      </c>
      <c r="B175" s="149">
        <v>250283</v>
      </c>
      <c r="C175" s="80" t="s">
        <v>190</v>
      </c>
      <c r="D175" s="126" t="s">
        <v>1122</v>
      </c>
      <c r="E175" s="126" t="s">
        <v>1187</v>
      </c>
      <c r="F175" s="103">
        <v>0</v>
      </c>
      <c r="G175" s="104">
        <v>0</v>
      </c>
      <c r="H175" s="2">
        <f t="shared" si="12"/>
        <v>0</v>
      </c>
      <c r="I175" s="2">
        <f t="shared" si="13"/>
        <v>19.272068062143923</v>
      </c>
      <c r="J175" s="1">
        <f t="shared" si="14"/>
        <v>0</v>
      </c>
      <c r="K175" s="1">
        <f t="shared" si="15"/>
        <v>0</v>
      </c>
      <c r="L175" s="11">
        <f t="shared" si="16"/>
        <v>0.89087133871067181</v>
      </c>
      <c r="M175" s="1">
        <f t="shared" si="17"/>
        <v>0</v>
      </c>
    </row>
    <row r="176" spans="1:13">
      <c r="A176" s="142" t="s">
        <v>188</v>
      </c>
      <c r="B176" s="149">
        <v>250284</v>
      </c>
      <c r="C176" s="80" t="s">
        <v>191</v>
      </c>
      <c r="D176" s="126" t="s">
        <v>1122</v>
      </c>
      <c r="E176" s="126" t="s">
        <v>1187</v>
      </c>
      <c r="F176" s="103">
        <v>0</v>
      </c>
      <c r="G176" s="104">
        <v>0</v>
      </c>
      <c r="H176" s="2">
        <f t="shared" si="12"/>
        <v>0</v>
      </c>
      <c r="I176" s="2">
        <f t="shared" si="13"/>
        <v>19.272068062143923</v>
      </c>
      <c r="J176" s="1">
        <f t="shared" si="14"/>
        <v>0</v>
      </c>
      <c r="K176" s="1">
        <f t="shared" si="15"/>
        <v>0</v>
      </c>
      <c r="L176" s="11">
        <f t="shared" si="16"/>
        <v>0.89087133871067181</v>
      </c>
      <c r="M176" s="1">
        <f t="shared" si="17"/>
        <v>0</v>
      </c>
    </row>
    <row r="177" spans="1:13">
      <c r="A177" s="142" t="s">
        <v>188</v>
      </c>
      <c r="B177" s="153">
        <v>250285</v>
      </c>
      <c r="C177" s="80" t="s">
        <v>192</v>
      </c>
      <c r="D177" s="126" t="s">
        <v>1122</v>
      </c>
      <c r="E177" s="126" t="s">
        <v>1187</v>
      </c>
      <c r="F177" s="103">
        <v>18708</v>
      </c>
      <c r="G177" s="104">
        <v>628</v>
      </c>
      <c r="H177" s="2">
        <f t="shared" si="12"/>
        <v>29.789808917197451</v>
      </c>
      <c r="I177" s="2">
        <f t="shared" si="13"/>
        <v>19.272068062143923</v>
      </c>
      <c r="J177" s="1">
        <f t="shared" si="14"/>
        <v>12102.858743026383</v>
      </c>
      <c r="K177" s="1">
        <f t="shared" si="15"/>
        <v>6605.1412569736167</v>
      </c>
      <c r="L177" s="11">
        <f t="shared" si="16"/>
        <v>0.89087133871067181</v>
      </c>
      <c r="M177" s="1">
        <f t="shared" si="17"/>
        <v>5884.3310339731752</v>
      </c>
    </row>
    <row r="178" spans="1:13">
      <c r="A178" s="142" t="s">
        <v>188</v>
      </c>
      <c r="B178" s="149">
        <v>250286</v>
      </c>
      <c r="C178" s="80" t="s">
        <v>193</v>
      </c>
      <c r="D178" s="126" t="s">
        <v>1122</v>
      </c>
      <c r="E178" s="126" t="s">
        <v>1187</v>
      </c>
      <c r="F178" s="103">
        <v>0</v>
      </c>
      <c r="G178" s="104">
        <v>0</v>
      </c>
      <c r="H178" s="2">
        <f t="shared" si="12"/>
        <v>0</v>
      </c>
      <c r="I178" s="2">
        <f t="shared" si="13"/>
        <v>19.272068062143923</v>
      </c>
      <c r="J178" s="1">
        <f t="shared" si="14"/>
        <v>0</v>
      </c>
      <c r="K178" s="1">
        <f t="shared" si="15"/>
        <v>0</v>
      </c>
      <c r="L178" s="11">
        <f t="shared" si="16"/>
        <v>0.89087133871067181</v>
      </c>
      <c r="M178" s="1">
        <f t="shared" si="17"/>
        <v>0</v>
      </c>
    </row>
    <row r="179" spans="1:13">
      <c r="A179" s="142" t="s">
        <v>188</v>
      </c>
      <c r="B179" s="153">
        <v>250290</v>
      </c>
      <c r="C179" s="80" t="s">
        <v>194</v>
      </c>
      <c r="D179" s="126" t="s">
        <v>1122</v>
      </c>
      <c r="E179" s="126" t="s">
        <v>1187</v>
      </c>
      <c r="F179" s="103">
        <v>2656284</v>
      </c>
      <c r="G179" s="104">
        <v>13779</v>
      </c>
      <c r="H179" s="2">
        <f t="shared" si="12"/>
        <v>192.77770520357066</v>
      </c>
      <c r="I179" s="2">
        <f t="shared" si="13"/>
        <v>19.272068062143923</v>
      </c>
      <c r="J179" s="1">
        <f t="shared" si="14"/>
        <v>265549.82582828111</v>
      </c>
      <c r="K179" s="1">
        <f t="shared" si="15"/>
        <v>2390734.1741717188</v>
      </c>
      <c r="L179" s="11">
        <f t="shared" si="16"/>
        <v>0.89087133871067181</v>
      </c>
      <c r="M179" s="1">
        <f t="shared" si="17"/>
        <v>2129836.5542457113</v>
      </c>
    </row>
    <row r="180" spans="1:13">
      <c r="A180" s="142" t="s">
        <v>188</v>
      </c>
      <c r="B180" s="153">
        <v>250295</v>
      </c>
      <c r="C180" s="80" t="s">
        <v>195</v>
      </c>
      <c r="D180" s="126" t="s">
        <v>1122</v>
      </c>
      <c r="E180" s="126" t="s">
        <v>1187</v>
      </c>
      <c r="F180" s="103">
        <v>142212</v>
      </c>
      <c r="G180" s="104">
        <v>1910</v>
      </c>
      <c r="H180" s="2">
        <f t="shared" si="12"/>
        <v>74.456544502617803</v>
      </c>
      <c r="I180" s="2">
        <f t="shared" si="13"/>
        <v>19.272068062143923</v>
      </c>
      <c r="J180" s="1">
        <f t="shared" si="14"/>
        <v>36809.649998694891</v>
      </c>
      <c r="K180" s="1">
        <f t="shared" si="15"/>
        <v>105402.35000130511</v>
      </c>
      <c r="L180" s="11">
        <f t="shared" si="16"/>
        <v>0.89087133871067181</v>
      </c>
      <c r="M180" s="1">
        <f t="shared" si="17"/>
        <v>93899.932648913469</v>
      </c>
    </row>
    <row r="181" spans="1:13">
      <c r="A181" s="142" t="s">
        <v>188</v>
      </c>
      <c r="B181" s="153">
        <v>250299</v>
      </c>
      <c r="C181" s="80" t="s">
        <v>196</v>
      </c>
      <c r="D181" s="126" t="s">
        <v>1122</v>
      </c>
      <c r="E181" s="126" t="s">
        <v>1187</v>
      </c>
      <c r="F181" s="103">
        <v>0</v>
      </c>
      <c r="G181" s="104">
        <v>1454</v>
      </c>
      <c r="H181" s="2">
        <f t="shared" si="12"/>
        <v>0</v>
      </c>
      <c r="I181" s="2">
        <f t="shared" si="13"/>
        <v>19.272068062143923</v>
      </c>
      <c r="J181" s="1">
        <f t="shared" si="14"/>
        <v>0</v>
      </c>
      <c r="K181" s="1">
        <f t="shared" si="15"/>
        <v>0</v>
      </c>
      <c r="L181" s="11">
        <f t="shared" si="16"/>
        <v>0.89087133871067181</v>
      </c>
      <c r="M181" s="1">
        <f t="shared" si="17"/>
        <v>0</v>
      </c>
    </row>
    <row r="182" spans="1:13">
      <c r="A182" s="142" t="s">
        <v>188</v>
      </c>
      <c r="B182" s="149">
        <v>250300</v>
      </c>
      <c r="C182" s="80" t="s">
        <v>197</v>
      </c>
      <c r="D182" s="126" t="s">
        <v>1122</v>
      </c>
      <c r="E182" s="126" t="s">
        <v>1187</v>
      </c>
      <c r="F182" s="103">
        <v>0</v>
      </c>
      <c r="G182" s="104">
        <v>0</v>
      </c>
      <c r="H182" s="2">
        <f t="shared" si="12"/>
        <v>0</v>
      </c>
      <c r="I182" s="2">
        <f t="shared" si="13"/>
        <v>19.272068062143923</v>
      </c>
      <c r="J182" s="1">
        <f t="shared" si="14"/>
        <v>0</v>
      </c>
      <c r="K182" s="1">
        <f t="shared" si="15"/>
        <v>0</v>
      </c>
      <c r="L182" s="11">
        <f t="shared" si="16"/>
        <v>0.89087133871067181</v>
      </c>
      <c r="M182" s="1">
        <f t="shared" si="17"/>
        <v>0</v>
      </c>
    </row>
    <row r="183" spans="1:13">
      <c r="A183" s="142" t="s">
        <v>188</v>
      </c>
      <c r="B183" s="149">
        <v>250304</v>
      </c>
      <c r="C183" s="80" t="s">
        <v>198</v>
      </c>
      <c r="D183" s="126" t="s">
        <v>1122</v>
      </c>
      <c r="E183" s="126" t="s">
        <v>1187</v>
      </c>
      <c r="F183" s="103">
        <v>0</v>
      </c>
      <c r="G183" s="104">
        <v>0</v>
      </c>
      <c r="H183" s="2">
        <f t="shared" si="12"/>
        <v>0</v>
      </c>
      <c r="I183" s="2">
        <f t="shared" si="13"/>
        <v>19.272068062143923</v>
      </c>
      <c r="J183" s="1">
        <f t="shared" si="14"/>
        <v>0</v>
      </c>
      <c r="K183" s="1">
        <f t="shared" si="15"/>
        <v>0</v>
      </c>
      <c r="L183" s="11">
        <f t="shared" si="16"/>
        <v>0.89087133871067181</v>
      </c>
      <c r="M183" s="1">
        <f t="shared" si="17"/>
        <v>0</v>
      </c>
    </row>
    <row r="184" spans="1:13">
      <c r="A184" s="142" t="s">
        <v>188</v>
      </c>
      <c r="B184" s="153">
        <v>250305</v>
      </c>
      <c r="C184" s="80" t="s">
        <v>199</v>
      </c>
      <c r="D184" s="126" t="s">
        <v>1122</v>
      </c>
      <c r="E184" s="126" t="s">
        <v>1187</v>
      </c>
      <c r="F184" s="103">
        <v>1638780</v>
      </c>
      <c r="G184" s="104">
        <v>2142</v>
      </c>
      <c r="H184" s="2">
        <f t="shared" si="12"/>
        <v>765.0700280112045</v>
      </c>
      <c r="I184" s="2">
        <f t="shared" si="13"/>
        <v>19.272068062143923</v>
      </c>
      <c r="J184" s="1">
        <f t="shared" si="14"/>
        <v>41280.769789112281</v>
      </c>
      <c r="K184" s="1">
        <f t="shared" si="15"/>
        <v>1597499.2302108877</v>
      </c>
      <c r="L184" s="11">
        <f t="shared" si="16"/>
        <v>0.89087133871067181</v>
      </c>
      <c r="M184" s="1">
        <f t="shared" si="17"/>
        <v>1423166.2778072413</v>
      </c>
    </row>
    <row r="185" spans="1:13">
      <c r="A185" s="142" t="s">
        <v>188</v>
      </c>
      <c r="B185" s="153">
        <v>250307</v>
      </c>
      <c r="C185" s="80" t="s">
        <v>200</v>
      </c>
      <c r="D185" s="126" t="s">
        <v>1122</v>
      </c>
      <c r="E185" s="126" t="s">
        <v>1187</v>
      </c>
      <c r="F185" s="103">
        <v>202356</v>
      </c>
      <c r="G185" s="104">
        <v>1022</v>
      </c>
      <c r="H185" s="2">
        <f t="shared" si="12"/>
        <v>198</v>
      </c>
      <c r="I185" s="2">
        <f t="shared" si="13"/>
        <v>19.272068062143923</v>
      </c>
      <c r="J185" s="1">
        <f t="shared" si="14"/>
        <v>19696.053559511089</v>
      </c>
      <c r="K185" s="1">
        <f t="shared" si="15"/>
        <v>182659.94644048891</v>
      </c>
      <c r="L185" s="11">
        <f t="shared" si="16"/>
        <v>0.89087133871067181</v>
      </c>
      <c r="M185" s="1">
        <f t="shared" si="17"/>
        <v>162726.51101425797</v>
      </c>
    </row>
    <row r="186" spans="1:13">
      <c r="A186" s="142" t="s">
        <v>188</v>
      </c>
      <c r="B186" s="153">
        <v>250308</v>
      </c>
      <c r="C186" s="80" t="s">
        <v>102</v>
      </c>
      <c r="D186" s="126" t="s">
        <v>1122</v>
      </c>
      <c r="E186" s="126" t="s">
        <v>1187</v>
      </c>
      <c r="F186" s="103">
        <v>2372496</v>
      </c>
      <c r="G186" s="104">
        <v>4847</v>
      </c>
      <c r="H186" s="2">
        <f t="shared" si="12"/>
        <v>489.47720239323291</v>
      </c>
      <c r="I186" s="2">
        <f t="shared" si="13"/>
        <v>19.272068062143923</v>
      </c>
      <c r="J186" s="1">
        <f t="shared" si="14"/>
        <v>93411.713897211594</v>
      </c>
      <c r="K186" s="1">
        <f t="shared" si="15"/>
        <v>2279084.2861027885</v>
      </c>
      <c r="L186" s="11">
        <f t="shared" si="16"/>
        <v>0.89087133871067181</v>
      </c>
      <c r="M186" s="1">
        <f t="shared" si="17"/>
        <v>2030370.8689948469</v>
      </c>
    </row>
    <row r="187" spans="1:13">
      <c r="A187" s="142" t="s">
        <v>188</v>
      </c>
      <c r="B187" s="149">
        <v>250311</v>
      </c>
      <c r="C187" s="80" t="s">
        <v>201</v>
      </c>
      <c r="D187" s="126" t="s">
        <v>1122</v>
      </c>
      <c r="E187" s="126" t="s">
        <v>1187</v>
      </c>
      <c r="F187" s="103">
        <v>0</v>
      </c>
      <c r="G187" s="104">
        <v>0</v>
      </c>
      <c r="H187" s="2">
        <f t="shared" si="12"/>
        <v>0</v>
      </c>
      <c r="I187" s="2">
        <f t="shared" si="13"/>
        <v>19.272068062143923</v>
      </c>
      <c r="J187" s="1">
        <f t="shared" si="14"/>
        <v>0</v>
      </c>
      <c r="K187" s="1">
        <f t="shared" si="15"/>
        <v>0</v>
      </c>
      <c r="L187" s="11">
        <f t="shared" si="16"/>
        <v>0.89087133871067181</v>
      </c>
      <c r="M187" s="1">
        <f t="shared" si="17"/>
        <v>0</v>
      </c>
    </row>
    <row r="188" spans="1:13">
      <c r="A188" s="142" t="s">
        <v>188</v>
      </c>
      <c r="B188" s="149">
        <v>250312</v>
      </c>
      <c r="C188" s="80" t="s">
        <v>202</v>
      </c>
      <c r="D188" s="126" t="s">
        <v>1122</v>
      </c>
      <c r="E188" s="126" t="s">
        <v>1187</v>
      </c>
      <c r="F188" s="103">
        <v>0</v>
      </c>
      <c r="G188" s="104">
        <v>0</v>
      </c>
      <c r="H188" s="2">
        <f t="shared" si="12"/>
        <v>0</v>
      </c>
      <c r="I188" s="2">
        <f t="shared" si="13"/>
        <v>19.272068062143923</v>
      </c>
      <c r="J188" s="1">
        <f t="shared" si="14"/>
        <v>0</v>
      </c>
      <c r="K188" s="1">
        <f t="shared" si="15"/>
        <v>0</v>
      </c>
      <c r="L188" s="11">
        <f t="shared" si="16"/>
        <v>0.89087133871067181</v>
      </c>
      <c r="M188" s="1">
        <f t="shared" si="17"/>
        <v>0</v>
      </c>
    </row>
    <row r="189" spans="1:13">
      <c r="A189" s="142" t="s">
        <v>188</v>
      </c>
      <c r="B189" s="149">
        <v>250314</v>
      </c>
      <c r="C189" s="80" t="s">
        <v>203</v>
      </c>
      <c r="D189" s="126" t="s">
        <v>1122</v>
      </c>
      <c r="E189" s="126" t="s">
        <v>1187</v>
      </c>
      <c r="F189" s="103">
        <v>0</v>
      </c>
      <c r="G189" s="104">
        <v>0</v>
      </c>
      <c r="H189" s="2">
        <f t="shared" si="12"/>
        <v>0</v>
      </c>
      <c r="I189" s="2">
        <f t="shared" si="13"/>
        <v>19.272068062143923</v>
      </c>
      <c r="J189" s="1">
        <f t="shared" si="14"/>
        <v>0</v>
      </c>
      <c r="K189" s="1">
        <f t="shared" si="15"/>
        <v>0</v>
      </c>
      <c r="L189" s="11">
        <f t="shared" si="16"/>
        <v>0.89087133871067181</v>
      </c>
      <c r="M189" s="1">
        <f t="shared" si="17"/>
        <v>0</v>
      </c>
    </row>
    <row r="190" spans="1:13">
      <c r="A190" s="142" t="s">
        <v>188</v>
      </c>
      <c r="B190" s="153">
        <v>250315</v>
      </c>
      <c r="C190" s="80" t="s">
        <v>204</v>
      </c>
      <c r="D190" s="126" t="s">
        <v>1122</v>
      </c>
      <c r="E190" s="126" t="s">
        <v>1187</v>
      </c>
      <c r="F190" s="103">
        <v>421956</v>
      </c>
      <c r="G190" s="104">
        <v>1947</v>
      </c>
      <c r="H190" s="2">
        <f t="shared" si="12"/>
        <v>216.72110939907549</v>
      </c>
      <c r="I190" s="2">
        <f t="shared" si="13"/>
        <v>19.272068062143923</v>
      </c>
      <c r="J190" s="1">
        <f t="shared" si="14"/>
        <v>37522.716516994216</v>
      </c>
      <c r="K190" s="1">
        <f t="shared" si="15"/>
        <v>384433.28348300577</v>
      </c>
      <c r="L190" s="11">
        <f t="shared" si="16"/>
        <v>0.89087133871067181</v>
      </c>
      <c r="M190" s="1">
        <f t="shared" si="17"/>
        <v>342480.59390144458</v>
      </c>
    </row>
    <row r="191" spans="1:13">
      <c r="A191" s="142" t="s">
        <v>188</v>
      </c>
      <c r="B191" s="153">
        <v>250316</v>
      </c>
      <c r="C191" s="80" t="s">
        <v>205</v>
      </c>
      <c r="D191" s="126" t="s">
        <v>1122</v>
      </c>
      <c r="E191" s="126" t="s">
        <v>1187</v>
      </c>
      <c r="F191" s="103">
        <v>496356</v>
      </c>
      <c r="G191" s="104">
        <v>788</v>
      </c>
      <c r="H191" s="2">
        <f t="shared" si="12"/>
        <v>629.89340101522839</v>
      </c>
      <c r="I191" s="2">
        <f t="shared" si="13"/>
        <v>19.272068062143923</v>
      </c>
      <c r="J191" s="1">
        <f t="shared" si="14"/>
        <v>15186.389632969411</v>
      </c>
      <c r="K191" s="1">
        <f t="shared" si="15"/>
        <v>481169.6103670306</v>
      </c>
      <c r="L191" s="11">
        <f t="shared" si="16"/>
        <v>0.89087133871067181</v>
      </c>
      <c r="M191" s="1">
        <f t="shared" si="17"/>
        <v>428660.21493456891</v>
      </c>
    </row>
    <row r="192" spans="1:13">
      <c r="A192" s="142" t="s">
        <v>188</v>
      </c>
      <c r="B192" s="149">
        <v>250317</v>
      </c>
      <c r="C192" s="80" t="s">
        <v>206</v>
      </c>
      <c r="D192" s="126" t="s">
        <v>1122</v>
      </c>
      <c r="E192" s="126" t="s">
        <v>1187</v>
      </c>
      <c r="F192" s="103">
        <v>0</v>
      </c>
      <c r="G192" s="104">
        <v>0</v>
      </c>
      <c r="H192" s="2">
        <f t="shared" si="12"/>
        <v>0</v>
      </c>
      <c r="I192" s="2">
        <f t="shared" si="13"/>
        <v>19.272068062143923</v>
      </c>
      <c r="J192" s="1">
        <f t="shared" si="14"/>
        <v>0</v>
      </c>
      <c r="K192" s="1">
        <f t="shared" si="15"/>
        <v>0</v>
      </c>
      <c r="L192" s="11">
        <f t="shared" si="16"/>
        <v>0.89087133871067181</v>
      </c>
      <c r="M192" s="1">
        <f t="shared" si="17"/>
        <v>0</v>
      </c>
    </row>
    <row r="193" spans="1:13">
      <c r="A193" s="142" t="s">
        <v>188</v>
      </c>
      <c r="B193" s="153">
        <v>250322</v>
      </c>
      <c r="C193" s="80" t="s">
        <v>207</v>
      </c>
      <c r="D193" s="126" t="s">
        <v>1122</v>
      </c>
      <c r="E193" s="126" t="s">
        <v>1187</v>
      </c>
      <c r="F193" s="103">
        <v>654936</v>
      </c>
      <c r="G193" s="104">
        <v>2513</v>
      </c>
      <c r="H193" s="2">
        <f t="shared" si="12"/>
        <v>260.6191802626343</v>
      </c>
      <c r="I193" s="2">
        <f t="shared" si="13"/>
        <v>19.272068062143923</v>
      </c>
      <c r="J193" s="1">
        <f t="shared" si="14"/>
        <v>48430.707040167676</v>
      </c>
      <c r="K193" s="1">
        <f t="shared" si="15"/>
        <v>606505.29295983235</v>
      </c>
      <c r="L193" s="11">
        <f t="shared" si="16"/>
        <v>0.89087133871067181</v>
      </c>
      <c r="M193" s="1">
        <f t="shared" si="17"/>
        <v>540318.18227423402</v>
      </c>
    </row>
    <row r="194" spans="1:13">
      <c r="A194" s="142" t="s">
        <v>208</v>
      </c>
      <c r="B194" s="153">
        <v>260396</v>
      </c>
      <c r="C194" s="80" t="s">
        <v>209</v>
      </c>
      <c r="D194" s="126" t="s">
        <v>1122</v>
      </c>
      <c r="E194" s="126" t="s">
        <v>1187</v>
      </c>
      <c r="F194" s="103">
        <v>1992516</v>
      </c>
      <c r="G194" s="104">
        <v>4190</v>
      </c>
      <c r="H194" s="2">
        <f t="shared" si="12"/>
        <v>475.54081145584723</v>
      </c>
      <c r="I194" s="2">
        <f t="shared" si="13"/>
        <v>19.272068062143923</v>
      </c>
      <c r="J194" s="1">
        <f t="shared" si="14"/>
        <v>80749.965180383035</v>
      </c>
      <c r="K194" s="1">
        <f t="shared" si="15"/>
        <v>1911766.0348196169</v>
      </c>
      <c r="L194" s="11">
        <f t="shared" si="16"/>
        <v>0.89087133871067181</v>
      </c>
      <c r="M194" s="1">
        <f t="shared" si="17"/>
        <v>1703137.566741345</v>
      </c>
    </row>
    <row r="195" spans="1:13">
      <c r="A195" s="142" t="s">
        <v>208</v>
      </c>
      <c r="B195" s="153">
        <v>260398</v>
      </c>
      <c r="C195" s="80" t="s">
        <v>210</v>
      </c>
      <c r="D195" s="126" t="s">
        <v>1122</v>
      </c>
      <c r="E195" s="126" t="s">
        <v>1187</v>
      </c>
      <c r="F195" s="103">
        <v>0</v>
      </c>
      <c r="G195" s="104">
        <v>15783</v>
      </c>
      <c r="H195" s="2">
        <f t="shared" ref="H195:H258" si="18">IFERROR(F195/G195,0)</f>
        <v>0</v>
      </c>
      <c r="I195" s="2">
        <f t="shared" ref="I195:I258" si="19">$D$1134</f>
        <v>19.272068062143923</v>
      </c>
      <c r="J195" s="1">
        <f t="shared" ref="J195:J258" si="20">MIN(F195,I195*G195)</f>
        <v>0</v>
      </c>
      <c r="K195" s="1">
        <f t="shared" ref="K195:K258" si="21">F195-J195</f>
        <v>0</v>
      </c>
      <c r="L195" s="11">
        <f t="shared" ref="L195:L258" si="22">$L$1132</f>
        <v>0.89087133871067181</v>
      </c>
      <c r="M195" s="1">
        <f t="shared" ref="M195:M258" si="23">L195*K195</f>
        <v>0</v>
      </c>
    </row>
    <row r="196" spans="1:13">
      <c r="A196" s="142" t="s">
        <v>208</v>
      </c>
      <c r="B196" s="153">
        <v>260401</v>
      </c>
      <c r="C196" s="80" t="s">
        <v>211</v>
      </c>
      <c r="D196" s="126" t="s">
        <v>1122</v>
      </c>
      <c r="E196" s="126" t="s">
        <v>1187</v>
      </c>
      <c r="F196" s="103">
        <v>2634024</v>
      </c>
      <c r="G196" s="104">
        <v>9392</v>
      </c>
      <c r="H196" s="2">
        <f t="shared" si="18"/>
        <v>280.45400340715503</v>
      </c>
      <c r="I196" s="2">
        <f t="shared" si="19"/>
        <v>19.272068062143923</v>
      </c>
      <c r="J196" s="1">
        <f t="shared" si="20"/>
        <v>181003.26323965573</v>
      </c>
      <c r="K196" s="1">
        <f t="shared" si="21"/>
        <v>2453020.7367603444</v>
      </c>
      <c r="L196" s="11">
        <f t="shared" si="22"/>
        <v>0.89087133871067181</v>
      </c>
      <c r="M196" s="1">
        <f t="shared" si="23"/>
        <v>2185325.8676427263</v>
      </c>
    </row>
    <row r="197" spans="1:13">
      <c r="A197" s="142" t="s">
        <v>208</v>
      </c>
      <c r="B197" s="153">
        <v>260406</v>
      </c>
      <c r="C197" s="80" t="s">
        <v>212</v>
      </c>
      <c r="D197" s="126" t="s">
        <v>1122</v>
      </c>
      <c r="E197" s="126" t="s">
        <v>1187</v>
      </c>
      <c r="F197" s="103">
        <v>2826684</v>
      </c>
      <c r="G197" s="104">
        <v>13025</v>
      </c>
      <c r="H197" s="2">
        <f t="shared" si="18"/>
        <v>217.01988483685221</v>
      </c>
      <c r="I197" s="2">
        <f t="shared" si="19"/>
        <v>19.272068062143923</v>
      </c>
      <c r="J197" s="1">
        <f t="shared" si="20"/>
        <v>251018.68650942459</v>
      </c>
      <c r="K197" s="1">
        <f t="shared" si="21"/>
        <v>2575665.3134905752</v>
      </c>
      <c r="L197" s="11">
        <f t="shared" si="22"/>
        <v>0.89087133871067181</v>
      </c>
      <c r="M197" s="1">
        <f t="shared" si="23"/>
        <v>2294586.4058999908</v>
      </c>
    </row>
    <row r="198" spans="1:13">
      <c r="A198" s="142" t="s">
        <v>208</v>
      </c>
      <c r="B198" s="153">
        <v>260408</v>
      </c>
      <c r="C198" s="80" t="s">
        <v>213</v>
      </c>
      <c r="D198" s="126" t="s">
        <v>1122</v>
      </c>
      <c r="E198" s="126" t="s">
        <v>1187</v>
      </c>
      <c r="F198" s="103">
        <v>0</v>
      </c>
      <c r="G198" s="104">
        <v>4638</v>
      </c>
      <c r="H198" s="2">
        <f t="shared" si="18"/>
        <v>0</v>
      </c>
      <c r="I198" s="2">
        <f t="shared" si="19"/>
        <v>19.272068062143923</v>
      </c>
      <c r="J198" s="1">
        <f t="shared" si="20"/>
        <v>0</v>
      </c>
      <c r="K198" s="1">
        <f t="shared" si="21"/>
        <v>0</v>
      </c>
      <c r="L198" s="11">
        <f t="shared" si="22"/>
        <v>0.89087133871067181</v>
      </c>
      <c r="M198" s="1">
        <f t="shared" si="23"/>
        <v>0</v>
      </c>
    </row>
    <row r="199" spans="1:13">
      <c r="A199" s="142" t="s">
        <v>208</v>
      </c>
      <c r="B199" s="149">
        <v>260411</v>
      </c>
      <c r="C199" s="80" t="s">
        <v>214</v>
      </c>
      <c r="D199" s="126" t="s">
        <v>1122</v>
      </c>
      <c r="E199" s="126" t="s">
        <v>1187</v>
      </c>
      <c r="F199" s="103">
        <v>0</v>
      </c>
      <c r="G199" s="104">
        <v>0</v>
      </c>
      <c r="H199" s="2">
        <f t="shared" si="18"/>
        <v>0</v>
      </c>
      <c r="I199" s="2">
        <f t="shared" si="19"/>
        <v>19.272068062143923</v>
      </c>
      <c r="J199" s="1">
        <f t="shared" si="20"/>
        <v>0</v>
      </c>
      <c r="K199" s="1">
        <f t="shared" si="21"/>
        <v>0</v>
      </c>
      <c r="L199" s="11">
        <f t="shared" si="22"/>
        <v>0.89087133871067181</v>
      </c>
      <c r="M199" s="1">
        <f t="shared" si="23"/>
        <v>0</v>
      </c>
    </row>
    <row r="200" spans="1:13">
      <c r="A200" s="142" t="s">
        <v>208</v>
      </c>
      <c r="B200" s="149">
        <v>260412</v>
      </c>
      <c r="C200" s="80" t="s">
        <v>215</v>
      </c>
      <c r="D200" s="126" t="s">
        <v>1122</v>
      </c>
      <c r="E200" s="126" t="s">
        <v>1187</v>
      </c>
      <c r="F200" s="103">
        <v>0</v>
      </c>
      <c r="G200" s="104">
        <v>0</v>
      </c>
      <c r="H200" s="2">
        <f t="shared" si="18"/>
        <v>0</v>
      </c>
      <c r="I200" s="2">
        <f t="shared" si="19"/>
        <v>19.272068062143923</v>
      </c>
      <c r="J200" s="1">
        <f t="shared" si="20"/>
        <v>0</v>
      </c>
      <c r="K200" s="1">
        <f t="shared" si="21"/>
        <v>0</v>
      </c>
      <c r="L200" s="11">
        <f t="shared" si="22"/>
        <v>0.89087133871067181</v>
      </c>
      <c r="M200" s="1">
        <f t="shared" si="23"/>
        <v>0</v>
      </c>
    </row>
    <row r="201" spans="1:13">
      <c r="A201" s="142" t="s">
        <v>208</v>
      </c>
      <c r="B201" s="153">
        <v>260413</v>
      </c>
      <c r="C201" s="80" t="s">
        <v>216</v>
      </c>
      <c r="D201" s="126" t="s">
        <v>1122</v>
      </c>
      <c r="E201" s="126" t="s">
        <v>1187</v>
      </c>
      <c r="F201" s="103">
        <v>2484096</v>
      </c>
      <c r="G201" s="104">
        <v>5402</v>
      </c>
      <c r="H201" s="2">
        <f t="shared" si="18"/>
        <v>459.84746390225843</v>
      </c>
      <c r="I201" s="2">
        <f t="shared" si="19"/>
        <v>19.272068062143923</v>
      </c>
      <c r="J201" s="1">
        <f t="shared" si="20"/>
        <v>104107.71167170147</v>
      </c>
      <c r="K201" s="1">
        <f t="shared" si="21"/>
        <v>2379988.2883282984</v>
      </c>
      <c r="L201" s="11">
        <f t="shared" si="22"/>
        <v>0.89087133871067181</v>
      </c>
      <c r="M201" s="1">
        <f t="shared" si="23"/>
        <v>2120263.3525387514</v>
      </c>
    </row>
    <row r="202" spans="1:13">
      <c r="A202" s="142" t="s">
        <v>208</v>
      </c>
      <c r="B202" s="153">
        <v>260414</v>
      </c>
      <c r="C202" s="80" t="s">
        <v>217</v>
      </c>
      <c r="D202" s="126" t="s">
        <v>1122</v>
      </c>
      <c r="E202" s="126" t="s">
        <v>1187</v>
      </c>
      <c r="F202" s="103">
        <v>3523548</v>
      </c>
      <c r="G202" s="104">
        <v>13588</v>
      </c>
      <c r="H202" s="2">
        <f t="shared" si="18"/>
        <v>259.31321754489255</v>
      </c>
      <c r="I202" s="2">
        <f t="shared" si="19"/>
        <v>19.272068062143923</v>
      </c>
      <c r="J202" s="1">
        <f t="shared" si="20"/>
        <v>261868.86082841162</v>
      </c>
      <c r="K202" s="1">
        <f t="shared" si="21"/>
        <v>3261679.1391715882</v>
      </c>
      <c r="L202" s="11">
        <f t="shared" si="22"/>
        <v>0.89087133871067181</v>
      </c>
      <c r="M202" s="1">
        <f t="shared" si="23"/>
        <v>2905736.4611584647</v>
      </c>
    </row>
    <row r="203" spans="1:13">
      <c r="A203" s="142" t="s">
        <v>208</v>
      </c>
      <c r="B203" s="153">
        <v>260415</v>
      </c>
      <c r="C203" s="80" t="s">
        <v>218</v>
      </c>
      <c r="D203" s="126" t="s">
        <v>1122</v>
      </c>
      <c r="E203" s="126" t="s">
        <v>1187</v>
      </c>
      <c r="F203" s="103">
        <v>3562896</v>
      </c>
      <c r="G203" s="104">
        <v>6620</v>
      </c>
      <c r="H203" s="2">
        <f t="shared" si="18"/>
        <v>538.20181268882175</v>
      </c>
      <c r="I203" s="2">
        <f t="shared" si="19"/>
        <v>19.272068062143923</v>
      </c>
      <c r="J203" s="1">
        <f t="shared" si="20"/>
        <v>127581.09057139276</v>
      </c>
      <c r="K203" s="1">
        <f t="shared" si="21"/>
        <v>3435314.9094286072</v>
      </c>
      <c r="L203" s="11">
        <f t="shared" si="22"/>
        <v>0.89087133871067181</v>
      </c>
      <c r="M203" s="1">
        <f t="shared" si="23"/>
        <v>3060423.5922553935</v>
      </c>
    </row>
    <row r="204" spans="1:13">
      <c r="A204" s="142" t="s">
        <v>208</v>
      </c>
      <c r="B204" s="149">
        <v>260417</v>
      </c>
      <c r="C204" s="80" t="s">
        <v>219</v>
      </c>
      <c r="D204" s="126" t="s">
        <v>1122</v>
      </c>
      <c r="E204" s="126" t="s">
        <v>1187</v>
      </c>
      <c r="F204" s="103">
        <v>0</v>
      </c>
      <c r="G204" s="104">
        <v>0</v>
      </c>
      <c r="H204" s="2">
        <f t="shared" si="18"/>
        <v>0</v>
      </c>
      <c r="I204" s="2">
        <f t="shared" si="19"/>
        <v>19.272068062143923</v>
      </c>
      <c r="J204" s="1">
        <f t="shared" si="20"/>
        <v>0</v>
      </c>
      <c r="K204" s="1">
        <f t="shared" si="21"/>
        <v>0</v>
      </c>
      <c r="L204" s="11">
        <f t="shared" si="22"/>
        <v>0.89087133871067181</v>
      </c>
      <c r="M204" s="1">
        <f t="shared" si="23"/>
        <v>0</v>
      </c>
    </row>
    <row r="205" spans="1:13">
      <c r="A205" s="142" t="s">
        <v>208</v>
      </c>
      <c r="B205" s="153">
        <v>260418</v>
      </c>
      <c r="C205" s="80" t="s">
        <v>220</v>
      </c>
      <c r="D205" s="126" t="s">
        <v>1122</v>
      </c>
      <c r="E205" s="126" t="s">
        <v>1187</v>
      </c>
      <c r="F205" s="103">
        <v>2129808</v>
      </c>
      <c r="G205" s="104">
        <v>23742</v>
      </c>
      <c r="H205" s="2">
        <f t="shared" si="18"/>
        <v>89.706343189284809</v>
      </c>
      <c r="I205" s="2">
        <f t="shared" si="19"/>
        <v>19.272068062143923</v>
      </c>
      <c r="J205" s="1">
        <f t="shared" si="20"/>
        <v>457557.43993142102</v>
      </c>
      <c r="K205" s="1">
        <f t="shared" si="21"/>
        <v>1672250.5600685789</v>
      </c>
      <c r="L205" s="11">
        <f t="shared" si="22"/>
        <v>0.89087133871067181</v>
      </c>
      <c r="M205" s="1">
        <f t="shared" si="23"/>
        <v>1489760.0951079656</v>
      </c>
    </row>
    <row r="206" spans="1:13">
      <c r="A206" s="142" t="s">
        <v>208</v>
      </c>
      <c r="B206" s="153">
        <v>260419</v>
      </c>
      <c r="C206" s="80" t="s">
        <v>221</v>
      </c>
      <c r="D206" s="126" t="s">
        <v>1122</v>
      </c>
      <c r="E206" s="126" t="s">
        <v>1187</v>
      </c>
      <c r="F206" s="103">
        <v>0</v>
      </c>
      <c r="G206" s="104">
        <v>5582</v>
      </c>
      <c r="H206" s="2">
        <f t="shared" si="18"/>
        <v>0</v>
      </c>
      <c r="I206" s="2">
        <f t="shared" si="19"/>
        <v>19.272068062143923</v>
      </c>
      <c r="J206" s="1">
        <f t="shared" si="20"/>
        <v>0</v>
      </c>
      <c r="K206" s="1">
        <f t="shared" si="21"/>
        <v>0</v>
      </c>
      <c r="L206" s="11">
        <f t="shared" si="22"/>
        <v>0.89087133871067181</v>
      </c>
      <c r="M206" s="1">
        <f t="shared" si="23"/>
        <v>0</v>
      </c>
    </row>
    <row r="207" spans="1:13">
      <c r="A207" s="142" t="s">
        <v>208</v>
      </c>
      <c r="B207" s="153">
        <v>260421</v>
      </c>
      <c r="C207" s="80" t="s">
        <v>222</v>
      </c>
      <c r="D207" s="126" t="s">
        <v>1122</v>
      </c>
      <c r="E207" s="126" t="s">
        <v>1187</v>
      </c>
      <c r="F207" s="103">
        <v>3111120</v>
      </c>
      <c r="G207" s="104">
        <v>12524</v>
      </c>
      <c r="H207" s="2">
        <f t="shared" si="18"/>
        <v>248.41264771638455</v>
      </c>
      <c r="I207" s="2">
        <f t="shared" si="19"/>
        <v>19.272068062143923</v>
      </c>
      <c r="J207" s="1">
        <f t="shared" si="20"/>
        <v>241363.3804102905</v>
      </c>
      <c r="K207" s="1">
        <f t="shared" si="21"/>
        <v>2869756.6195897097</v>
      </c>
      <c r="L207" s="11">
        <f t="shared" si="22"/>
        <v>0.89087133871067181</v>
      </c>
      <c r="M207" s="1">
        <f t="shared" si="23"/>
        <v>2556583.9214676968</v>
      </c>
    </row>
    <row r="208" spans="1:13">
      <c r="A208" s="142" t="s">
        <v>223</v>
      </c>
      <c r="B208" s="153">
        <v>270425</v>
      </c>
      <c r="C208" s="80" t="s">
        <v>224</v>
      </c>
      <c r="D208" s="126" t="s">
        <v>1122</v>
      </c>
      <c r="E208" s="126" t="s">
        <v>1187</v>
      </c>
      <c r="F208" s="103">
        <v>811356</v>
      </c>
      <c r="G208" s="104">
        <v>5350</v>
      </c>
      <c r="H208" s="2">
        <f t="shared" si="18"/>
        <v>151.65532710280374</v>
      </c>
      <c r="I208" s="2">
        <f t="shared" si="19"/>
        <v>19.272068062143923</v>
      </c>
      <c r="J208" s="1">
        <f t="shared" si="20"/>
        <v>103105.56413246998</v>
      </c>
      <c r="K208" s="1">
        <f t="shared" si="21"/>
        <v>708250.43586753006</v>
      </c>
      <c r="L208" s="11">
        <f t="shared" si="22"/>
        <v>0.89087133871067181</v>
      </c>
      <c r="M208" s="1">
        <f t="shared" si="23"/>
        <v>630960.01394372329</v>
      </c>
    </row>
    <row r="209" spans="1:13">
      <c r="A209" s="142" t="s">
        <v>223</v>
      </c>
      <c r="B209" s="149">
        <v>270426</v>
      </c>
      <c r="C209" s="80" t="s">
        <v>225</v>
      </c>
      <c r="D209" s="126" t="s">
        <v>1122</v>
      </c>
      <c r="E209" s="126" t="s">
        <v>1187</v>
      </c>
      <c r="F209" s="103">
        <v>0</v>
      </c>
      <c r="G209" s="104">
        <v>0</v>
      </c>
      <c r="H209" s="2">
        <f t="shared" si="18"/>
        <v>0</v>
      </c>
      <c r="I209" s="2">
        <f t="shared" si="19"/>
        <v>19.272068062143923</v>
      </c>
      <c r="J209" s="1">
        <f t="shared" si="20"/>
        <v>0</v>
      </c>
      <c r="K209" s="1">
        <f t="shared" si="21"/>
        <v>0</v>
      </c>
      <c r="L209" s="11">
        <f t="shared" si="22"/>
        <v>0.89087133871067181</v>
      </c>
      <c r="M209" s="1">
        <f t="shared" si="23"/>
        <v>0</v>
      </c>
    </row>
    <row r="210" spans="1:13">
      <c r="A210" s="142" t="s">
        <v>223</v>
      </c>
      <c r="B210" s="153">
        <v>270428</v>
      </c>
      <c r="C210" s="80" t="s">
        <v>226</v>
      </c>
      <c r="D210" s="126" t="s">
        <v>1122</v>
      </c>
      <c r="E210" s="126" t="s">
        <v>1187</v>
      </c>
      <c r="F210" s="103">
        <v>0</v>
      </c>
      <c r="G210" s="104">
        <v>973</v>
      </c>
      <c r="H210" s="2">
        <f t="shared" si="18"/>
        <v>0</v>
      </c>
      <c r="I210" s="2">
        <f t="shared" si="19"/>
        <v>19.272068062143923</v>
      </c>
      <c r="J210" s="1">
        <f t="shared" si="20"/>
        <v>0</v>
      </c>
      <c r="K210" s="1">
        <f t="shared" si="21"/>
        <v>0</v>
      </c>
      <c r="L210" s="11">
        <f t="shared" si="22"/>
        <v>0.89087133871067181</v>
      </c>
      <c r="M210" s="1">
        <f t="shared" si="23"/>
        <v>0</v>
      </c>
    </row>
    <row r="211" spans="1:13">
      <c r="A211" s="142" t="s">
        <v>223</v>
      </c>
      <c r="B211" s="153">
        <v>270429</v>
      </c>
      <c r="C211" s="80" t="s">
        <v>227</v>
      </c>
      <c r="D211" s="126" t="s">
        <v>1122</v>
      </c>
      <c r="E211" s="126" t="s">
        <v>1187</v>
      </c>
      <c r="F211" s="103">
        <v>909168</v>
      </c>
      <c r="G211" s="104">
        <v>19669</v>
      </c>
      <c r="H211" s="2">
        <f t="shared" si="18"/>
        <v>46.223397224058161</v>
      </c>
      <c r="I211" s="2">
        <f t="shared" si="19"/>
        <v>19.272068062143923</v>
      </c>
      <c r="J211" s="1">
        <f t="shared" si="20"/>
        <v>379062.3067143088</v>
      </c>
      <c r="K211" s="1">
        <f t="shared" si="21"/>
        <v>530105.6932856912</v>
      </c>
      <c r="L211" s="11">
        <f t="shared" si="22"/>
        <v>0.89087133871067181</v>
      </c>
      <c r="M211" s="1">
        <f t="shared" si="23"/>
        <v>472255.96863557253</v>
      </c>
    </row>
    <row r="212" spans="1:13">
      <c r="A212" s="142" t="s">
        <v>223</v>
      </c>
      <c r="B212" s="153">
        <v>270430</v>
      </c>
      <c r="C212" s="80" t="s">
        <v>228</v>
      </c>
      <c r="D212" s="126" t="s">
        <v>1122</v>
      </c>
      <c r="E212" s="126" t="s">
        <v>1187</v>
      </c>
      <c r="F212" s="103">
        <v>832380</v>
      </c>
      <c r="G212" s="104">
        <v>2289</v>
      </c>
      <c r="H212" s="2">
        <f t="shared" si="18"/>
        <v>363.64351245085192</v>
      </c>
      <c r="I212" s="2">
        <f t="shared" si="19"/>
        <v>19.272068062143923</v>
      </c>
      <c r="J212" s="1">
        <f t="shared" si="20"/>
        <v>44113.763794247439</v>
      </c>
      <c r="K212" s="1">
        <f t="shared" si="21"/>
        <v>788266.23620575259</v>
      </c>
      <c r="L212" s="11">
        <f t="shared" si="22"/>
        <v>0.89087133871067181</v>
      </c>
      <c r="M212" s="1">
        <f t="shared" si="23"/>
        <v>702243.79710904148</v>
      </c>
    </row>
    <row r="213" spans="1:13">
      <c r="A213" s="142" t="s">
        <v>223</v>
      </c>
      <c r="B213" s="153">
        <v>270432</v>
      </c>
      <c r="C213" s="80" t="s">
        <v>229</v>
      </c>
      <c r="D213" s="126" t="s">
        <v>1122</v>
      </c>
      <c r="E213" s="126" t="s">
        <v>1187</v>
      </c>
      <c r="F213" s="103">
        <v>566496</v>
      </c>
      <c r="G213" s="104">
        <v>2652</v>
      </c>
      <c r="H213" s="2">
        <f t="shared" si="18"/>
        <v>213.6108597285068</v>
      </c>
      <c r="I213" s="2">
        <f t="shared" si="19"/>
        <v>19.272068062143923</v>
      </c>
      <c r="J213" s="1">
        <f t="shared" si="20"/>
        <v>51109.524500805681</v>
      </c>
      <c r="K213" s="1">
        <f t="shared" si="21"/>
        <v>515386.47549919435</v>
      </c>
      <c r="L213" s="11">
        <f t="shared" si="22"/>
        <v>0.89087133871067181</v>
      </c>
      <c r="M213" s="1">
        <f t="shared" si="23"/>
        <v>459143.03938134213</v>
      </c>
    </row>
    <row r="214" spans="1:13">
      <c r="A214" s="142" t="s">
        <v>223</v>
      </c>
      <c r="B214" s="153">
        <v>270433</v>
      </c>
      <c r="C214" s="80" t="s">
        <v>230</v>
      </c>
      <c r="D214" s="126" t="s">
        <v>1122</v>
      </c>
      <c r="E214" s="126" t="s">
        <v>1187</v>
      </c>
      <c r="F214" s="103">
        <v>427476</v>
      </c>
      <c r="G214" s="104">
        <v>5799</v>
      </c>
      <c r="H214" s="2">
        <f t="shared" si="18"/>
        <v>73.71546818416968</v>
      </c>
      <c r="I214" s="2">
        <f t="shared" si="19"/>
        <v>19.272068062143923</v>
      </c>
      <c r="J214" s="1">
        <f t="shared" si="20"/>
        <v>111758.72269237261</v>
      </c>
      <c r="K214" s="1">
        <f t="shared" si="21"/>
        <v>315717.27730762737</v>
      </c>
      <c r="L214" s="11">
        <f t="shared" si="22"/>
        <v>0.89087133871067181</v>
      </c>
      <c r="M214" s="1">
        <f t="shared" si="23"/>
        <v>281263.4734891344</v>
      </c>
    </row>
    <row r="215" spans="1:13">
      <c r="A215" s="142" t="s">
        <v>223</v>
      </c>
      <c r="B215" s="153">
        <v>270435</v>
      </c>
      <c r="C215" s="80" t="s">
        <v>231</v>
      </c>
      <c r="D215" s="126" t="s">
        <v>1122</v>
      </c>
      <c r="E215" s="126" t="s">
        <v>1187</v>
      </c>
      <c r="F215" s="103">
        <v>649488</v>
      </c>
      <c r="G215" s="104">
        <v>487</v>
      </c>
      <c r="H215" s="2">
        <f t="shared" si="18"/>
        <v>1333.6509240246407</v>
      </c>
      <c r="I215" s="2">
        <f t="shared" si="19"/>
        <v>19.272068062143923</v>
      </c>
      <c r="J215" s="1">
        <f t="shared" si="20"/>
        <v>9385.4971462640897</v>
      </c>
      <c r="K215" s="1">
        <f t="shared" si="21"/>
        <v>640102.50285373593</v>
      </c>
      <c r="L215" s="11">
        <f t="shared" si="22"/>
        <v>0.89087133871067181</v>
      </c>
      <c r="M215" s="1">
        <f t="shared" si="23"/>
        <v>570248.97362935939</v>
      </c>
    </row>
    <row r="216" spans="1:13">
      <c r="A216" s="142" t="s">
        <v>223</v>
      </c>
      <c r="B216" s="153">
        <v>270438</v>
      </c>
      <c r="C216" s="80" t="s">
        <v>232</v>
      </c>
      <c r="D216" s="126" t="s">
        <v>1122</v>
      </c>
      <c r="E216" s="126" t="s">
        <v>1187</v>
      </c>
      <c r="F216" s="103">
        <v>0</v>
      </c>
      <c r="G216" s="104">
        <v>2390</v>
      </c>
      <c r="H216" s="2">
        <f t="shared" si="18"/>
        <v>0</v>
      </c>
      <c r="I216" s="2">
        <f t="shared" si="19"/>
        <v>19.272068062143923</v>
      </c>
      <c r="J216" s="1">
        <f t="shared" si="20"/>
        <v>0</v>
      </c>
      <c r="K216" s="1">
        <f t="shared" si="21"/>
        <v>0</v>
      </c>
      <c r="L216" s="11">
        <f t="shared" si="22"/>
        <v>0.89087133871067181</v>
      </c>
      <c r="M216" s="1">
        <f t="shared" si="23"/>
        <v>0</v>
      </c>
    </row>
    <row r="217" spans="1:13">
      <c r="A217" s="142" t="s">
        <v>223</v>
      </c>
      <c r="B217" s="153">
        <v>270441</v>
      </c>
      <c r="C217" s="80" t="s">
        <v>233</v>
      </c>
      <c r="D217" s="126" t="s">
        <v>1122</v>
      </c>
      <c r="E217" s="126" t="s">
        <v>1187</v>
      </c>
      <c r="F217" s="103">
        <v>888384</v>
      </c>
      <c r="G217" s="104">
        <v>2018</v>
      </c>
      <c r="H217" s="2">
        <f t="shared" si="18"/>
        <v>440.22993062438059</v>
      </c>
      <c r="I217" s="2">
        <f t="shared" si="19"/>
        <v>19.272068062143923</v>
      </c>
      <c r="J217" s="1">
        <f t="shared" si="20"/>
        <v>38891.03334940644</v>
      </c>
      <c r="K217" s="1">
        <f t="shared" si="21"/>
        <v>849492.96665059356</v>
      </c>
      <c r="L217" s="11">
        <f t="shared" si="22"/>
        <v>0.89087133871067181</v>
      </c>
      <c r="M217" s="1">
        <f t="shared" si="23"/>
        <v>756788.9364253144</v>
      </c>
    </row>
    <row r="218" spans="1:13">
      <c r="A218" s="142" t="s">
        <v>234</v>
      </c>
      <c r="B218" s="149">
        <v>280446</v>
      </c>
      <c r="C218" s="80" t="s">
        <v>235</v>
      </c>
      <c r="D218" s="126" t="s">
        <v>1122</v>
      </c>
      <c r="E218" s="126" t="s">
        <v>1187</v>
      </c>
      <c r="F218" s="103">
        <v>0</v>
      </c>
      <c r="G218" s="104">
        <v>0</v>
      </c>
      <c r="H218" s="2">
        <f t="shared" si="18"/>
        <v>0</v>
      </c>
      <c r="I218" s="2">
        <f t="shared" si="19"/>
        <v>19.272068062143923</v>
      </c>
      <c r="J218" s="1">
        <f t="shared" si="20"/>
        <v>0</v>
      </c>
      <c r="K218" s="1">
        <f t="shared" si="21"/>
        <v>0</v>
      </c>
      <c r="L218" s="11">
        <f t="shared" si="22"/>
        <v>0.89087133871067181</v>
      </c>
      <c r="M218" s="1">
        <f t="shared" si="23"/>
        <v>0</v>
      </c>
    </row>
    <row r="219" spans="1:13">
      <c r="A219" s="142" t="s">
        <v>234</v>
      </c>
      <c r="B219" s="149">
        <v>280447</v>
      </c>
      <c r="C219" s="80" t="s">
        <v>236</v>
      </c>
      <c r="D219" s="126" t="s">
        <v>1122</v>
      </c>
      <c r="E219" s="126" t="s">
        <v>1187</v>
      </c>
      <c r="F219" s="103">
        <v>0</v>
      </c>
      <c r="G219" s="104">
        <v>0</v>
      </c>
      <c r="H219" s="2">
        <f t="shared" si="18"/>
        <v>0</v>
      </c>
      <c r="I219" s="2">
        <f t="shared" si="19"/>
        <v>19.272068062143923</v>
      </c>
      <c r="J219" s="1">
        <f t="shared" si="20"/>
        <v>0</v>
      </c>
      <c r="K219" s="1">
        <f t="shared" si="21"/>
        <v>0</v>
      </c>
      <c r="L219" s="11">
        <f t="shared" si="22"/>
        <v>0.89087133871067181</v>
      </c>
      <c r="M219" s="1">
        <f t="shared" si="23"/>
        <v>0</v>
      </c>
    </row>
    <row r="220" spans="1:13">
      <c r="A220" s="142" t="s">
        <v>234</v>
      </c>
      <c r="B220" s="149">
        <v>280448</v>
      </c>
      <c r="C220" s="80" t="s">
        <v>237</v>
      </c>
      <c r="D220" s="126" t="s">
        <v>1122</v>
      </c>
      <c r="E220" s="126" t="s">
        <v>1187</v>
      </c>
      <c r="F220" s="103">
        <v>0</v>
      </c>
      <c r="G220" s="104">
        <v>0</v>
      </c>
      <c r="H220" s="2">
        <f t="shared" si="18"/>
        <v>0</v>
      </c>
      <c r="I220" s="2">
        <f t="shared" si="19"/>
        <v>19.272068062143923</v>
      </c>
      <c r="J220" s="1">
        <f t="shared" si="20"/>
        <v>0</v>
      </c>
      <c r="K220" s="1">
        <f t="shared" si="21"/>
        <v>0</v>
      </c>
      <c r="L220" s="11">
        <f t="shared" si="22"/>
        <v>0.89087133871067181</v>
      </c>
      <c r="M220" s="1">
        <f t="shared" si="23"/>
        <v>0</v>
      </c>
    </row>
    <row r="221" spans="1:13">
      <c r="A221" s="142" t="s">
        <v>234</v>
      </c>
      <c r="B221" s="153">
        <v>280451</v>
      </c>
      <c r="C221" s="80" t="s">
        <v>238</v>
      </c>
      <c r="D221" s="126" t="s">
        <v>1122</v>
      </c>
      <c r="E221" s="126" t="s">
        <v>1187</v>
      </c>
      <c r="F221" s="103">
        <v>0</v>
      </c>
      <c r="G221" s="104">
        <v>1674</v>
      </c>
      <c r="H221" s="2">
        <f t="shared" si="18"/>
        <v>0</v>
      </c>
      <c r="I221" s="2">
        <f t="shared" si="19"/>
        <v>19.272068062143923</v>
      </c>
      <c r="J221" s="1">
        <f t="shared" si="20"/>
        <v>0</v>
      </c>
      <c r="K221" s="1">
        <f t="shared" si="21"/>
        <v>0</v>
      </c>
      <c r="L221" s="11">
        <f t="shared" si="22"/>
        <v>0.89087133871067181</v>
      </c>
      <c r="M221" s="1">
        <f t="shared" si="23"/>
        <v>0</v>
      </c>
    </row>
    <row r="222" spans="1:13">
      <c r="A222" s="142" t="s">
        <v>234</v>
      </c>
      <c r="B222" s="149">
        <v>280452</v>
      </c>
      <c r="C222" s="80" t="s">
        <v>239</v>
      </c>
      <c r="D222" s="126" t="s">
        <v>1122</v>
      </c>
      <c r="E222" s="126" t="s">
        <v>1187</v>
      </c>
      <c r="F222" s="103">
        <v>0</v>
      </c>
      <c r="G222" s="104">
        <v>0</v>
      </c>
      <c r="H222" s="2">
        <f t="shared" si="18"/>
        <v>0</v>
      </c>
      <c r="I222" s="2">
        <f t="shared" si="19"/>
        <v>19.272068062143923</v>
      </c>
      <c r="J222" s="1">
        <f t="shared" si="20"/>
        <v>0</v>
      </c>
      <c r="K222" s="1">
        <f t="shared" si="21"/>
        <v>0</v>
      </c>
      <c r="L222" s="11">
        <f t="shared" si="22"/>
        <v>0.89087133871067181</v>
      </c>
      <c r="M222" s="1">
        <f t="shared" si="23"/>
        <v>0</v>
      </c>
    </row>
    <row r="223" spans="1:13">
      <c r="A223" s="142" t="s">
        <v>234</v>
      </c>
      <c r="B223" s="149">
        <v>280454</v>
      </c>
      <c r="C223" s="80" t="s">
        <v>240</v>
      </c>
      <c r="D223" s="126" t="s">
        <v>1122</v>
      </c>
      <c r="E223" s="126" t="s">
        <v>1187</v>
      </c>
      <c r="F223" s="103">
        <v>0</v>
      </c>
      <c r="G223" s="104">
        <v>0</v>
      </c>
      <c r="H223" s="2">
        <f t="shared" si="18"/>
        <v>0</v>
      </c>
      <c r="I223" s="2">
        <f t="shared" si="19"/>
        <v>19.272068062143923</v>
      </c>
      <c r="J223" s="1">
        <f t="shared" si="20"/>
        <v>0</v>
      </c>
      <c r="K223" s="1">
        <f t="shared" si="21"/>
        <v>0</v>
      </c>
      <c r="L223" s="11">
        <f t="shared" si="22"/>
        <v>0.89087133871067181</v>
      </c>
      <c r="M223" s="1">
        <f t="shared" si="23"/>
        <v>0</v>
      </c>
    </row>
    <row r="224" spans="1:13">
      <c r="A224" s="142" t="s">
        <v>234</v>
      </c>
      <c r="B224" s="149">
        <v>280455</v>
      </c>
      <c r="C224" s="80" t="s">
        <v>241</v>
      </c>
      <c r="D224" s="126" t="s">
        <v>1122</v>
      </c>
      <c r="E224" s="126" t="s">
        <v>1187</v>
      </c>
      <c r="F224" s="103">
        <v>0</v>
      </c>
      <c r="G224" s="104">
        <v>0</v>
      </c>
      <c r="H224" s="2">
        <f t="shared" si="18"/>
        <v>0</v>
      </c>
      <c r="I224" s="2">
        <f t="shared" si="19"/>
        <v>19.272068062143923</v>
      </c>
      <c r="J224" s="1">
        <f t="shared" si="20"/>
        <v>0</v>
      </c>
      <c r="K224" s="1">
        <f t="shared" si="21"/>
        <v>0</v>
      </c>
      <c r="L224" s="11">
        <f t="shared" si="22"/>
        <v>0.89087133871067181</v>
      </c>
      <c r="M224" s="1">
        <f t="shared" si="23"/>
        <v>0</v>
      </c>
    </row>
    <row r="225" spans="1:13">
      <c r="A225" s="142" t="s">
        <v>234</v>
      </c>
      <c r="B225" s="149">
        <v>280456</v>
      </c>
      <c r="C225" s="80" t="s">
        <v>242</v>
      </c>
      <c r="D225" s="126" t="s">
        <v>1122</v>
      </c>
      <c r="E225" s="126" t="s">
        <v>1187</v>
      </c>
      <c r="F225" s="103">
        <v>0</v>
      </c>
      <c r="G225" s="104">
        <v>0</v>
      </c>
      <c r="H225" s="2">
        <f t="shared" si="18"/>
        <v>0</v>
      </c>
      <c r="I225" s="2">
        <f t="shared" si="19"/>
        <v>19.272068062143923</v>
      </c>
      <c r="J225" s="1">
        <f t="shared" si="20"/>
        <v>0</v>
      </c>
      <c r="K225" s="1">
        <f t="shared" si="21"/>
        <v>0</v>
      </c>
      <c r="L225" s="11">
        <f t="shared" si="22"/>
        <v>0.89087133871067181</v>
      </c>
      <c r="M225" s="1">
        <f t="shared" si="23"/>
        <v>0</v>
      </c>
    </row>
    <row r="226" spans="1:13">
      <c r="A226" s="142" t="s">
        <v>234</v>
      </c>
      <c r="B226" s="153">
        <v>280457</v>
      </c>
      <c r="C226" s="80" t="s">
        <v>243</v>
      </c>
      <c r="D226" s="126" t="s">
        <v>1122</v>
      </c>
      <c r="E226" s="126" t="s">
        <v>1187</v>
      </c>
      <c r="F226" s="103">
        <v>375612</v>
      </c>
      <c r="G226" s="104">
        <v>245</v>
      </c>
      <c r="H226" s="2">
        <f t="shared" si="18"/>
        <v>1533.1102040816327</v>
      </c>
      <c r="I226" s="2">
        <f t="shared" si="19"/>
        <v>19.272068062143923</v>
      </c>
      <c r="J226" s="1">
        <f t="shared" si="20"/>
        <v>4721.6566752252611</v>
      </c>
      <c r="K226" s="1">
        <f t="shared" si="21"/>
        <v>370890.34332477476</v>
      </c>
      <c r="L226" s="11">
        <f t="shared" si="22"/>
        <v>0.89087133871067181</v>
      </c>
      <c r="M226" s="1">
        <f t="shared" si="23"/>
        <v>330415.57667260279</v>
      </c>
    </row>
    <row r="227" spans="1:13">
      <c r="A227" s="142" t="s">
        <v>234</v>
      </c>
      <c r="B227" s="153">
        <v>280461</v>
      </c>
      <c r="C227" s="80" t="s">
        <v>244</v>
      </c>
      <c r="D227" s="126" t="s">
        <v>1122</v>
      </c>
      <c r="E227" s="126" t="s">
        <v>1187</v>
      </c>
      <c r="F227" s="103">
        <v>408216</v>
      </c>
      <c r="G227" s="104">
        <v>609</v>
      </c>
      <c r="H227" s="2">
        <f t="shared" si="18"/>
        <v>670.30541871921184</v>
      </c>
      <c r="I227" s="2">
        <f t="shared" si="19"/>
        <v>19.272068062143923</v>
      </c>
      <c r="J227" s="1">
        <f t="shared" si="20"/>
        <v>11736.68944984565</v>
      </c>
      <c r="K227" s="1">
        <f t="shared" si="21"/>
        <v>396479.31055015436</v>
      </c>
      <c r="L227" s="11">
        <f t="shared" si="22"/>
        <v>0.89087133871067181</v>
      </c>
      <c r="M227" s="1">
        <f t="shared" si="23"/>
        <v>353212.05416090018</v>
      </c>
    </row>
    <row r="228" spans="1:13">
      <c r="A228" s="142" t="s">
        <v>234</v>
      </c>
      <c r="B228" s="149">
        <v>280462</v>
      </c>
      <c r="C228" s="80" t="s">
        <v>245</v>
      </c>
      <c r="D228" s="126" t="s">
        <v>1122</v>
      </c>
      <c r="E228" s="126" t="s">
        <v>1187</v>
      </c>
      <c r="F228" s="103">
        <v>0</v>
      </c>
      <c r="G228" s="104">
        <v>0</v>
      </c>
      <c r="H228" s="2">
        <f t="shared" si="18"/>
        <v>0</v>
      </c>
      <c r="I228" s="2">
        <f t="shared" si="19"/>
        <v>19.272068062143923</v>
      </c>
      <c r="J228" s="1">
        <f t="shared" si="20"/>
        <v>0</v>
      </c>
      <c r="K228" s="1">
        <f t="shared" si="21"/>
        <v>0</v>
      </c>
      <c r="L228" s="11">
        <f t="shared" si="22"/>
        <v>0.89087133871067181</v>
      </c>
      <c r="M228" s="1">
        <f t="shared" si="23"/>
        <v>0</v>
      </c>
    </row>
    <row r="229" spans="1:13">
      <c r="A229" s="142" t="s">
        <v>234</v>
      </c>
      <c r="B229" s="153">
        <v>280466</v>
      </c>
      <c r="C229" s="80" t="s">
        <v>246</v>
      </c>
      <c r="D229" s="126" t="s">
        <v>1122</v>
      </c>
      <c r="E229" s="126" t="s">
        <v>1187</v>
      </c>
      <c r="F229" s="103">
        <v>315540</v>
      </c>
      <c r="G229" s="104">
        <v>368</v>
      </c>
      <c r="H229" s="2">
        <f t="shared" si="18"/>
        <v>857.445652173913</v>
      </c>
      <c r="I229" s="2">
        <f t="shared" si="19"/>
        <v>19.272068062143923</v>
      </c>
      <c r="J229" s="1">
        <f t="shared" si="20"/>
        <v>7092.1210468689633</v>
      </c>
      <c r="K229" s="1">
        <f t="shared" si="21"/>
        <v>308447.87895313103</v>
      </c>
      <c r="L229" s="11">
        <f t="shared" si="22"/>
        <v>0.89087133871067181</v>
      </c>
      <c r="M229" s="1">
        <f t="shared" si="23"/>
        <v>274787.37484544312</v>
      </c>
    </row>
    <row r="230" spans="1:13">
      <c r="A230" s="142" t="s">
        <v>234</v>
      </c>
      <c r="B230" s="149">
        <v>280467</v>
      </c>
      <c r="C230" s="80" t="s">
        <v>247</v>
      </c>
      <c r="D230" s="126" t="s">
        <v>1122</v>
      </c>
      <c r="E230" s="126" t="s">
        <v>1187</v>
      </c>
      <c r="F230" s="103">
        <v>0</v>
      </c>
      <c r="G230" s="104">
        <v>0</v>
      </c>
      <c r="H230" s="2">
        <f t="shared" si="18"/>
        <v>0</v>
      </c>
      <c r="I230" s="2">
        <f t="shared" si="19"/>
        <v>19.272068062143923</v>
      </c>
      <c r="J230" s="1">
        <f t="shared" si="20"/>
        <v>0</v>
      </c>
      <c r="K230" s="1">
        <f t="shared" si="21"/>
        <v>0</v>
      </c>
      <c r="L230" s="11">
        <f t="shared" si="22"/>
        <v>0.89087133871067181</v>
      </c>
      <c r="M230" s="1">
        <f t="shared" si="23"/>
        <v>0</v>
      </c>
    </row>
    <row r="231" spans="1:13">
      <c r="A231" s="142" t="s">
        <v>234</v>
      </c>
      <c r="B231" s="149">
        <v>283301</v>
      </c>
      <c r="C231" s="80" t="s">
        <v>248</v>
      </c>
      <c r="D231" s="126" t="s">
        <v>1122</v>
      </c>
      <c r="E231" s="126" t="s">
        <v>1187</v>
      </c>
      <c r="F231" s="103">
        <v>0</v>
      </c>
      <c r="G231" s="104">
        <v>0</v>
      </c>
      <c r="H231" s="2">
        <f t="shared" si="18"/>
        <v>0</v>
      </c>
      <c r="I231" s="2">
        <f t="shared" si="19"/>
        <v>19.272068062143923</v>
      </c>
      <c r="J231" s="1">
        <f t="shared" si="20"/>
        <v>0</v>
      </c>
      <c r="K231" s="1">
        <f t="shared" si="21"/>
        <v>0</v>
      </c>
      <c r="L231" s="11">
        <f t="shared" si="22"/>
        <v>0.89087133871067181</v>
      </c>
      <c r="M231" s="1">
        <f t="shared" si="23"/>
        <v>0</v>
      </c>
    </row>
    <row r="232" spans="1:13">
      <c r="A232" s="142" t="s">
        <v>234</v>
      </c>
      <c r="B232" s="149">
        <v>287449</v>
      </c>
      <c r="C232" s="80" t="s">
        <v>249</v>
      </c>
      <c r="D232" s="126" t="s">
        <v>1122</v>
      </c>
      <c r="E232" s="126" t="s">
        <v>1187</v>
      </c>
      <c r="F232" s="103">
        <v>0</v>
      </c>
      <c r="G232" s="104">
        <v>0</v>
      </c>
      <c r="H232" s="2">
        <f t="shared" si="18"/>
        <v>0</v>
      </c>
      <c r="I232" s="2">
        <f t="shared" si="19"/>
        <v>19.272068062143923</v>
      </c>
      <c r="J232" s="1">
        <f t="shared" si="20"/>
        <v>0</v>
      </c>
      <c r="K232" s="1">
        <f t="shared" si="21"/>
        <v>0</v>
      </c>
      <c r="L232" s="11">
        <f t="shared" si="22"/>
        <v>0.89087133871067181</v>
      </c>
      <c r="M232" s="1">
        <f t="shared" si="23"/>
        <v>0</v>
      </c>
    </row>
    <row r="233" spans="1:13">
      <c r="A233" s="142" t="s">
        <v>250</v>
      </c>
      <c r="B233" s="153">
        <v>290280</v>
      </c>
      <c r="C233" s="80" t="s">
        <v>251</v>
      </c>
      <c r="D233" s="126" t="s">
        <v>1122</v>
      </c>
      <c r="E233" s="126" t="s">
        <v>1187</v>
      </c>
      <c r="F233" s="103">
        <v>0</v>
      </c>
      <c r="G233" s="104">
        <v>6533</v>
      </c>
      <c r="H233" s="2">
        <f t="shared" si="18"/>
        <v>0</v>
      </c>
      <c r="I233" s="2">
        <f t="shared" si="19"/>
        <v>19.272068062143923</v>
      </c>
      <c r="J233" s="1">
        <f t="shared" si="20"/>
        <v>0</v>
      </c>
      <c r="K233" s="1">
        <f t="shared" si="21"/>
        <v>0</v>
      </c>
      <c r="L233" s="11">
        <f t="shared" si="22"/>
        <v>0.89087133871067181</v>
      </c>
      <c r="M233" s="1">
        <f t="shared" si="23"/>
        <v>0</v>
      </c>
    </row>
    <row r="234" spans="1:13">
      <c r="A234" s="142" t="s">
        <v>250</v>
      </c>
      <c r="B234" s="153">
        <v>290553</v>
      </c>
      <c r="C234" s="80" t="s">
        <v>252</v>
      </c>
      <c r="D234" s="126" t="s">
        <v>1122</v>
      </c>
      <c r="E234" s="126" t="s">
        <v>1187</v>
      </c>
      <c r="F234" s="103">
        <v>0</v>
      </c>
      <c r="G234" s="104">
        <v>26918</v>
      </c>
      <c r="H234" s="2">
        <f t="shared" si="18"/>
        <v>0</v>
      </c>
      <c r="I234" s="2">
        <f t="shared" si="19"/>
        <v>19.272068062143923</v>
      </c>
      <c r="J234" s="1">
        <f t="shared" si="20"/>
        <v>0</v>
      </c>
      <c r="K234" s="1">
        <f t="shared" si="21"/>
        <v>0</v>
      </c>
      <c r="L234" s="11">
        <f t="shared" si="22"/>
        <v>0.89087133871067181</v>
      </c>
      <c r="M234" s="1">
        <f t="shared" si="23"/>
        <v>0</v>
      </c>
    </row>
    <row r="235" spans="1:13">
      <c r="A235" s="142" t="s">
        <v>250</v>
      </c>
      <c r="B235" s="153">
        <v>290554</v>
      </c>
      <c r="C235" s="80" t="s">
        <v>253</v>
      </c>
      <c r="D235" s="126" t="s">
        <v>1122</v>
      </c>
      <c r="E235" s="126" t="s">
        <v>1187</v>
      </c>
      <c r="F235" s="103">
        <v>0</v>
      </c>
      <c r="G235" s="104">
        <v>10087</v>
      </c>
      <c r="H235" s="2">
        <f t="shared" si="18"/>
        <v>0</v>
      </c>
      <c r="I235" s="2">
        <f t="shared" si="19"/>
        <v>19.272068062143923</v>
      </c>
      <c r="J235" s="1">
        <f t="shared" si="20"/>
        <v>0</v>
      </c>
      <c r="K235" s="1">
        <f t="shared" si="21"/>
        <v>0</v>
      </c>
      <c r="L235" s="11">
        <f t="shared" si="22"/>
        <v>0.89087133871067181</v>
      </c>
      <c r="M235" s="1">
        <f t="shared" si="23"/>
        <v>0</v>
      </c>
    </row>
    <row r="236" spans="1:13">
      <c r="A236" s="142" t="s">
        <v>250</v>
      </c>
      <c r="B236" s="149">
        <v>290559</v>
      </c>
      <c r="C236" s="80" t="s">
        <v>254</v>
      </c>
      <c r="D236" s="126" t="s">
        <v>1122</v>
      </c>
      <c r="E236" s="126" t="s">
        <v>1187</v>
      </c>
      <c r="F236" s="103">
        <v>0</v>
      </c>
      <c r="G236" s="104">
        <v>0</v>
      </c>
      <c r="H236" s="2">
        <f t="shared" si="18"/>
        <v>0</v>
      </c>
      <c r="I236" s="2">
        <f t="shared" si="19"/>
        <v>19.272068062143923</v>
      </c>
      <c r="J236" s="1">
        <f t="shared" si="20"/>
        <v>0</v>
      </c>
      <c r="K236" s="1">
        <f t="shared" si="21"/>
        <v>0</v>
      </c>
      <c r="L236" s="11">
        <f t="shared" si="22"/>
        <v>0.89087133871067181</v>
      </c>
      <c r="M236" s="1">
        <f t="shared" si="23"/>
        <v>0</v>
      </c>
    </row>
    <row r="237" spans="1:13">
      <c r="A237" s="142" t="s">
        <v>250</v>
      </c>
      <c r="B237" s="149">
        <v>290561</v>
      </c>
      <c r="C237" s="80" t="s">
        <v>255</v>
      </c>
      <c r="D237" s="126" t="s">
        <v>1122</v>
      </c>
      <c r="E237" s="126" t="s">
        <v>1187</v>
      </c>
      <c r="F237" s="103">
        <v>0</v>
      </c>
      <c r="G237" s="104">
        <v>0</v>
      </c>
      <c r="H237" s="2">
        <f t="shared" si="18"/>
        <v>0</v>
      </c>
      <c r="I237" s="2">
        <f t="shared" si="19"/>
        <v>19.272068062143923</v>
      </c>
      <c r="J237" s="1">
        <f t="shared" si="20"/>
        <v>0</v>
      </c>
      <c r="K237" s="1">
        <f t="shared" si="21"/>
        <v>0</v>
      </c>
      <c r="L237" s="11">
        <f t="shared" si="22"/>
        <v>0.89087133871067181</v>
      </c>
      <c r="M237" s="1">
        <f t="shared" si="23"/>
        <v>0</v>
      </c>
    </row>
    <row r="238" spans="1:13">
      <c r="A238" s="142" t="s">
        <v>250</v>
      </c>
      <c r="B238" s="149">
        <v>290562</v>
      </c>
      <c r="C238" s="80" t="s">
        <v>256</v>
      </c>
      <c r="D238" s="126" t="s">
        <v>1122</v>
      </c>
      <c r="E238" s="126" t="s">
        <v>1187</v>
      </c>
      <c r="F238" s="103">
        <v>0</v>
      </c>
      <c r="G238" s="104">
        <v>0</v>
      </c>
      <c r="H238" s="2">
        <f t="shared" si="18"/>
        <v>0</v>
      </c>
      <c r="I238" s="2">
        <f t="shared" si="19"/>
        <v>19.272068062143923</v>
      </c>
      <c r="J238" s="1">
        <f t="shared" si="20"/>
        <v>0</v>
      </c>
      <c r="K238" s="1">
        <f t="shared" si="21"/>
        <v>0</v>
      </c>
      <c r="L238" s="11">
        <f t="shared" si="22"/>
        <v>0.89087133871067181</v>
      </c>
      <c r="M238" s="1">
        <f t="shared" si="23"/>
        <v>0</v>
      </c>
    </row>
    <row r="239" spans="1:13">
      <c r="A239" s="142" t="s">
        <v>250</v>
      </c>
      <c r="B239" s="153">
        <v>290565</v>
      </c>
      <c r="C239" s="80" t="s">
        <v>257</v>
      </c>
      <c r="D239" s="126" t="s">
        <v>1122</v>
      </c>
      <c r="E239" s="126" t="s">
        <v>1187</v>
      </c>
      <c r="F239" s="103">
        <v>0</v>
      </c>
      <c r="G239" s="104">
        <v>17205</v>
      </c>
      <c r="H239" s="2">
        <f t="shared" si="18"/>
        <v>0</v>
      </c>
      <c r="I239" s="2">
        <f t="shared" si="19"/>
        <v>19.272068062143923</v>
      </c>
      <c r="J239" s="1">
        <f t="shared" si="20"/>
        <v>0</v>
      </c>
      <c r="K239" s="1">
        <f t="shared" si="21"/>
        <v>0</v>
      </c>
      <c r="L239" s="11">
        <f t="shared" si="22"/>
        <v>0.89087133871067181</v>
      </c>
      <c r="M239" s="1">
        <f t="shared" si="23"/>
        <v>0</v>
      </c>
    </row>
    <row r="240" spans="1:13">
      <c r="A240" s="142" t="s">
        <v>250</v>
      </c>
      <c r="B240" s="149">
        <v>290566</v>
      </c>
      <c r="C240" s="80" t="s">
        <v>258</v>
      </c>
      <c r="D240" s="126" t="s">
        <v>1122</v>
      </c>
      <c r="E240" s="126" t="s">
        <v>1187</v>
      </c>
      <c r="F240" s="103">
        <v>0</v>
      </c>
      <c r="G240" s="104">
        <v>0</v>
      </c>
      <c r="H240" s="2">
        <f t="shared" si="18"/>
        <v>0</v>
      </c>
      <c r="I240" s="2">
        <f t="shared" si="19"/>
        <v>19.272068062143923</v>
      </c>
      <c r="J240" s="1">
        <f t="shared" si="20"/>
        <v>0</v>
      </c>
      <c r="K240" s="1">
        <f t="shared" si="21"/>
        <v>0</v>
      </c>
      <c r="L240" s="11">
        <f t="shared" si="22"/>
        <v>0.89087133871067181</v>
      </c>
      <c r="M240" s="1">
        <f t="shared" si="23"/>
        <v>0</v>
      </c>
    </row>
    <row r="241" spans="1:13">
      <c r="A241" s="142" t="s">
        <v>250</v>
      </c>
      <c r="B241" s="153">
        <v>290570</v>
      </c>
      <c r="C241" s="80" t="s">
        <v>259</v>
      </c>
      <c r="D241" s="126" t="s">
        <v>1122</v>
      </c>
      <c r="E241" s="126" t="s">
        <v>1187</v>
      </c>
      <c r="F241" s="103">
        <v>74160</v>
      </c>
      <c r="G241" s="104">
        <v>3603</v>
      </c>
      <c r="H241" s="2">
        <f t="shared" si="18"/>
        <v>20.582847626977518</v>
      </c>
      <c r="I241" s="2">
        <f t="shared" si="19"/>
        <v>19.272068062143923</v>
      </c>
      <c r="J241" s="1">
        <f t="shared" si="20"/>
        <v>69437.261227904557</v>
      </c>
      <c r="K241" s="1">
        <f t="shared" si="21"/>
        <v>4722.738772095443</v>
      </c>
      <c r="L241" s="11">
        <f t="shared" si="22"/>
        <v>0.89087133871067181</v>
      </c>
      <c r="M241" s="1">
        <f t="shared" si="23"/>
        <v>4207.352612277462</v>
      </c>
    </row>
    <row r="242" spans="1:13">
      <c r="A242" s="142" t="s">
        <v>250</v>
      </c>
      <c r="B242" s="153">
        <v>290571</v>
      </c>
      <c r="C242" s="80" t="s">
        <v>260</v>
      </c>
      <c r="D242" s="126" t="s">
        <v>1122</v>
      </c>
      <c r="E242" s="126" t="s">
        <v>1187</v>
      </c>
      <c r="F242" s="103">
        <v>0</v>
      </c>
      <c r="G242" s="104">
        <v>13337</v>
      </c>
      <c r="H242" s="2">
        <f t="shared" si="18"/>
        <v>0</v>
      </c>
      <c r="I242" s="2">
        <f t="shared" si="19"/>
        <v>19.272068062143923</v>
      </c>
      <c r="J242" s="1">
        <f t="shared" si="20"/>
        <v>0</v>
      </c>
      <c r="K242" s="1">
        <f t="shared" si="21"/>
        <v>0</v>
      </c>
      <c r="L242" s="11">
        <f t="shared" si="22"/>
        <v>0.89087133871067181</v>
      </c>
      <c r="M242" s="1">
        <f t="shared" si="23"/>
        <v>0</v>
      </c>
    </row>
    <row r="243" spans="1:13">
      <c r="A243" s="142" t="s">
        <v>250</v>
      </c>
      <c r="B243" s="153">
        <v>290573</v>
      </c>
      <c r="C243" s="80" t="s">
        <v>261</v>
      </c>
      <c r="D243" s="126" t="s">
        <v>1122</v>
      </c>
      <c r="E243" s="126" t="s">
        <v>1187</v>
      </c>
      <c r="F243" s="103">
        <v>4607280</v>
      </c>
      <c r="G243" s="104">
        <v>18017</v>
      </c>
      <c r="H243" s="2">
        <f t="shared" si="18"/>
        <v>255.71848809457734</v>
      </c>
      <c r="I243" s="2">
        <f t="shared" si="19"/>
        <v>19.272068062143923</v>
      </c>
      <c r="J243" s="1">
        <f t="shared" si="20"/>
        <v>347224.85027564707</v>
      </c>
      <c r="K243" s="1">
        <f t="shared" si="21"/>
        <v>4260055.1497243531</v>
      </c>
      <c r="L243" s="11">
        <f t="shared" si="22"/>
        <v>0.89087133871067181</v>
      </c>
      <c r="M243" s="1">
        <f t="shared" si="23"/>
        <v>3795161.0342162261</v>
      </c>
    </row>
    <row r="244" spans="1:13">
      <c r="A244" s="142" t="s">
        <v>250</v>
      </c>
      <c r="B244" s="149">
        <v>290575</v>
      </c>
      <c r="C244" s="80" t="s">
        <v>262</v>
      </c>
      <c r="D244" s="126" t="s">
        <v>1122</v>
      </c>
      <c r="E244" s="126" t="s">
        <v>1187</v>
      </c>
      <c r="F244" s="103">
        <v>0</v>
      </c>
      <c r="G244" s="104">
        <v>0</v>
      </c>
      <c r="H244" s="2">
        <f t="shared" si="18"/>
        <v>0</v>
      </c>
      <c r="I244" s="2">
        <f t="shared" si="19"/>
        <v>19.272068062143923</v>
      </c>
      <c r="J244" s="1">
        <f t="shared" si="20"/>
        <v>0</v>
      </c>
      <c r="K244" s="1">
        <f t="shared" si="21"/>
        <v>0</v>
      </c>
      <c r="L244" s="11">
        <f t="shared" si="22"/>
        <v>0.89087133871067181</v>
      </c>
      <c r="M244" s="1">
        <f t="shared" si="23"/>
        <v>0</v>
      </c>
    </row>
    <row r="245" spans="1:13">
      <c r="A245" s="142" t="s">
        <v>250</v>
      </c>
      <c r="B245" s="149">
        <v>290576</v>
      </c>
      <c r="C245" s="80" t="s">
        <v>203</v>
      </c>
      <c r="D245" s="126" t="s">
        <v>1122</v>
      </c>
      <c r="E245" s="126" t="s">
        <v>1187</v>
      </c>
      <c r="F245" s="103">
        <v>0</v>
      </c>
      <c r="G245" s="104">
        <v>0</v>
      </c>
      <c r="H245" s="2">
        <f t="shared" si="18"/>
        <v>0</v>
      </c>
      <c r="I245" s="2">
        <f t="shared" si="19"/>
        <v>19.272068062143923</v>
      </c>
      <c r="J245" s="1">
        <f t="shared" si="20"/>
        <v>0</v>
      </c>
      <c r="K245" s="1">
        <f t="shared" si="21"/>
        <v>0</v>
      </c>
      <c r="L245" s="11">
        <f t="shared" si="22"/>
        <v>0.89087133871067181</v>
      </c>
      <c r="M245" s="1">
        <f t="shared" si="23"/>
        <v>0</v>
      </c>
    </row>
    <row r="246" spans="1:13">
      <c r="A246" s="142" t="s">
        <v>250</v>
      </c>
      <c r="B246" s="149">
        <v>290578</v>
      </c>
      <c r="C246" s="80" t="s">
        <v>263</v>
      </c>
      <c r="D246" s="126" t="s">
        <v>1122</v>
      </c>
      <c r="E246" s="126" t="s">
        <v>1187</v>
      </c>
      <c r="F246" s="103">
        <v>0</v>
      </c>
      <c r="G246" s="104">
        <v>0</v>
      </c>
      <c r="H246" s="2">
        <f t="shared" si="18"/>
        <v>0</v>
      </c>
      <c r="I246" s="2">
        <f t="shared" si="19"/>
        <v>19.272068062143923</v>
      </c>
      <c r="J246" s="1">
        <f t="shared" si="20"/>
        <v>0</v>
      </c>
      <c r="K246" s="1">
        <f t="shared" si="21"/>
        <v>0</v>
      </c>
      <c r="L246" s="11">
        <f t="shared" si="22"/>
        <v>0.89087133871067181</v>
      </c>
      <c r="M246" s="1">
        <f t="shared" si="23"/>
        <v>0</v>
      </c>
    </row>
    <row r="247" spans="1:13">
      <c r="A247" s="142" t="s">
        <v>250</v>
      </c>
      <c r="B247" s="153">
        <v>290579</v>
      </c>
      <c r="C247" s="80" t="s">
        <v>264</v>
      </c>
      <c r="D247" s="126" t="s">
        <v>1122</v>
      </c>
      <c r="E247" s="126" t="s">
        <v>1187</v>
      </c>
      <c r="F247" s="103">
        <v>3187212</v>
      </c>
      <c r="G247" s="104">
        <v>29493</v>
      </c>
      <c r="H247" s="2">
        <f t="shared" si="18"/>
        <v>108.06672769809785</v>
      </c>
      <c r="I247" s="2">
        <f t="shared" si="19"/>
        <v>19.272068062143923</v>
      </c>
      <c r="J247" s="1">
        <f t="shared" si="20"/>
        <v>568391.10335681075</v>
      </c>
      <c r="K247" s="1">
        <f t="shared" si="21"/>
        <v>2618820.8966431892</v>
      </c>
      <c r="L247" s="11">
        <f t="shared" si="22"/>
        <v>0.89087133871067181</v>
      </c>
      <c r="M247" s="1">
        <f t="shared" si="23"/>
        <v>2333032.4780359999</v>
      </c>
    </row>
    <row r="248" spans="1:13">
      <c r="A248" s="142" t="s">
        <v>250</v>
      </c>
      <c r="B248" s="153">
        <v>290581</v>
      </c>
      <c r="C248" s="80" t="s">
        <v>265</v>
      </c>
      <c r="D248" s="126" t="s">
        <v>1122</v>
      </c>
      <c r="E248" s="126" t="s">
        <v>1187</v>
      </c>
      <c r="F248" s="103">
        <v>1190844</v>
      </c>
      <c r="G248" s="104">
        <v>11547</v>
      </c>
      <c r="H248" s="2">
        <f t="shared" si="18"/>
        <v>103.13016367887764</v>
      </c>
      <c r="I248" s="2">
        <f t="shared" si="19"/>
        <v>19.272068062143923</v>
      </c>
      <c r="J248" s="1">
        <f t="shared" si="20"/>
        <v>222534.56991357589</v>
      </c>
      <c r="K248" s="1">
        <f t="shared" si="21"/>
        <v>968309.43008642411</v>
      </c>
      <c r="L248" s="11">
        <f t="shared" si="22"/>
        <v>0.89087133871067181</v>
      </c>
      <c r="M248" s="1">
        <f t="shared" si="23"/>
        <v>862639.11826726038</v>
      </c>
    </row>
    <row r="249" spans="1:13">
      <c r="A249" s="142" t="s">
        <v>250</v>
      </c>
      <c r="B249" s="149">
        <v>290583</v>
      </c>
      <c r="C249" s="80" t="s">
        <v>266</v>
      </c>
      <c r="D249" s="126" t="s">
        <v>1122</v>
      </c>
      <c r="E249" s="126" t="s">
        <v>1187</v>
      </c>
      <c r="F249" s="103">
        <v>0</v>
      </c>
      <c r="G249" s="104">
        <v>0</v>
      </c>
      <c r="H249" s="2">
        <f t="shared" si="18"/>
        <v>0</v>
      </c>
      <c r="I249" s="2">
        <f t="shared" si="19"/>
        <v>19.272068062143923</v>
      </c>
      <c r="J249" s="1">
        <f t="shared" si="20"/>
        <v>0</v>
      </c>
      <c r="K249" s="1">
        <f t="shared" si="21"/>
        <v>0</v>
      </c>
      <c r="L249" s="11">
        <f t="shared" si="22"/>
        <v>0.89087133871067181</v>
      </c>
      <c r="M249" s="1">
        <f t="shared" si="23"/>
        <v>0</v>
      </c>
    </row>
    <row r="250" spans="1:13">
      <c r="A250" s="142" t="s">
        <v>250</v>
      </c>
      <c r="B250" s="153">
        <v>290598</v>
      </c>
      <c r="C250" s="80" t="s">
        <v>267</v>
      </c>
      <c r="D250" s="126" t="s">
        <v>1122</v>
      </c>
      <c r="E250" s="126" t="s">
        <v>1187</v>
      </c>
      <c r="F250" s="103">
        <v>143112</v>
      </c>
      <c r="G250" s="104">
        <v>1034</v>
      </c>
      <c r="H250" s="2">
        <f t="shared" si="18"/>
        <v>138.40618955512574</v>
      </c>
      <c r="I250" s="2">
        <f t="shared" si="19"/>
        <v>19.272068062143923</v>
      </c>
      <c r="J250" s="1">
        <f t="shared" si="20"/>
        <v>19927.318376256815</v>
      </c>
      <c r="K250" s="1">
        <f t="shared" si="21"/>
        <v>123184.68162374318</v>
      </c>
      <c r="L250" s="11">
        <f t="shared" si="22"/>
        <v>0.89087133871067181</v>
      </c>
      <c r="M250" s="1">
        <f t="shared" si="23"/>
        <v>109741.70222679198</v>
      </c>
    </row>
    <row r="251" spans="1:13">
      <c r="A251" s="142" t="s">
        <v>268</v>
      </c>
      <c r="B251" s="149">
        <v>300585</v>
      </c>
      <c r="C251" s="80" t="s">
        <v>269</v>
      </c>
      <c r="D251" s="126" t="s">
        <v>1122</v>
      </c>
      <c r="E251" s="126" t="s">
        <v>1187</v>
      </c>
      <c r="F251" s="103">
        <v>0</v>
      </c>
      <c r="G251" s="104">
        <v>0</v>
      </c>
      <c r="H251" s="2">
        <f t="shared" si="18"/>
        <v>0</v>
      </c>
      <c r="I251" s="2">
        <f t="shared" si="19"/>
        <v>19.272068062143923</v>
      </c>
      <c r="J251" s="1">
        <f t="shared" si="20"/>
        <v>0</v>
      </c>
      <c r="K251" s="1">
        <f t="shared" si="21"/>
        <v>0</v>
      </c>
      <c r="L251" s="11">
        <f t="shared" si="22"/>
        <v>0.89087133871067181</v>
      </c>
      <c r="M251" s="1">
        <f t="shared" si="23"/>
        <v>0</v>
      </c>
    </row>
    <row r="252" spans="1:13">
      <c r="A252" s="142" t="s">
        <v>268</v>
      </c>
      <c r="B252" s="153">
        <v>300586</v>
      </c>
      <c r="C252" s="80" t="s">
        <v>270</v>
      </c>
      <c r="D252" s="126" t="s">
        <v>1122</v>
      </c>
      <c r="E252" s="126" t="s">
        <v>1187</v>
      </c>
      <c r="F252" s="103">
        <v>108576</v>
      </c>
      <c r="G252" s="104">
        <v>1013</v>
      </c>
      <c r="H252" s="2">
        <f t="shared" si="18"/>
        <v>107.18262586377098</v>
      </c>
      <c r="I252" s="2">
        <f t="shared" si="19"/>
        <v>19.272068062143923</v>
      </c>
      <c r="J252" s="1">
        <f t="shared" si="20"/>
        <v>19522.604946951793</v>
      </c>
      <c r="K252" s="1">
        <f t="shared" si="21"/>
        <v>89053.395053048211</v>
      </c>
      <c r="L252" s="11">
        <f t="shared" si="22"/>
        <v>0.89087133871067181</v>
      </c>
      <c r="M252" s="1">
        <f t="shared" si="23"/>
        <v>79335.117267639376</v>
      </c>
    </row>
    <row r="253" spans="1:13">
      <c r="A253" s="142" t="s">
        <v>268</v>
      </c>
      <c r="B253" s="153">
        <v>300588</v>
      </c>
      <c r="C253" s="80" t="s">
        <v>271</v>
      </c>
      <c r="D253" s="126" t="s">
        <v>1122</v>
      </c>
      <c r="E253" s="126" t="s">
        <v>1187</v>
      </c>
      <c r="F253" s="103">
        <v>19344</v>
      </c>
      <c r="G253" s="104">
        <v>702</v>
      </c>
      <c r="H253" s="2">
        <f t="shared" si="18"/>
        <v>27.555555555555557</v>
      </c>
      <c r="I253" s="2">
        <f t="shared" si="19"/>
        <v>19.272068062143923</v>
      </c>
      <c r="J253" s="1">
        <f t="shared" si="20"/>
        <v>13528.991779625034</v>
      </c>
      <c r="K253" s="1">
        <f t="shared" si="21"/>
        <v>5815.0082203749662</v>
      </c>
      <c r="L253" s="11">
        <f t="shared" si="22"/>
        <v>0.89087133871067181</v>
      </c>
      <c r="M253" s="1">
        <f t="shared" si="23"/>
        <v>5180.4241578990077</v>
      </c>
    </row>
    <row r="254" spans="1:13">
      <c r="A254" s="142" t="s">
        <v>268</v>
      </c>
      <c r="B254" s="153">
        <v>300589</v>
      </c>
      <c r="C254" s="80" t="s">
        <v>272</v>
      </c>
      <c r="D254" s="126" t="s">
        <v>1122</v>
      </c>
      <c r="E254" s="126" t="s">
        <v>1187</v>
      </c>
      <c r="F254" s="103">
        <v>13884</v>
      </c>
      <c r="G254" s="104">
        <v>433</v>
      </c>
      <c r="H254" s="2">
        <f t="shared" si="18"/>
        <v>32.064665127020788</v>
      </c>
      <c r="I254" s="2">
        <f t="shared" si="19"/>
        <v>19.272068062143923</v>
      </c>
      <c r="J254" s="1">
        <f t="shared" si="20"/>
        <v>8344.805470908319</v>
      </c>
      <c r="K254" s="1">
        <f t="shared" si="21"/>
        <v>5539.194529091681</v>
      </c>
      <c r="L254" s="11">
        <f t="shared" si="22"/>
        <v>0.89087133871067181</v>
      </c>
      <c r="M254" s="1">
        <f t="shared" si="23"/>
        <v>4934.7096455107348</v>
      </c>
    </row>
    <row r="255" spans="1:13">
      <c r="A255" s="142" t="s">
        <v>268</v>
      </c>
      <c r="B255" s="153">
        <v>300590</v>
      </c>
      <c r="C255" s="80" t="s">
        <v>273</v>
      </c>
      <c r="D255" s="126" t="s">
        <v>1122</v>
      </c>
      <c r="E255" s="126" t="s">
        <v>1187</v>
      </c>
      <c r="F255" s="103">
        <v>242556</v>
      </c>
      <c r="G255" s="104">
        <v>788</v>
      </c>
      <c r="H255" s="2">
        <f t="shared" si="18"/>
        <v>307.81218274111677</v>
      </c>
      <c r="I255" s="2">
        <f t="shared" si="19"/>
        <v>19.272068062143923</v>
      </c>
      <c r="J255" s="1">
        <f t="shared" si="20"/>
        <v>15186.389632969411</v>
      </c>
      <c r="K255" s="1">
        <f t="shared" si="21"/>
        <v>227369.6103670306</v>
      </c>
      <c r="L255" s="11">
        <f t="shared" si="22"/>
        <v>0.89087133871067181</v>
      </c>
      <c r="M255" s="1">
        <f t="shared" si="23"/>
        <v>202557.06916980041</v>
      </c>
    </row>
    <row r="256" spans="1:13">
      <c r="A256" s="142" t="s">
        <v>268</v>
      </c>
      <c r="B256" s="153">
        <v>300591</v>
      </c>
      <c r="C256" s="80" t="s">
        <v>274</v>
      </c>
      <c r="D256" s="126" t="s">
        <v>1122</v>
      </c>
      <c r="E256" s="126" t="s">
        <v>1187</v>
      </c>
      <c r="F256" s="103">
        <v>21780</v>
      </c>
      <c r="G256" s="104">
        <v>464</v>
      </c>
      <c r="H256" s="2">
        <f t="shared" si="18"/>
        <v>46.939655172413794</v>
      </c>
      <c r="I256" s="2">
        <f t="shared" si="19"/>
        <v>19.272068062143923</v>
      </c>
      <c r="J256" s="1">
        <f t="shared" si="20"/>
        <v>8942.239580834781</v>
      </c>
      <c r="K256" s="1">
        <f t="shared" si="21"/>
        <v>12837.760419165219</v>
      </c>
      <c r="L256" s="11">
        <f t="shared" si="22"/>
        <v>0.89087133871067181</v>
      </c>
      <c r="M256" s="1">
        <f t="shared" si="23"/>
        <v>11436.792810668594</v>
      </c>
    </row>
    <row r="257" spans="1:13">
      <c r="A257" s="142" t="s">
        <v>268</v>
      </c>
      <c r="B257" s="153">
        <v>300594</v>
      </c>
      <c r="C257" s="80" t="s">
        <v>275</v>
      </c>
      <c r="D257" s="126" t="s">
        <v>1122</v>
      </c>
      <c r="E257" s="126" t="s">
        <v>1187</v>
      </c>
      <c r="F257" s="103">
        <v>0</v>
      </c>
      <c r="G257" s="104">
        <v>5313</v>
      </c>
      <c r="H257" s="2">
        <f t="shared" si="18"/>
        <v>0</v>
      </c>
      <c r="I257" s="2">
        <f t="shared" si="19"/>
        <v>19.272068062143923</v>
      </c>
      <c r="J257" s="1">
        <f t="shared" si="20"/>
        <v>0</v>
      </c>
      <c r="K257" s="1">
        <f t="shared" si="21"/>
        <v>0</v>
      </c>
      <c r="L257" s="11">
        <f t="shared" si="22"/>
        <v>0.89087133871067181</v>
      </c>
      <c r="M257" s="1">
        <f t="shared" si="23"/>
        <v>0</v>
      </c>
    </row>
    <row r="258" spans="1:13">
      <c r="A258" s="142" t="s">
        <v>268</v>
      </c>
      <c r="B258" s="149">
        <v>300597</v>
      </c>
      <c r="C258" s="80" t="s">
        <v>276</v>
      </c>
      <c r="D258" s="126" t="s">
        <v>1122</v>
      </c>
      <c r="E258" s="126" t="s">
        <v>1187</v>
      </c>
      <c r="F258" s="103">
        <v>0</v>
      </c>
      <c r="G258" s="104">
        <v>0</v>
      </c>
      <c r="H258" s="2">
        <f t="shared" si="18"/>
        <v>0</v>
      </c>
      <c r="I258" s="2">
        <f t="shared" si="19"/>
        <v>19.272068062143923</v>
      </c>
      <c r="J258" s="1">
        <f t="shared" si="20"/>
        <v>0</v>
      </c>
      <c r="K258" s="1">
        <f t="shared" si="21"/>
        <v>0</v>
      </c>
      <c r="L258" s="11">
        <f t="shared" si="22"/>
        <v>0.89087133871067181</v>
      </c>
      <c r="M258" s="1">
        <f t="shared" si="23"/>
        <v>0</v>
      </c>
    </row>
    <row r="259" spans="1:13">
      <c r="A259" s="142" t="s">
        <v>268</v>
      </c>
      <c r="B259" s="153">
        <v>300598</v>
      </c>
      <c r="C259" s="80" t="s">
        <v>277</v>
      </c>
      <c r="D259" s="126" t="s">
        <v>1122</v>
      </c>
      <c r="E259" s="126" t="s">
        <v>1187</v>
      </c>
      <c r="F259" s="103">
        <v>354288</v>
      </c>
      <c r="G259" s="104">
        <v>557</v>
      </c>
      <c r="H259" s="2">
        <f t="shared" ref="H259:H322" si="24">IFERROR(F259/G259,0)</f>
        <v>636.06463195691208</v>
      </c>
      <c r="I259" s="2">
        <f t="shared" ref="I259:I322" si="25">$D$1134</f>
        <v>19.272068062143923</v>
      </c>
      <c r="J259" s="1">
        <f t="shared" ref="J259:J322" si="26">MIN(F259,I259*G259)</f>
        <v>10734.541910614165</v>
      </c>
      <c r="K259" s="1">
        <f t="shared" ref="K259:K322" si="27">F259-J259</f>
        <v>343553.45808938582</v>
      </c>
      <c r="L259" s="11">
        <f t="shared" ref="L259:L322" si="28">$L$1132</f>
        <v>0.89087133871067181</v>
      </c>
      <c r="M259" s="1">
        <f t="shared" ref="M259:M322" si="29">L259*K259</f>
        <v>306061.92912677181</v>
      </c>
    </row>
    <row r="260" spans="1:13">
      <c r="A260" s="142" t="s">
        <v>268</v>
      </c>
      <c r="B260" s="153">
        <v>300606</v>
      </c>
      <c r="C260" s="80" t="s">
        <v>278</v>
      </c>
      <c r="D260" s="126" t="s">
        <v>1122</v>
      </c>
      <c r="E260" s="126" t="s">
        <v>1187</v>
      </c>
      <c r="F260" s="103">
        <v>200724</v>
      </c>
      <c r="G260" s="104">
        <v>2816</v>
      </c>
      <c r="H260" s="2">
        <f t="shared" si="24"/>
        <v>71.279829545454547</v>
      </c>
      <c r="I260" s="2">
        <f t="shared" si="25"/>
        <v>19.272068062143923</v>
      </c>
      <c r="J260" s="1">
        <f t="shared" si="26"/>
        <v>54270.143662997289</v>
      </c>
      <c r="K260" s="1">
        <f t="shared" si="27"/>
        <v>146453.85633700271</v>
      </c>
      <c r="L260" s="11">
        <f t="shared" si="28"/>
        <v>0.89087133871067181</v>
      </c>
      <c r="M260" s="1">
        <f t="shared" si="29"/>
        <v>130471.54305428601</v>
      </c>
    </row>
    <row r="261" spans="1:13">
      <c r="A261" s="142" t="s">
        <v>268</v>
      </c>
      <c r="B261" s="149">
        <v>300607</v>
      </c>
      <c r="C261" s="80" t="s">
        <v>279</v>
      </c>
      <c r="D261" s="126" t="s">
        <v>1122</v>
      </c>
      <c r="E261" s="126" t="s">
        <v>1187</v>
      </c>
      <c r="F261" s="103">
        <v>0</v>
      </c>
      <c r="G261" s="104">
        <v>0</v>
      </c>
      <c r="H261" s="2">
        <f t="shared" si="24"/>
        <v>0</v>
      </c>
      <c r="I261" s="2">
        <f t="shared" si="25"/>
        <v>19.272068062143923</v>
      </c>
      <c r="J261" s="1">
        <f t="shared" si="26"/>
        <v>0</v>
      </c>
      <c r="K261" s="1">
        <f t="shared" si="27"/>
        <v>0</v>
      </c>
      <c r="L261" s="11">
        <f t="shared" si="28"/>
        <v>0.89087133871067181</v>
      </c>
      <c r="M261" s="1">
        <f t="shared" si="29"/>
        <v>0</v>
      </c>
    </row>
    <row r="262" spans="1:13">
      <c r="A262" s="142" t="s">
        <v>268</v>
      </c>
      <c r="B262" s="153">
        <v>300609</v>
      </c>
      <c r="C262" s="80" t="s">
        <v>280</v>
      </c>
      <c r="D262" s="126" t="s">
        <v>1122</v>
      </c>
      <c r="E262" s="126" t="s">
        <v>1187</v>
      </c>
      <c r="F262" s="103">
        <v>0</v>
      </c>
      <c r="G262" s="104">
        <v>1348</v>
      </c>
      <c r="H262" s="2">
        <f t="shared" si="24"/>
        <v>0</v>
      </c>
      <c r="I262" s="2">
        <f t="shared" si="25"/>
        <v>19.272068062143923</v>
      </c>
      <c r="J262" s="1">
        <f t="shared" si="26"/>
        <v>0</v>
      </c>
      <c r="K262" s="1">
        <f t="shared" si="27"/>
        <v>0</v>
      </c>
      <c r="L262" s="11">
        <f t="shared" si="28"/>
        <v>0.89087133871067181</v>
      </c>
      <c r="M262" s="1">
        <f t="shared" si="29"/>
        <v>0</v>
      </c>
    </row>
    <row r="263" spans="1:13">
      <c r="A263" s="142" t="s">
        <v>268</v>
      </c>
      <c r="B263" s="153">
        <v>300612</v>
      </c>
      <c r="C263" s="80" t="s">
        <v>281</v>
      </c>
      <c r="D263" s="126" t="s">
        <v>1122</v>
      </c>
      <c r="E263" s="126" t="s">
        <v>1187</v>
      </c>
      <c r="F263" s="103">
        <v>164916</v>
      </c>
      <c r="G263" s="104">
        <v>408</v>
      </c>
      <c r="H263" s="2">
        <f t="shared" si="24"/>
        <v>404.20588235294116</v>
      </c>
      <c r="I263" s="2">
        <f t="shared" si="25"/>
        <v>19.272068062143923</v>
      </c>
      <c r="J263" s="1">
        <f t="shared" si="26"/>
        <v>7863.0037693547201</v>
      </c>
      <c r="K263" s="1">
        <f t="shared" si="27"/>
        <v>157052.99623064528</v>
      </c>
      <c r="L263" s="11">
        <f t="shared" si="28"/>
        <v>0.89087133871067181</v>
      </c>
      <c r="M263" s="1">
        <f t="shared" si="29"/>
        <v>139914.01300051706</v>
      </c>
    </row>
    <row r="264" spans="1:13">
      <c r="A264" s="142" t="s">
        <v>268</v>
      </c>
      <c r="B264" s="149">
        <v>300613</v>
      </c>
      <c r="C264" s="80" t="s">
        <v>282</v>
      </c>
      <c r="D264" s="126" t="s">
        <v>1122</v>
      </c>
      <c r="E264" s="126" t="s">
        <v>1187</v>
      </c>
      <c r="F264" s="103">
        <v>0</v>
      </c>
      <c r="G264" s="104">
        <v>0</v>
      </c>
      <c r="H264" s="2">
        <f t="shared" si="24"/>
        <v>0</v>
      </c>
      <c r="I264" s="2">
        <f t="shared" si="25"/>
        <v>19.272068062143923</v>
      </c>
      <c r="J264" s="1">
        <f t="shared" si="26"/>
        <v>0</v>
      </c>
      <c r="K264" s="1">
        <f t="shared" si="27"/>
        <v>0</v>
      </c>
      <c r="L264" s="11">
        <f t="shared" si="28"/>
        <v>0.89087133871067181</v>
      </c>
      <c r="M264" s="1">
        <f t="shared" si="29"/>
        <v>0</v>
      </c>
    </row>
    <row r="265" spans="1:13">
      <c r="A265" s="142" t="s">
        <v>268</v>
      </c>
      <c r="B265" s="153">
        <v>300614</v>
      </c>
      <c r="C265" s="80" t="s">
        <v>283</v>
      </c>
      <c r="D265" s="126" t="s">
        <v>1122</v>
      </c>
      <c r="E265" s="126" t="s">
        <v>1187</v>
      </c>
      <c r="F265" s="103">
        <v>0</v>
      </c>
      <c r="G265" s="104">
        <v>620</v>
      </c>
      <c r="H265" s="2">
        <f t="shared" si="24"/>
        <v>0</v>
      </c>
      <c r="I265" s="2">
        <f t="shared" si="25"/>
        <v>19.272068062143923</v>
      </c>
      <c r="J265" s="1">
        <f t="shared" si="26"/>
        <v>0</v>
      </c>
      <c r="K265" s="1">
        <f t="shared" si="27"/>
        <v>0</v>
      </c>
      <c r="L265" s="11">
        <f t="shared" si="28"/>
        <v>0.89087133871067181</v>
      </c>
      <c r="M265" s="1">
        <f t="shared" si="29"/>
        <v>0</v>
      </c>
    </row>
    <row r="266" spans="1:13">
      <c r="A266" s="142" t="s">
        <v>268</v>
      </c>
      <c r="B266" s="153">
        <v>300619</v>
      </c>
      <c r="C266" s="80" t="s">
        <v>284</v>
      </c>
      <c r="D266" s="126" t="s">
        <v>1122</v>
      </c>
      <c r="E266" s="126" t="s">
        <v>1187</v>
      </c>
      <c r="F266" s="103">
        <v>0</v>
      </c>
      <c r="G266" s="104">
        <v>1005</v>
      </c>
      <c r="H266" s="2">
        <f t="shared" si="24"/>
        <v>0</v>
      </c>
      <c r="I266" s="2">
        <f t="shared" si="25"/>
        <v>19.272068062143923</v>
      </c>
      <c r="J266" s="1">
        <f t="shared" si="26"/>
        <v>0</v>
      </c>
      <c r="K266" s="1">
        <f t="shared" si="27"/>
        <v>0</v>
      </c>
      <c r="L266" s="11">
        <f t="shared" si="28"/>
        <v>0.89087133871067181</v>
      </c>
      <c r="M266" s="1">
        <f t="shared" si="29"/>
        <v>0</v>
      </c>
    </row>
    <row r="267" spans="1:13">
      <c r="A267" s="142" t="s">
        <v>268</v>
      </c>
      <c r="B267" s="153">
        <v>300625</v>
      </c>
      <c r="C267" s="80" t="s">
        <v>285</v>
      </c>
      <c r="D267" s="126" t="s">
        <v>1122</v>
      </c>
      <c r="E267" s="126" t="s">
        <v>1187</v>
      </c>
      <c r="F267" s="103">
        <v>0</v>
      </c>
      <c r="G267" s="104">
        <v>1356</v>
      </c>
      <c r="H267" s="2">
        <f t="shared" si="24"/>
        <v>0</v>
      </c>
      <c r="I267" s="2">
        <f t="shared" si="25"/>
        <v>19.272068062143923</v>
      </c>
      <c r="J267" s="1">
        <f t="shared" si="26"/>
        <v>0</v>
      </c>
      <c r="K267" s="1">
        <f t="shared" si="27"/>
        <v>0</v>
      </c>
      <c r="L267" s="11">
        <f t="shared" si="28"/>
        <v>0.89087133871067181</v>
      </c>
      <c r="M267" s="1">
        <f t="shared" si="29"/>
        <v>0</v>
      </c>
    </row>
    <row r="268" spans="1:13">
      <c r="A268" s="142" t="s">
        <v>268</v>
      </c>
      <c r="B268" s="149">
        <v>300633</v>
      </c>
      <c r="C268" s="80" t="s">
        <v>286</v>
      </c>
      <c r="D268" s="126" t="s">
        <v>1122</v>
      </c>
      <c r="E268" s="126" t="s">
        <v>1187</v>
      </c>
      <c r="F268" s="103">
        <v>0</v>
      </c>
      <c r="G268" s="104">
        <v>0</v>
      </c>
      <c r="H268" s="2">
        <f t="shared" si="24"/>
        <v>0</v>
      </c>
      <c r="I268" s="2">
        <f t="shared" si="25"/>
        <v>19.272068062143923</v>
      </c>
      <c r="J268" s="1">
        <f t="shared" si="26"/>
        <v>0</v>
      </c>
      <c r="K268" s="1">
        <f t="shared" si="27"/>
        <v>0</v>
      </c>
      <c r="L268" s="11">
        <f t="shared" si="28"/>
        <v>0.89087133871067181</v>
      </c>
      <c r="M268" s="1">
        <f t="shared" si="29"/>
        <v>0</v>
      </c>
    </row>
    <row r="269" spans="1:13">
      <c r="A269" s="142" t="s">
        <v>268</v>
      </c>
      <c r="B269" s="153">
        <v>300634</v>
      </c>
      <c r="C269" s="80" t="s">
        <v>287</v>
      </c>
      <c r="D269" s="126" t="s">
        <v>1122</v>
      </c>
      <c r="E269" s="126" t="s">
        <v>1187</v>
      </c>
      <c r="F269" s="103">
        <v>324660</v>
      </c>
      <c r="G269" s="104">
        <v>2560</v>
      </c>
      <c r="H269" s="2">
        <f t="shared" si="24"/>
        <v>126.8203125</v>
      </c>
      <c r="I269" s="2">
        <f t="shared" si="25"/>
        <v>19.272068062143923</v>
      </c>
      <c r="J269" s="1">
        <f t="shared" si="26"/>
        <v>49336.494239088439</v>
      </c>
      <c r="K269" s="1">
        <f t="shared" si="27"/>
        <v>275323.50576091156</v>
      </c>
      <c r="L269" s="11">
        <f t="shared" si="28"/>
        <v>0.89087133871067181</v>
      </c>
      <c r="M269" s="1">
        <f t="shared" si="29"/>
        <v>245277.82015573865</v>
      </c>
    </row>
    <row r="270" spans="1:13">
      <c r="A270" s="142" t="s">
        <v>268</v>
      </c>
      <c r="B270" s="153">
        <v>300639</v>
      </c>
      <c r="C270" s="80" t="s">
        <v>288</v>
      </c>
      <c r="D270" s="126" t="s">
        <v>1122</v>
      </c>
      <c r="E270" s="126" t="s">
        <v>1187</v>
      </c>
      <c r="F270" s="103">
        <v>0</v>
      </c>
      <c r="G270" s="104">
        <v>935</v>
      </c>
      <c r="H270" s="2">
        <f t="shared" si="24"/>
        <v>0</v>
      </c>
      <c r="I270" s="2">
        <f t="shared" si="25"/>
        <v>19.272068062143923</v>
      </c>
      <c r="J270" s="1">
        <f t="shared" si="26"/>
        <v>0</v>
      </c>
      <c r="K270" s="1">
        <f t="shared" si="27"/>
        <v>0</v>
      </c>
      <c r="L270" s="11">
        <f t="shared" si="28"/>
        <v>0.89087133871067181</v>
      </c>
      <c r="M270" s="1">
        <f t="shared" si="29"/>
        <v>0</v>
      </c>
    </row>
    <row r="271" spans="1:13">
      <c r="A271" s="142" t="s">
        <v>268</v>
      </c>
      <c r="B271" s="149">
        <v>300644</v>
      </c>
      <c r="C271" s="80" t="s">
        <v>289</v>
      </c>
      <c r="D271" s="126" t="s">
        <v>1122</v>
      </c>
      <c r="E271" s="126" t="s">
        <v>1187</v>
      </c>
      <c r="F271" s="103">
        <v>0</v>
      </c>
      <c r="G271" s="104">
        <v>0</v>
      </c>
      <c r="H271" s="2">
        <f t="shared" si="24"/>
        <v>0</v>
      </c>
      <c r="I271" s="2">
        <f t="shared" si="25"/>
        <v>19.272068062143923</v>
      </c>
      <c r="J271" s="1">
        <f t="shared" si="26"/>
        <v>0</v>
      </c>
      <c r="K271" s="1">
        <f t="shared" si="27"/>
        <v>0</v>
      </c>
      <c r="L271" s="11">
        <f t="shared" si="28"/>
        <v>0.89087133871067181</v>
      </c>
      <c r="M271" s="1">
        <f t="shared" si="29"/>
        <v>0</v>
      </c>
    </row>
    <row r="272" spans="1:13">
      <c r="A272" s="142" t="s">
        <v>268</v>
      </c>
      <c r="B272" s="149">
        <v>300645</v>
      </c>
      <c r="C272" s="80" t="s">
        <v>290</v>
      </c>
      <c r="D272" s="126" t="s">
        <v>1122</v>
      </c>
      <c r="E272" s="126" t="s">
        <v>1187</v>
      </c>
      <c r="F272" s="103">
        <v>0</v>
      </c>
      <c r="G272" s="104">
        <v>0</v>
      </c>
      <c r="H272" s="2">
        <f t="shared" si="24"/>
        <v>0</v>
      </c>
      <c r="I272" s="2">
        <f t="shared" si="25"/>
        <v>19.272068062143923</v>
      </c>
      <c r="J272" s="1">
        <f t="shared" si="26"/>
        <v>0</v>
      </c>
      <c r="K272" s="1">
        <f t="shared" si="27"/>
        <v>0</v>
      </c>
      <c r="L272" s="11">
        <f t="shared" si="28"/>
        <v>0.89087133871067181</v>
      </c>
      <c r="M272" s="1">
        <f t="shared" si="29"/>
        <v>0</v>
      </c>
    </row>
    <row r="273" spans="1:13">
      <c r="A273" s="142" t="s">
        <v>268</v>
      </c>
      <c r="B273" s="153">
        <v>300650</v>
      </c>
      <c r="C273" s="80" t="s">
        <v>291</v>
      </c>
      <c r="D273" s="126" t="s">
        <v>1122</v>
      </c>
      <c r="E273" s="126" t="s">
        <v>1187</v>
      </c>
      <c r="F273" s="103">
        <v>55236</v>
      </c>
      <c r="G273" s="104">
        <v>1281</v>
      </c>
      <c r="H273" s="2">
        <f t="shared" si="24"/>
        <v>43.119437939110071</v>
      </c>
      <c r="I273" s="2">
        <f t="shared" si="25"/>
        <v>19.272068062143923</v>
      </c>
      <c r="J273" s="1">
        <f t="shared" si="26"/>
        <v>24687.519187606365</v>
      </c>
      <c r="K273" s="1">
        <f t="shared" si="27"/>
        <v>30548.480812393635</v>
      </c>
      <c r="L273" s="11">
        <f t="shared" si="28"/>
        <v>0.89087133871067181</v>
      </c>
      <c r="M273" s="1">
        <f t="shared" si="29"/>
        <v>27214.76599691439</v>
      </c>
    </row>
    <row r="274" spans="1:13">
      <c r="A274" s="142" t="s">
        <v>268</v>
      </c>
      <c r="B274" s="149">
        <v>300651</v>
      </c>
      <c r="C274" s="80" t="s">
        <v>64</v>
      </c>
      <c r="D274" s="126" t="s">
        <v>1122</v>
      </c>
      <c r="E274" s="126" t="s">
        <v>1187</v>
      </c>
      <c r="F274" s="103">
        <v>0</v>
      </c>
      <c r="G274" s="104">
        <v>0</v>
      </c>
      <c r="H274" s="2">
        <f t="shared" si="24"/>
        <v>0</v>
      </c>
      <c r="I274" s="2">
        <f t="shared" si="25"/>
        <v>19.272068062143923</v>
      </c>
      <c r="J274" s="1">
        <f t="shared" si="26"/>
        <v>0</v>
      </c>
      <c r="K274" s="1">
        <f t="shared" si="27"/>
        <v>0</v>
      </c>
      <c r="L274" s="11">
        <f t="shared" si="28"/>
        <v>0.89087133871067181</v>
      </c>
      <c r="M274" s="1">
        <f t="shared" si="29"/>
        <v>0</v>
      </c>
    </row>
    <row r="275" spans="1:13">
      <c r="A275" s="142" t="s">
        <v>268</v>
      </c>
      <c r="B275" s="149">
        <v>300654</v>
      </c>
      <c r="C275" s="80" t="s">
        <v>292</v>
      </c>
      <c r="D275" s="126" t="s">
        <v>1122</v>
      </c>
      <c r="E275" s="126" t="s">
        <v>1187</v>
      </c>
      <c r="F275" s="103">
        <v>0</v>
      </c>
      <c r="G275" s="104">
        <v>0</v>
      </c>
      <c r="H275" s="2">
        <f t="shared" si="24"/>
        <v>0</v>
      </c>
      <c r="I275" s="2">
        <f t="shared" si="25"/>
        <v>19.272068062143923</v>
      </c>
      <c r="J275" s="1">
        <f t="shared" si="26"/>
        <v>0</v>
      </c>
      <c r="K275" s="1">
        <f t="shared" si="27"/>
        <v>0</v>
      </c>
      <c r="L275" s="11">
        <f t="shared" si="28"/>
        <v>0.89087133871067181</v>
      </c>
      <c r="M275" s="1">
        <f t="shared" si="29"/>
        <v>0</v>
      </c>
    </row>
    <row r="276" spans="1:13">
      <c r="A276" s="142" t="s">
        <v>268</v>
      </c>
      <c r="B276" s="153">
        <v>300656</v>
      </c>
      <c r="C276" s="80" t="s">
        <v>293</v>
      </c>
      <c r="D276" s="126" t="s">
        <v>1122</v>
      </c>
      <c r="E276" s="126" t="s">
        <v>1187</v>
      </c>
      <c r="F276" s="103">
        <v>14868</v>
      </c>
      <c r="G276" s="104">
        <v>726</v>
      </c>
      <c r="H276" s="2">
        <f t="shared" si="24"/>
        <v>20.479338842975206</v>
      </c>
      <c r="I276" s="2">
        <f t="shared" si="25"/>
        <v>19.272068062143923</v>
      </c>
      <c r="J276" s="1">
        <f t="shared" si="26"/>
        <v>13991.521413116488</v>
      </c>
      <c r="K276" s="1">
        <f t="shared" si="27"/>
        <v>876.47858688351153</v>
      </c>
      <c r="L276" s="11">
        <f t="shared" si="28"/>
        <v>0.89087133871067181</v>
      </c>
      <c r="M276" s="1">
        <f t="shared" si="29"/>
        <v>780.82965204815184</v>
      </c>
    </row>
    <row r="277" spans="1:13">
      <c r="A277" s="142" t="s">
        <v>268</v>
      </c>
      <c r="B277" s="149">
        <v>300658</v>
      </c>
      <c r="C277" s="80" t="s">
        <v>294</v>
      </c>
      <c r="D277" s="126" t="s">
        <v>1122</v>
      </c>
      <c r="E277" s="126" t="s">
        <v>1187</v>
      </c>
      <c r="F277" s="103">
        <v>0</v>
      </c>
      <c r="G277" s="104">
        <v>0</v>
      </c>
      <c r="H277" s="2">
        <f t="shared" si="24"/>
        <v>0</v>
      </c>
      <c r="I277" s="2">
        <f t="shared" si="25"/>
        <v>19.272068062143923</v>
      </c>
      <c r="J277" s="1">
        <f t="shared" si="26"/>
        <v>0</v>
      </c>
      <c r="K277" s="1">
        <f t="shared" si="27"/>
        <v>0</v>
      </c>
      <c r="L277" s="11">
        <f t="shared" si="28"/>
        <v>0.89087133871067181</v>
      </c>
      <c r="M277" s="1">
        <f t="shared" si="29"/>
        <v>0</v>
      </c>
    </row>
    <row r="278" spans="1:13">
      <c r="A278" s="142" t="s">
        <v>268</v>
      </c>
      <c r="B278" s="149">
        <v>300659</v>
      </c>
      <c r="C278" s="80" t="s">
        <v>295</v>
      </c>
      <c r="D278" s="126" t="s">
        <v>1122</v>
      </c>
      <c r="E278" s="126" t="s">
        <v>1187</v>
      </c>
      <c r="F278" s="103">
        <v>0</v>
      </c>
      <c r="G278" s="104">
        <v>0</v>
      </c>
      <c r="H278" s="2">
        <f t="shared" si="24"/>
        <v>0</v>
      </c>
      <c r="I278" s="2">
        <f t="shared" si="25"/>
        <v>19.272068062143923</v>
      </c>
      <c r="J278" s="1">
        <f t="shared" si="26"/>
        <v>0</v>
      </c>
      <c r="K278" s="1">
        <f t="shared" si="27"/>
        <v>0</v>
      </c>
      <c r="L278" s="11">
        <f t="shared" si="28"/>
        <v>0.89087133871067181</v>
      </c>
      <c r="M278" s="1">
        <f t="shared" si="29"/>
        <v>0</v>
      </c>
    </row>
    <row r="279" spans="1:13">
      <c r="A279" s="142" t="s">
        <v>268</v>
      </c>
      <c r="B279" s="149">
        <v>300662</v>
      </c>
      <c r="C279" s="80" t="s">
        <v>296</v>
      </c>
      <c r="D279" s="126" t="s">
        <v>1122</v>
      </c>
      <c r="E279" s="126" t="s">
        <v>1187</v>
      </c>
      <c r="F279" s="103">
        <v>0</v>
      </c>
      <c r="G279" s="104">
        <v>0</v>
      </c>
      <c r="H279" s="2">
        <f t="shared" si="24"/>
        <v>0</v>
      </c>
      <c r="I279" s="2">
        <f t="shared" si="25"/>
        <v>19.272068062143923</v>
      </c>
      <c r="J279" s="1">
        <f t="shared" si="26"/>
        <v>0</v>
      </c>
      <c r="K279" s="1">
        <f t="shared" si="27"/>
        <v>0</v>
      </c>
      <c r="L279" s="11">
        <f t="shared" si="28"/>
        <v>0.89087133871067181</v>
      </c>
      <c r="M279" s="1">
        <f t="shared" si="29"/>
        <v>0</v>
      </c>
    </row>
    <row r="280" spans="1:13">
      <c r="A280" s="142" t="s">
        <v>268</v>
      </c>
      <c r="B280" s="153">
        <v>300663</v>
      </c>
      <c r="C280" s="80" t="s">
        <v>297</v>
      </c>
      <c r="D280" s="126" t="s">
        <v>1122</v>
      </c>
      <c r="E280" s="126" t="s">
        <v>1187</v>
      </c>
      <c r="F280" s="103">
        <v>31920</v>
      </c>
      <c r="G280" s="104">
        <v>204</v>
      </c>
      <c r="H280" s="2">
        <f t="shared" si="24"/>
        <v>156.47058823529412</v>
      </c>
      <c r="I280" s="2">
        <f t="shared" si="25"/>
        <v>19.272068062143923</v>
      </c>
      <c r="J280" s="1">
        <f t="shared" si="26"/>
        <v>3931.5018846773601</v>
      </c>
      <c r="K280" s="1">
        <f t="shared" si="27"/>
        <v>27988.49811532264</v>
      </c>
      <c r="L280" s="11">
        <f t="shared" si="28"/>
        <v>0.89087133871067181</v>
      </c>
      <c r="M280" s="1">
        <f t="shared" si="29"/>
        <v>24934.150784498594</v>
      </c>
    </row>
    <row r="281" spans="1:13">
      <c r="A281" s="142" t="s">
        <v>268</v>
      </c>
      <c r="B281" s="153">
        <v>300664</v>
      </c>
      <c r="C281" s="80" t="s">
        <v>298</v>
      </c>
      <c r="D281" s="126" t="s">
        <v>1122</v>
      </c>
      <c r="E281" s="126" t="s">
        <v>1187</v>
      </c>
      <c r="F281" s="103">
        <v>0</v>
      </c>
      <c r="G281" s="104">
        <v>867</v>
      </c>
      <c r="H281" s="2">
        <f t="shared" si="24"/>
        <v>0</v>
      </c>
      <c r="I281" s="2">
        <f t="shared" si="25"/>
        <v>19.272068062143923</v>
      </c>
      <c r="J281" s="1">
        <f t="shared" si="26"/>
        <v>0</v>
      </c>
      <c r="K281" s="1">
        <f t="shared" si="27"/>
        <v>0</v>
      </c>
      <c r="L281" s="11">
        <f t="shared" si="28"/>
        <v>0.89087133871067181</v>
      </c>
      <c r="M281" s="1">
        <f t="shared" si="29"/>
        <v>0</v>
      </c>
    </row>
    <row r="282" spans="1:13">
      <c r="A282" s="142" t="s">
        <v>299</v>
      </c>
      <c r="B282" s="153">
        <v>310542</v>
      </c>
      <c r="C282" s="80" t="s">
        <v>300</v>
      </c>
      <c r="D282" s="126" t="s">
        <v>1122</v>
      </c>
      <c r="E282" s="126" t="s">
        <v>1187</v>
      </c>
      <c r="F282" s="103">
        <v>295644</v>
      </c>
      <c r="G282" s="104">
        <v>156</v>
      </c>
      <c r="H282" s="2">
        <f t="shared" si="24"/>
        <v>1895.1538461538462</v>
      </c>
      <c r="I282" s="2">
        <f t="shared" si="25"/>
        <v>19.272068062143923</v>
      </c>
      <c r="J282" s="1">
        <f t="shared" si="26"/>
        <v>3006.4426176944521</v>
      </c>
      <c r="K282" s="1">
        <f t="shared" si="27"/>
        <v>292637.55738230556</v>
      </c>
      <c r="L282" s="11">
        <f t="shared" si="28"/>
        <v>0.89087133871067181</v>
      </c>
      <c r="M282" s="1">
        <f t="shared" si="29"/>
        <v>260702.4125021956</v>
      </c>
    </row>
    <row r="283" spans="1:13">
      <c r="A283" s="142" t="s">
        <v>299</v>
      </c>
      <c r="B283" s="153">
        <v>310669</v>
      </c>
      <c r="C283" s="80" t="s">
        <v>301</v>
      </c>
      <c r="D283" s="126" t="s">
        <v>1122</v>
      </c>
      <c r="E283" s="126" t="s">
        <v>1187</v>
      </c>
      <c r="F283" s="103">
        <v>890268</v>
      </c>
      <c r="G283" s="104">
        <v>2093</v>
      </c>
      <c r="H283" s="2">
        <f t="shared" si="24"/>
        <v>425.35499283325368</v>
      </c>
      <c r="I283" s="2">
        <f t="shared" si="25"/>
        <v>19.272068062143923</v>
      </c>
      <c r="J283" s="1">
        <f t="shared" si="26"/>
        <v>40336.438454067233</v>
      </c>
      <c r="K283" s="1">
        <f t="shared" si="27"/>
        <v>849931.56154593278</v>
      </c>
      <c r="L283" s="11">
        <f t="shared" si="28"/>
        <v>0.89087133871067181</v>
      </c>
      <c r="M283" s="1">
        <f t="shared" si="29"/>
        <v>757179.6680468769</v>
      </c>
    </row>
    <row r="284" spans="1:13">
      <c r="A284" s="142" t="s">
        <v>299</v>
      </c>
      <c r="B284" s="149">
        <v>310672</v>
      </c>
      <c r="C284" s="80" t="s">
        <v>302</v>
      </c>
      <c r="D284" s="126" t="s">
        <v>1122</v>
      </c>
      <c r="E284" s="126" t="s">
        <v>1187</v>
      </c>
      <c r="F284" s="103">
        <v>0</v>
      </c>
      <c r="G284" s="104">
        <v>0</v>
      </c>
      <c r="H284" s="2">
        <f t="shared" si="24"/>
        <v>0</v>
      </c>
      <c r="I284" s="2">
        <f t="shared" si="25"/>
        <v>19.272068062143923</v>
      </c>
      <c r="J284" s="1">
        <f t="shared" si="26"/>
        <v>0</v>
      </c>
      <c r="K284" s="1">
        <f t="shared" si="27"/>
        <v>0</v>
      </c>
      <c r="L284" s="11">
        <f t="shared" si="28"/>
        <v>0.89087133871067181</v>
      </c>
      <c r="M284" s="1">
        <f t="shared" si="29"/>
        <v>0</v>
      </c>
    </row>
    <row r="285" spans="1:13">
      <c r="A285" s="142" t="s">
        <v>299</v>
      </c>
      <c r="B285" s="153">
        <v>310675</v>
      </c>
      <c r="C285" s="80" t="s">
        <v>303</v>
      </c>
      <c r="D285" s="126" t="s">
        <v>1122</v>
      </c>
      <c r="E285" s="126" t="s">
        <v>1187</v>
      </c>
      <c r="F285" s="103">
        <v>0</v>
      </c>
      <c r="G285" s="104">
        <v>3549</v>
      </c>
      <c r="H285" s="2">
        <f t="shared" si="24"/>
        <v>0</v>
      </c>
      <c r="I285" s="2">
        <f t="shared" si="25"/>
        <v>19.272068062143923</v>
      </c>
      <c r="J285" s="1">
        <f t="shared" si="26"/>
        <v>0</v>
      </c>
      <c r="K285" s="1">
        <f t="shared" si="27"/>
        <v>0</v>
      </c>
      <c r="L285" s="11">
        <f t="shared" si="28"/>
        <v>0.89087133871067181</v>
      </c>
      <c r="M285" s="1">
        <f t="shared" si="29"/>
        <v>0</v>
      </c>
    </row>
    <row r="286" spans="1:13">
      <c r="A286" s="142" t="s">
        <v>299</v>
      </c>
      <c r="B286" s="153">
        <v>310676</v>
      </c>
      <c r="C286" s="80" t="s">
        <v>304</v>
      </c>
      <c r="D286" s="126" t="s">
        <v>1122</v>
      </c>
      <c r="E286" s="126" t="s">
        <v>1187</v>
      </c>
      <c r="F286" s="103">
        <v>0</v>
      </c>
      <c r="G286" s="104">
        <v>5461</v>
      </c>
      <c r="H286" s="2">
        <f t="shared" si="24"/>
        <v>0</v>
      </c>
      <c r="I286" s="2">
        <f t="shared" si="25"/>
        <v>19.272068062143923</v>
      </c>
      <c r="J286" s="1">
        <f t="shared" si="26"/>
        <v>0</v>
      </c>
      <c r="K286" s="1">
        <f t="shared" si="27"/>
        <v>0</v>
      </c>
      <c r="L286" s="11">
        <f t="shared" si="28"/>
        <v>0.89087133871067181</v>
      </c>
      <c r="M286" s="1">
        <f t="shared" si="29"/>
        <v>0</v>
      </c>
    </row>
    <row r="287" spans="1:13">
      <c r="A287" s="142" t="s">
        <v>299</v>
      </c>
      <c r="B287" s="149">
        <v>310677</v>
      </c>
      <c r="C287" s="80" t="s">
        <v>9</v>
      </c>
      <c r="D287" s="126" t="s">
        <v>1122</v>
      </c>
      <c r="E287" s="126" t="s">
        <v>1187</v>
      </c>
      <c r="F287" s="103">
        <v>0</v>
      </c>
      <c r="G287" s="104">
        <v>0</v>
      </c>
      <c r="H287" s="2">
        <f t="shared" si="24"/>
        <v>0</v>
      </c>
      <c r="I287" s="2">
        <f t="shared" si="25"/>
        <v>19.272068062143923</v>
      </c>
      <c r="J287" s="1">
        <f t="shared" si="26"/>
        <v>0</v>
      </c>
      <c r="K287" s="1">
        <f t="shared" si="27"/>
        <v>0</v>
      </c>
      <c r="L287" s="11">
        <f t="shared" si="28"/>
        <v>0.89087133871067181</v>
      </c>
      <c r="M287" s="1">
        <f t="shared" si="29"/>
        <v>0</v>
      </c>
    </row>
    <row r="288" spans="1:13">
      <c r="A288" s="142" t="s">
        <v>299</v>
      </c>
      <c r="B288" s="153">
        <v>310678</v>
      </c>
      <c r="C288" s="80" t="s">
        <v>305</v>
      </c>
      <c r="D288" s="126" t="s">
        <v>1122</v>
      </c>
      <c r="E288" s="126" t="s">
        <v>1187</v>
      </c>
      <c r="F288" s="103">
        <v>0</v>
      </c>
      <c r="G288" s="104">
        <v>888</v>
      </c>
      <c r="H288" s="2">
        <f t="shared" si="24"/>
        <v>0</v>
      </c>
      <c r="I288" s="2">
        <f t="shared" si="25"/>
        <v>19.272068062143923</v>
      </c>
      <c r="J288" s="1">
        <f t="shared" si="26"/>
        <v>0</v>
      </c>
      <c r="K288" s="1">
        <f t="shared" si="27"/>
        <v>0</v>
      </c>
      <c r="L288" s="11">
        <f t="shared" si="28"/>
        <v>0.89087133871067181</v>
      </c>
      <c r="M288" s="1">
        <f t="shared" si="29"/>
        <v>0</v>
      </c>
    </row>
    <row r="289" spans="1:13">
      <c r="A289" s="142" t="s">
        <v>299</v>
      </c>
      <c r="B289" s="153">
        <v>310679</v>
      </c>
      <c r="C289" s="80" t="s">
        <v>306</v>
      </c>
      <c r="D289" s="126" t="s">
        <v>1122</v>
      </c>
      <c r="E289" s="126" t="s">
        <v>1187</v>
      </c>
      <c r="F289" s="103">
        <v>0</v>
      </c>
      <c r="G289" s="104">
        <v>1254</v>
      </c>
      <c r="H289" s="2">
        <f t="shared" si="24"/>
        <v>0</v>
      </c>
      <c r="I289" s="2">
        <f t="shared" si="25"/>
        <v>19.272068062143923</v>
      </c>
      <c r="J289" s="1">
        <f t="shared" si="26"/>
        <v>0</v>
      </c>
      <c r="K289" s="1">
        <f t="shared" si="27"/>
        <v>0</v>
      </c>
      <c r="L289" s="11">
        <f t="shared" si="28"/>
        <v>0.89087133871067181</v>
      </c>
      <c r="M289" s="1">
        <f t="shared" si="29"/>
        <v>0</v>
      </c>
    </row>
    <row r="290" spans="1:13">
      <c r="A290" s="142" t="s">
        <v>299</v>
      </c>
      <c r="B290" s="149">
        <v>310683</v>
      </c>
      <c r="C290" s="80" t="s">
        <v>307</v>
      </c>
      <c r="D290" s="126" t="s">
        <v>1122</v>
      </c>
      <c r="E290" s="126" t="s">
        <v>1187</v>
      </c>
      <c r="F290" s="103">
        <v>0</v>
      </c>
      <c r="G290" s="104">
        <v>0</v>
      </c>
      <c r="H290" s="2">
        <f t="shared" si="24"/>
        <v>0</v>
      </c>
      <c r="I290" s="2">
        <f t="shared" si="25"/>
        <v>19.272068062143923</v>
      </c>
      <c r="J290" s="1">
        <f t="shared" si="26"/>
        <v>0</v>
      </c>
      <c r="K290" s="1">
        <f t="shared" si="27"/>
        <v>0</v>
      </c>
      <c r="L290" s="11">
        <f t="shared" si="28"/>
        <v>0.89087133871067181</v>
      </c>
      <c r="M290" s="1">
        <f t="shared" si="29"/>
        <v>0</v>
      </c>
    </row>
    <row r="291" spans="1:13">
      <c r="A291" s="142" t="s">
        <v>299</v>
      </c>
      <c r="B291" s="149">
        <v>310685</v>
      </c>
      <c r="C291" s="80" t="s">
        <v>308</v>
      </c>
      <c r="D291" s="126" t="s">
        <v>1122</v>
      </c>
      <c r="E291" s="126" t="s">
        <v>1187</v>
      </c>
      <c r="F291" s="103">
        <v>0</v>
      </c>
      <c r="G291" s="104">
        <v>0</v>
      </c>
      <c r="H291" s="2">
        <f t="shared" si="24"/>
        <v>0</v>
      </c>
      <c r="I291" s="2">
        <f t="shared" si="25"/>
        <v>19.272068062143923</v>
      </c>
      <c r="J291" s="1">
        <f t="shared" si="26"/>
        <v>0</v>
      </c>
      <c r="K291" s="1">
        <f t="shared" si="27"/>
        <v>0</v>
      </c>
      <c r="L291" s="11">
        <f t="shared" si="28"/>
        <v>0.89087133871067181</v>
      </c>
      <c r="M291" s="1">
        <f t="shared" si="29"/>
        <v>0</v>
      </c>
    </row>
    <row r="292" spans="1:13">
      <c r="A292" s="142" t="s">
        <v>299</v>
      </c>
      <c r="B292" s="153">
        <v>310688</v>
      </c>
      <c r="C292" s="80" t="s">
        <v>309</v>
      </c>
      <c r="D292" s="126" t="s">
        <v>1122</v>
      </c>
      <c r="E292" s="126" t="s">
        <v>1187</v>
      </c>
      <c r="F292" s="103">
        <v>28308</v>
      </c>
      <c r="G292" s="104">
        <v>627</v>
      </c>
      <c r="H292" s="2">
        <f t="shared" si="24"/>
        <v>45.148325358851672</v>
      </c>
      <c r="I292" s="2">
        <f t="shared" si="25"/>
        <v>19.272068062143923</v>
      </c>
      <c r="J292" s="1">
        <f t="shared" si="26"/>
        <v>12083.586674964239</v>
      </c>
      <c r="K292" s="1">
        <f t="shared" si="27"/>
        <v>16224.413325035761</v>
      </c>
      <c r="L292" s="11">
        <f t="shared" si="28"/>
        <v>0.89087133871067181</v>
      </c>
      <c r="M292" s="1">
        <f t="shared" si="29"/>
        <v>14453.86481866987</v>
      </c>
    </row>
    <row r="293" spans="1:13">
      <c r="A293" s="142" t="s">
        <v>299</v>
      </c>
      <c r="B293" s="153">
        <v>310691</v>
      </c>
      <c r="C293" s="80" t="s">
        <v>310</v>
      </c>
      <c r="D293" s="126" t="s">
        <v>1122</v>
      </c>
      <c r="E293" s="126" t="s">
        <v>1187</v>
      </c>
      <c r="F293" s="103">
        <v>373236</v>
      </c>
      <c r="G293" s="104">
        <v>1376</v>
      </c>
      <c r="H293" s="2">
        <f t="shared" si="24"/>
        <v>271.24709302325579</v>
      </c>
      <c r="I293" s="2">
        <f t="shared" si="25"/>
        <v>19.272068062143923</v>
      </c>
      <c r="J293" s="1">
        <f t="shared" si="26"/>
        <v>26518.365653510038</v>
      </c>
      <c r="K293" s="1">
        <f t="shared" si="27"/>
        <v>346717.63434648997</v>
      </c>
      <c r="L293" s="11">
        <f t="shared" si="28"/>
        <v>0.89087133871067181</v>
      </c>
      <c r="M293" s="1">
        <f t="shared" si="29"/>
        <v>308880.8030648547</v>
      </c>
    </row>
    <row r="294" spans="1:13">
      <c r="A294" s="142" t="s">
        <v>299</v>
      </c>
      <c r="B294" s="153">
        <v>310692</v>
      </c>
      <c r="C294" s="80" t="s">
        <v>311</v>
      </c>
      <c r="D294" s="126" t="s">
        <v>1122</v>
      </c>
      <c r="E294" s="126" t="s">
        <v>1187</v>
      </c>
      <c r="F294" s="103">
        <v>36564</v>
      </c>
      <c r="G294" s="104">
        <v>371</v>
      </c>
      <c r="H294" s="2">
        <f t="shared" si="24"/>
        <v>98.555256064690028</v>
      </c>
      <c r="I294" s="2">
        <f t="shared" si="25"/>
        <v>19.272068062143923</v>
      </c>
      <c r="J294" s="1">
        <f t="shared" si="26"/>
        <v>7149.9372510553958</v>
      </c>
      <c r="K294" s="1">
        <f t="shared" si="27"/>
        <v>29414.062748944605</v>
      </c>
      <c r="L294" s="11">
        <f t="shared" si="28"/>
        <v>0.89087133871067181</v>
      </c>
      <c r="M294" s="1">
        <f t="shared" si="29"/>
        <v>26204.145458071984</v>
      </c>
    </row>
    <row r="295" spans="1:13">
      <c r="A295" s="142" t="s">
        <v>299</v>
      </c>
      <c r="B295" s="153">
        <v>310694</v>
      </c>
      <c r="C295" s="80" t="s">
        <v>312</v>
      </c>
      <c r="D295" s="126" t="s">
        <v>1122</v>
      </c>
      <c r="E295" s="126" t="s">
        <v>1187</v>
      </c>
      <c r="F295" s="103">
        <v>40548</v>
      </c>
      <c r="G295" s="104">
        <v>455</v>
      </c>
      <c r="H295" s="2">
        <f t="shared" si="24"/>
        <v>89.116483516483513</v>
      </c>
      <c r="I295" s="2">
        <f t="shared" si="25"/>
        <v>19.272068062143923</v>
      </c>
      <c r="J295" s="1">
        <f t="shared" si="26"/>
        <v>8768.7909682754853</v>
      </c>
      <c r="K295" s="1">
        <f t="shared" si="27"/>
        <v>31779.209031724517</v>
      </c>
      <c r="L295" s="11">
        <f t="shared" si="28"/>
        <v>0.89087133871067181</v>
      </c>
      <c r="M295" s="1">
        <f t="shared" si="29"/>
        <v>28311.186493258694</v>
      </c>
    </row>
    <row r="296" spans="1:13">
      <c r="A296" s="142" t="s">
        <v>299</v>
      </c>
      <c r="B296" s="153">
        <v>310703</v>
      </c>
      <c r="C296" s="80" t="s">
        <v>313</v>
      </c>
      <c r="D296" s="126" t="s">
        <v>1122</v>
      </c>
      <c r="E296" s="126" t="s">
        <v>1187</v>
      </c>
      <c r="F296" s="103">
        <v>114600</v>
      </c>
      <c r="G296" s="104">
        <v>841</v>
      </c>
      <c r="H296" s="2">
        <f t="shared" si="24"/>
        <v>136.26634958382877</v>
      </c>
      <c r="I296" s="2">
        <f t="shared" si="25"/>
        <v>19.272068062143923</v>
      </c>
      <c r="J296" s="1">
        <f t="shared" si="26"/>
        <v>16207.809240263039</v>
      </c>
      <c r="K296" s="1">
        <f t="shared" si="27"/>
        <v>98392.190759736957</v>
      </c>
      <c r="L296" s="11">
        <f t="shared" si="28"/>
        <v>0.89087133871067181</v>
      </c>
      <c r="M296" s="1">
        <f t="shared" si="29"/>
        <v>87654.782700802651</v>
      </c>
    </row>
    <row r="297" spans="1:13">
      <c r="A297" s="142" t="s">
        <v>299</v>
      </c>
      <c r="B297" s="153">
        <v>310704</v>
      </c>
      <c r="C297" s="80" t="s">
        <v>314</v>
      </c>
      <c r="D297" s="126" t="s">
        <v>1122</v>
      </c>
      <c r="E297" s="126" t="s">
        <v>1187</v>
      </c>
      <c r="F297" s="103">
        <v>295812</v>
      </c>
      <c r="G297" s="104">
        <v>2468</v>
      </c>
      <c r="H297" s="2">
        <f t="shared" si="24"/>
        <v>119.85899513776337</v>
      </c>
      <c r="I297" s="2">
        <f t="shared" si="25"/>
        <v>19.272068062143923</v>
      </c>
      <c r="J297" s="1">
        <f t="shared" si="26"/>
        <v>47563.463977371204</v>
      </c>
      <c r="K297" s="1">
        <f t="shared" si="27"/>
        <v>248248.5360226288</v>
      </c>
      <c r="L297" s="11">
        <f t="shared" si="28"/>
        <v>0.89087133871067181</v>
      </c>
      <c r="M297" s="1">
        <f t="shared" si="29"/>
        <v>221157.50561944375</v>
      </c>
    </row>
    <row r="298" spans="1:13">
      <c r="A298" s="142" t="s">
        <v>299</v>
      </c>
      <c r="B298" s="153">
        <v>310708</v>
      </c>
      <c r="C298" s="80" t="s">
        <v>315</v>
      </c>
      <c r="D298" s="126" t="s">
        <v>1122</v>
      </c>
      <c r="E298" s="126" t="s">
        <v>1187</v>
      </c>
      <c r="F298" s="103">
        <v>204600</v>
      </c>
      <c r="G298" s="104">
        <v>580</v>
      </c>
      <c r="H298" s="2">
        <f t="shared" si="24"/>
        <v>352.75862068965517</v>
      </c>
      <c r="I298" s="2">
        <f t="shared" si="25"/>
        <v>19.272068062143923</v>
      </c>
      <c r="J298" s="1">
        <f t="shared" si="26"/>
        <v>11177.799476043476</v>
      </c>
      <c r="K298" s="1">
        <f t="shared" si="27"/>
        <v>193422.20052395653</v>
      </c>
      <c r="L298" s="11">
        <f t="shared" si="28"/>
        <v>0.89087133871067181</v>
      </c>
      <c r="M298" s="1">
        <f t="shared" si="29"/>
        <v>172314.29471714117</v>
      </c>
    </row>
    <row r="299" spans="1:13">
      <c r="A299" s="142" t="s">
        <v>299</v>
      </c>
      <c r="B299" s="149">
        <v>310711</v>
      </c>
      <c r="C299" s="80" t="s">
        <v>316</v>
      </c>
      <c r="D299" s="126" t="s">
        <v>1122</v>
      </c>
      <c r="E299" s="126" t="s">
        <v>1187</v>
      </c>
      <c r="F299" s="103">
        <v>0</v>
      </c>
      <c r="G299" s="104">
        <v>0</v>
      </c>
      <c r="H299" s="2">
        <f t="shared" si="24"/>
        <v>0</v>
      </c>
      <c r="I299" s="2">
        <f t="shared" si="25"/>
        <v>19.272068062143923</v>
      </c>
      <c r="J299" s="1">
        <f t="shared" si="26"/>
        <v>0</v>
      </c>
      <c r="K299" s="1">
        <f t="shared" si="27"/>
        <v>0</v>
      </c>
      <c r="L299" s="11">
        <f t="shared" si="28"/>
        <v>0.89087133871067181</v>
      </c>
      <c r="M299" s="1">
        <f t="shared" si="29"/>
        <v>0</v>
      </c>
    </row>
    <row r="300" spans="1:13">
      <c r="A300" s="142" t="s">
        <v>299</v>
      </c>
      <c r="B300" s="149">
        <v>310713</v>
      </c>
      <c r="C300" s="80" t="s">
        <v>317</v>
      </c>
      <c r="D300" s="126" t="s">
        <v>1122</v>
      </c>
      <c r="E300" s="126" t="s">
        <v>1187</v>
      </c>
      <c r="F300" s="103">
        <v>0</v>
      </c>
      <c r="G300" s="104">
        <v>0</v>
      </c>
      <c r="H300" s="2">
        <f t="shared" si="24"/>
        <v>0</v>
      </c>
      <c r="I300" s="2">
        <f t="shared" si="25"/>
        <v>19.272068062143923</v>
      </c>
      <c r="J300" s="1">
        <f t="shared" si="26"/>
        <v>0</v>
      </c>
      <c r="K300" s="1">
        <f t="shared" si="27"/>
        <v>0</v>
      </c>
      <c r="L300" s="11">
        <f t="shared" si="28"/>
        <v>0.89087133871067181</v>
      </c>
      <c r="M300" s="1">
        <f t="shared" si="29"/>
        <v>0</v>
      </c>
    </row>
    <row r="301" spans="1:13">
      <c r="A301" s="142" t="s">
        <v>299</v>
      </c>
      <c r="B301" s="153">
        <v>310714</v>
      </c>
      <c r="C301" s="80" t="s">
        <v>318</v>
      </c>
      <c r="D301" s="126" t="s">
        <v>1122</v>
      </c>
      <c r="E301" s="126" t="s">
        <v>1187</v>
      </c>
      <c r="F301" s="103">
        <v>297684</v>
      </c>
      <c r="G301" s="104">
        <v>301</v>
      </c>
      <c r="H301" s="2">
        <f t="shared" si="24"/>
        <v>988.98338870431894</v>
      </c>
      <c r="I301" s="2">
        <f t="shared" si="25"/>
        <v>19.272068062143923</v>
      </c>
      <c r="J301" s="1">
        <f t="shared" si="26"/>
        <v>5800.8924867053211</v>
      </c>
      <c r="K301" s="1">
        <f t="shared" si="27"/>
        <v>291883.10751329467</v>
      </c>
      <c r="L301" s="11">
        <f t="shared" si="28"/>
        <v>0.89087133871067181</v>
      </c>
      <c r="M301" s="1">
        <f t="shared" si="29"/>
        <v>260030.29473739976</v>
      </c>
    </row>
    <row r="302" spans="1:13">
      <c r="A302" s="142" t="s">
        <v>299</v>
      </c>
      <c r="B302" s="149">
        <v>310717</v>
      </c>
      <c r="C302" s="80" t="s">
        <v>319</v>
      </c>
      <c r="D302" s="126" t="s">
        <v>1122</v>
      </c>
      <c r="E302" s="126" t="s">
        <v>1187</v>
      </c>
      <c r="F302" s="103">
        <v>0</v>
      </c>
      <c r="G302" s="104">
        <v>0</v>
      </c>
      <c r="H302" s="2">
        <f t="shared" si="24"/>
        <v>0</v>
      </c>
      <c r="I302" s="2">
        <f t="shared" si="25"/>
        <v>19.272068062143923</v>
      </c>
      <c r="J302" s="1">
        <f t="shared" si="26"/>
        <v>0</v>
      </c>
      <c r="K302" s="1">
        <f t="shared" si="27"/>
        <v>0</v>
      </c>
      <c r="L302" s="11">
        <f t="shared" si="28"/>
        <v>0.89087133871067181</v>
      </c>
      <c r="M302" s="1">
        <f t="shared" si="29"/>
        <v>0</v>
      </c>
    </row>
    <row r="303" spans="1:13">
      <c r="A303" s="142" t="s">
        <v>299</v>
      </c>
      <c r="B303" s="153">
        <v>310721</v>
      </c>
      <c r="C303" s="80" t="s">
        <v>320</v>
      </c>
      <c r="D303" s="126" t="s">
        <v>1122</v>
      </c>
      <c r="E303" s="126" t="s">
        <v>1187</v>
      </c>
      <c r="F303" s="103">
        <v>632460</v>
      </c>
      <c r="G303" s="104">
        <v>1596</v>
      </c>
      <c r="H303" s="2">
        <f t="shared" si="24"/>
        <v>396.27819548872179</v>
      </c>
      <c r="I303" s="2">
        <f t="shared" si="25"/>
        <v>19.272068062143923</v>
      </c>
      <c r="J303" s="1">
        <f t="shared" si="26"/>
        <v>30758.220627181701</v>
      </c>
      <c r="K303" s="1">
        <f t="shared" si="27"/>
        <v>601701.7793728183</v>
      </c>
      <c r="L303" s="11">
        <f t="shared" si="28"/>
        <v>0.89087133871067181</v>
      </c>
      <c r="M303" s="1">
        <f t="shared" si="29"/>
        <v>536038.86969445599</v>
      </c>
    </row>
    <row r="304" spans="1:13">
      <c r="A304" s="142" t="s">
        <v>299</v>
      </c>
      <c r="B304" s="149">
        <v>310725</v>
      </c>
      <c r="C304" s="80" t="s">
        <v>321</v>
      </c>
      <c r="D304" s="126" t="s">
        <v>1122</v>
      </c>
      <c r="E304" s="126" t="s">
        <v>1187</v>
      </c>
      <c r="F304" s="103">
        <v>0</v>
      </c>
      <c r="G304" s="104">
        <v>0</v>
      </c>
      <c r="H304" s="2">
        <f t="shared" si="24"/>
        <v>0</v>
      </c>
      <c r="I304" s="2">
        <f t="shared" si="25"/>
        <v>19.272068062143923</v>
      </c>
      <c r="J304" s="1">
        <f t="shared" si="26"/>
        <v>0</v>
      </c>
      <c r="K304" s="1">
        <f t="shared" si="27"/>
        <v>0</v>
      </c>
      <c r="L304" s="11">
        <f t="shared" si="28"/>
        <v>0.89087133871067181</v>
      </c>
      <c r="M304" s="1">
        <f t="shared" si="29"/>
        <v>0</v>
      </c>
    </row>
    <row r="305" spans="1:13">
      <c r="A305" s="142" t="s">
        <v>299</v>
      </c>
      <c r="B305" s="149">
        <v>310726</v>
      </c>
      <c r="C305" s="80" t="s">
        <v>322</v>
      </c>
      <c r="D305" s="126" t="s">
        <v>1122</v>
      </c>
      <c r="E305" s="126" t="s">
        <v>1187</v>
      </c>
      <c r="F305" s="103">
        <v>0</v>
      </c>
      <c r="G305" s="104">
        <v>0</v>
      </c>
      <c r="H305" s="2">
        <f t="shared" si="24"/>
        <v>0</v>
      </c>
      <c r="I305" s="2">
        <f t="shared" si="25"/>
        <v>19.272068062143923</v>
      </c>
      <c r="J305" s="1">
        <f t="shared" si="26"/>
        <v>0</v>
      </c>
      <c r="K305" s="1">
        <f t="shared" si="27"/>
        <v>0</v>
      </c>
      <c r="L305" s="11">
        <f t="shared" si="28"/>
        <v>0.89087133871067181</v>
      </c>
      <c r="M305" s="1">
        <f t="shared" si="29"/>
        <v>0</v>
      </c>
    </row>
    <row r="306" spans="1:13">
      <c r="A306" s="142" t="s">
        <v>299</v>
      </c>
      <c r="B306" s="153">
        <v>310728</v>
      </c>
      <c r="C306" s="80" t="s">
        <v>323</v>
      </c>
      <c r="D306" s="126" t="s">
        <v>1122</v>
      </c>
      <c r="E306" s="126" t="s">
        <v>1187</v>
      </c>
      <c r="F306" s="103">
        <v>0</v>
      </c>
      <c r="G306" s="104">
        <v>966</v>
      </c>
      <c r="H306" s="2">
        <f t="shared" si="24"/>
        <v>0</v>
      </c>
      <c r="I306" s="2">
        <f t="shared" si="25"/>
        <v>19.272068062143923</v>
      </c>
      <c r="J306" s="1">
        <f t="shared" si="26"/>
        <v>0</v>
      </c>
      <c r="K306" s="1">
        <f t="shared" si="27"/>
        <v>0</v>
      </c>
      <c r="L306" s="11">
        <f t="shared" si="28"/>
        <v>0.89087133871067181</v>
      </c>
      <c r="M306" s="1">
        <f t="shared" si="29"/>
        <v>0</v>
      </c>
    </row>
    <row r="307" spans="1:13">
      <c r="A307" s="142" t="s">
        <v>299</v>
      </c>
      <c r="B307" s="149">
        <v>310732</v>
      </c>
      <c r="C307" s="80" t="s">
        <v>324</v>
      </c>
      <c r="D307" s="126" t="s">
        <v>1122</v>
      </c>
      <c r="E307" s="126" t="s">
        <v>1187</v>
      </c>
      <c r="F307" s="103">
        <v>0</v>
      </c>
      <c r="G307" s="104">
        <v>0</v>
      </c>
      <c r="H307" s="2">
        <f t="shared" si="24"/>
        <v>0</v>
      </c>
      <c r="I307" s="2">
        <f t="shared" si="25"/>
        <v>19.272068062143923</v>
      </c>
      <c r="J307" s="1">
        <f t="shared" si="26"/>
        <v>0</v>
      </c>
      <c r="K307" s="1">
        <f t="shared" si="27"/>
        <v>0</v>
      </c>
      <c r="L307" s="11">
        <f t="shared" si="28"/>
        <v>0.89087133871067181</v>
      </c>
      <c r="M307" s="1">
        <f t="shared" si="29"/>
        <v>0</v>
      </c>
    </row>
    <row r="308" spans="1:13">
      <c r="A308" s="142" t="s">
        <v>299</v>
      </c>
      <c r="B308" s="153">
        <v>310734</v>
      </c>
      <c r="C308" s="80" t="s">
        <v>325</v>
      </c>
      <c r="D308" s="126" t="s">
        <v>1122</v>
      </c>
      <c r="E308" s="126" t="s">
        <v>1187</v>
      </c>
      <c r="F308" s="103">
        <v>90876</v>
      </c>
      <c r="G308" s="104">
        <v>398</v>
      </c>
      <c r="H308" s="2">
        <f t="shared" si="24"/>
        <v>228.33165829145727</v>
      </c>
      <c r="I308" s="2">
        <f t="shared" si="25"/>
        <v>19.272068062143923</v>
      </c>
      <c r="J308" s="1">
        <f t="shared" si="26"/>
        <v>7670.2830887332811</v>
      </c>
      <c r="K308" s="1">
        <f t="shared" si="27"/>
        <v>83205.716911266718</v>
      </c>
      <c r="L308" s="11">
        <f t="shared" si="28"/>
        <v>0.89087133871067181</v>
      </c>
      <c r="M308" s="1">
        <f t="shared" si="29"/>
        <v>74125.588413121368</v>
      </c>
    </row>
    <row r="309" spans="1:13">
      <c r="A309" s="142" t="s">
        <v>299</v>
      </c>
      <c r="B309" s="149">
        <v>310735</v>
      </c>
      <c r="C309" s="80" t="s">
        <v>326</v>
      </c>
      <c r="D309" s="126" t="s">
        <v>1122</v>
      </c>
      <c r="E309" s="126" t="s">
        <v>1187</v>
      </c>
      <c r="F309" s="103">
        <v>0</v>
      </c>
      <c r="G309" s="104">
        <v>0</v>
      </c>
      <c r="H309" s="2">
        <f t="shared" si="24"/>
        <v>0</v>
      </c>
      <c r="I309" s="2">
        <f t="shared" si="25"/>
        <v>19.272068062143923</v>
      </c>
      <c r="J309" s="1">
        <f t="shared" si="26"/>
        <v>0</v>
      </c>
      <c r="K309" s="1">
        <f t="shared" si="27"/>
        <v>0</v>
      </c>
      <c r="L309" s="11">
        <f t="shared" si="28"/>
        <v>0.89087133871067181</v>
      </c>
      <c r="M309" s="1">
        <f t="shared" si="29"/>
        <v>0</v>
      </c>
    </row>
    <row r="310" spans="1:13">
      <c r="A310" s="142" t="s">
        <v>299</v>
      </c>
      <c r="B310" s="153">
        <v>310737</v>
      </c>
      <c r="C310" s="80" t="s">
        <v>327</v>
      </c>
      <c r="D310" s="126" t="s">
        <v>1122</v>
      </c>
      <c r="E310" s="126" t="s">
        <v>1187</v>
      </c>
      <c r="F310" s="103">
        <v>0</v>
      </c>
      <c r="G310" s="104">
        <v>436</v>
      </c>
      <c r="H310" s="2">
        <f t="shared" si="24"/>
        <v>0</v>
      </c>
      <c r="I310" s="2">
        <f t="shared" si="25"/>
        <v>19.272068062143923</v>
      </c>
      <c r="J310" s="1">
        <f t="shared" si="26"/>
        <v>0</v>
      </c>
      <c r="K310" s="1">
        <f t="shared" si="27"/>
        <v>0</v>
      </c>
      <c r="L310" s="11">
        <f t="shared" si="28"/>
        <v>0.89087133871067181</v>
      </c>
      <c r="M310" s="1">
        <f t="shared" si="29"/>
        <v>0</v>
      </c>
    </row>
    <row r="311" spans="1:13">
      <c r="A311" s="142" t="s">
        <v>299</v>
      </c>
      <c r="B311" s="149">
        <v>310738</v>
      </c>
      <c r="C311" s="80" t="s">
        <v>328</v>
      </c>
      <c r="D311" s="126" t="s">
        <v>1122</v>
      </c>
      <c r="E311" s="126" t="s">
        <v>1187</v>
      </c>
      <c r="F311" s="103">
        <v>0</v>
      </c>
      <c r="G311" s="104">
        <v>0</v>
      </c>
      <c r="H311" s="2">
        <f t="shared" si="24"/>
        <v>0</v>
      </c>
      <c r="I311" s="2">
        <f t="shared" si="25"/>
        <v>19.272068062143923</v>
      </c>
      <c r="J311" s="1">
        <f t="shared" si="26"/>
        <v>0</v>
      </c>
      <c r="K311" s="1">
        <f t="shared" si="27"/>
        <v>0</v>
      </c>
      <c r="L311" s="11">
        <f t="shared" si="28"/>
        <v>0.89087133871067181</v>
      </c>
      <c r="M311" s="1">
        <f t="shared" si="29"/>
        <v>0</v>
      </c>
    </row>
    <row r="312" spans="1:13" s="80" customFormat="1">
      <c r="A312" s="142" t="s">
        <v>299</v>
      </c>
      <c r="B312" s="153">
        <v>310777</v>
      </c>
      <c r="C312" s="80" t="s">
        <v>329</v>
      </c>
      <c r="D312" s="126" t="s">
        <v>1122</v>
      </c>
      <c r="E312" s="126" t="s">
        <v>1187</v>
      </c>
      <c r="F312" s="103">
        <v>0</v>
      </c>
      <c r="G312" s="104">
        <v>621</v>
      </c>
      <c r="H312" s="2">
        <f t="shared" si="24"/>
        <v>0</v>
      </c>
      <c r="I312" s="2">
        <f t="shared" si="25"/>
        <v>19.272068062143923</v>
      </c>
      <c r="J312" s="1">
        <f t="shared" si="26"/>
        <v>0</v>
      </c>
      <c r="K312" s="1">
        <f t="shared" si="27"/>
        <v>0</v>
      </c>
      <c r="L312" s="11">
        <f t="shared" si="28"/>
        <v>0.89087133871067181</v>
      </c>
      <c r="M312" s="1">
        <f t="shared" si="29"/>
        <v>0</v>
      </c>
    </row>
    <row r="313" spans="1:13" ht="28.8">
      <c r="A313" s="142" t="s">
        <v>299</v>
      </c>
      <c r="B313" s="153">
        <v>310785</v>
      </c>
      <c r="C313" s="137" t="s">
        <v>330</v>
      </c>
      <c r="D313" s="126" t="s">
        <v>1122</v>
      </c>
      <c r="E313" s="126" t="s">
        <v>1187</v>
      </c>
      <c r="F313" s="103">
        <v>0</v>
      </c>
      <c r="G313" s="104">
        <v>0</v>
      </c>
      <c r="H313" s="2">
        <f t="shared" si="24"/>
        <v>0</v>
      </c>
      <c r="I313" s="2">
        <f t="shared" si="25"/>
        <v>19.272068062143923</v>
      </c>
      <c r="J313" s="1">
        <f t="shared" si="26"/>
        <v>0</v>
      </c>
      <c r="K313" s="1">
        <f t="shared" si="27"/>
        <v>0</v>
      </c>
      <c r="L313" s="11">
        <f t="shared" si="28"/>
        <v>0.89087133871067181</v>
      </c>
      <c r="M313" s="1">
        <f t="shared" si="29"/>
        <v>0</v>
      </c>
    </row>
    <row r="314" spans="1:13">
      <c r="A314" s="142" t="s">
        <v>331</v>
      </c>
      <c r="B314" s="149">
        <v>320742</v>
      </c>
      <c r="C314" s="80" t="s">
        <v>332</v>
      </c>
      <c r="D314" s="126" t="s">
        <v>1122</v>
      </c>
      <c r="E314" s="126" t="s">
        <v>1187</v>
      </c>
      <c r="F314" s="103">
        <v>0</v>
      </c>
      <c r="G314" s="104">
        <v>0</v>
      </c>
      <c r="H314" s="2">
        <f t="shared" si="24"/>
        <v>0</v>
      </c>
      <c r="I314" s="2">
        <f t="shared" si="25"/>
        <v>19.272068062143923</v>
      </c>
      <c r="J314" s="1">
        <f t="shared" si="26"/>
        <v>0</v>
      </c>
      <c r="K314" s="1">
        <f t="shared" si="27"/>
        <v>0</v>
      </c>
      <c r="L314" s="11">
        <f t="shared" si="28"/>
        <v>0.89087133871067181</v>
      </c>
      <c r="M314" s="1">
        <f t="shared" si="29"/>
        <v>0</v>
      </c>
    </row>
    <row r="315" spans="1:13">
      <c r="A315" s="142" t="s">
        <v>331</v>
      </c>
      <c r="B315" s="149">
        <v>320744</v>
      </c>
      <c r="C315" s="80" t="s">
        <v>333</v>
      </c>
      <c r="D315" s="126" t="s">
        <v>1122</v>
      </c>
      <c r="E315" s="126" t="s">
        <v>1187</v>
      </c>
      <c r="F315" s="103">
        <v>0</v>
      </c>
      <c r="G315" s="104">
        <v>0</v>
      </c>
      <c r="H315" s="2">
        <f t="shared" si="24"/>
        <v>0</v>
      </c>
      <c r="I315" s="2">
        <f t="shared" si="25"/>
        <v>19.272068062143923</v>
      </c>
      <c r="J315" s="1">
        <f t="shared" si="26"/>
        <v>0</v>
      </c>
      <c r="K315" s="1">
        <f t="shared" si="27"/>
        <v>0</v>
      </c>
      <c r="L315" s="11">
        <f t="shared" si="28"/>
        <v>0.89087133871067181</v>
      </c>
      <c r="M315" s="1">
        <f t="shared" si="29"/>
        <v>0</v>
      </c>
    </row>
    <row r="316" spans="1:13">
      <c r="A316" s="142" t="s">
        <v>331</v>
      </c>
      <c r="B316" s="153">
        <v>320751</v>
      </c>
      <c r="C316" s="80" t="s">
        <v>334</v>
      </c>
      <c r="D316" s="126" t="s">
        <v>1122</v>
      </c>
      <c r="E316" s="126" t="s">
        <v>1187</v>
      </c>
      <c r="F316" s="103">
        <v>21384</v>
      </c>
      <c r="G316" s="104">
        <v>1507</v>
      </c>
      <c r="H316" s="2">
        <f t="shared" si="24"/>
        <v>14.18978102189781</v>
      </c>
      <c r="I316" s="2">
        <f t="shared" si="25"/>
        <v>19.272068062143923</v>
      </c>
      <c r="J316" s="1">
        <f t="shared" si="26"/>
        <v>21384</v>
      </c>
      <c r="K316" s="1">
        <f t="shared" si="27"/>
        <v>0</v>
      </c>
      <c r="L316" s="11">
        <f t="shared" si="28"/>
        <v>0.89087133871067181</v>
      </c>
      <c r="M316" s="1">
        <f t="shared" si="29"/>
        <v>0</v>
      </c>
    </row>
    <row r="317" spans="1:13">
      <c r="A317" s="142" t="s">
        <v>331</v>
      </c>
      <c r="B317" s="153">
        <v>320753</v>
      </c>
      <c r="C317" s="80" t="s">
        <v>335</v>
      </c>
      <c r="D317" s="126" t="s">
        <v>1122</v>
      </c>
      <c r="E317" s="126" t="s">
        <v>1187</v>
      </c>
      <c r="F317" s="103">
        <v>3553704</v>
      </c>
      <c r="G317" s="104">
        <v>9073</v>
      </c>
      <c r="H317" s="2">
        <f t="shared" si="24"/>
        <v>391.6790477240163</v>
      </c>
      <c r="I317" s="2">
        <f t="shared" si="25"/>
        <v>19.272068062143923</v>
      </c>
      <c r="J317" s="1">
        <f t="shared" si="26"/>
        <v>174855.47352783181</v>
      </c>
      <c r="K317" s="1">
        <f t="shared" si="27"/>
        <v>3378848.526472168</v>
      </c>
      <c r="L317" s="11">
        <f t="shared" si="28"/>
        <v>0.89087133871067181</v>
      </c>
      <c r="M317" s="1">
        <f t="shared" si="29"/>
        <v>3010119.3100788412</v>
      </c>
    </row>
    <row r="318" spans="1:13">
      <c r="A318" s="142" t="s">
        <v>331</v>
      </c>
      <c r="B318" s="153">
        <v>320756</v>
      </c>
      <c r="C318" s="80" t="s">
        <v>336</v>
      </c>
      <c r="D318" s="126" t="s">
        <v>1122</v>
      </c>
      <c r="E318" s="126" t="s">
        <v>1187</v>
      </c>
      <c r="F318" s="103">
        <v>33408</v>
      </c>
      <c r="G318" s="104">
        <v>581</v>
      </c>
      <c r="H318" s="2">
        <f t="shared" si="24"/>
        <v>57.500860585197934</v>
      </c>
      <c r="I318" s="2">
        <f t="shared" si="25"/>
        <v>19.272068062143923</v>
      </c>
      <c r="J318" s="1">
        <f t="shared" si="26"/>
        <v>11197.07154410562</v>
      </c>
      <c r="K318" s="1">
        <f t="shared" si="27"/>
        <v>22210.92845589438</v>
      </c>
      <c r="L318" s="11">
        <f t="shared" si="28"/>
        <v>0.89087133871067181</v>
      </c>
      <c r="M318" s="1">
        <f t="shared" si="29"/>
        <v>19787.07956750958</v>
      </c>
    </row>
    <row r="319" spans="1:13">
      <c r="A319" s="142" t="s">
        <v>331</v>
      </c>
      <c r="B319" s="153">
        <v>320759</v>
      </c>
      <c r="C319" s="80" t="s">
        <v>337</v>
      </c>
      <c r="D319" s="126" t="s">
        <v>1122</v>
      </c>
      <c r="E319" s="126" t="s">
        <v>1187</v>
      </c>
      <c r="F319" s="103">
        <v>1627788</v>
      </c>
      <c r="G319" s="104">
        <v>2861</v>
      </c>
      <c r="H319" s="2">
        <f t="shared" si="24"/>
        <v>568.95770709542114</v>
      </c>
      <c r="I319" s="2">
        <f t="shared" si="25"/>
        <v>19.272068062143923</v>
      </c>
      <c r="J319" s="1">
        <f t="shared" si="26"/>
        <v>55137.38672579376</v>
      </c>
      <c r="K319" s="1">
        <f t="shared" si="27"/>
        <v>1572650.6132742062</v>
      </c>
      <c r="L319" s="11">
        <f t="shared" si="28"/>
        <v>0.89087133871067181</v>
      </c>
      <c r="M319" s="1">
        <f t="shared" si="29"/>
        <v>1401029.3571717511</v>
      </c>
    </row>
    <row r="320" spans="1:13">
      <c r="A320" s="142" t="s">
        <v>331</v>
      </c>
      <c r="B320" s="153">
        <v>320771</v>
      </c>
      <c r="C320" s="80" t="s">
        <v>338</v>
      </c>
      <c r="D320" s="126" t="s">
        <v>1122</v>
      </c>
      <c r="E320" s="126" t="s">
        <v>1187</v>
      </c>
      <c r="F320" s="103">
        <v>39300</v>
      </c>
      <c r="G320" s="104">
        <v>315</v>
      </c>
      <c r="H320" s="2">
        <f t="shared" si="24"/>
        <v>124.76190476190476</v>
      </c>
      <c r="I320" s="2">
        <f t="shared" si="25"/>
        <v>19.272068062143923</v>
      </c>
      <c r="J320" s="1">
        <f t="shared" si="26"/>
        <v>6070.7014395753358</v>
      </c>
      <c r="K320" s="1">
        <f t="shared" si="27"/>
        <v>33229.298560424664</v>
      </c>
      <c r="L320" s="11">
        <f t="shared" si="28"/>
        <v>0.89087133871067181</v>
      </c>
      <c r="M320" s="1">
        <f t="shared" si="29"/>
        <v>29603.02969294212</v>
      </c>
    </row>
    <row r="321" spans="1:13">
      <c r="A321" s="142" t="s">
        <v>331</v>
      </c>
      <c r="B321" s="153">
        <v>320775</v>
      </c>
      <c r="C321" s="80" t="s">
        <v>339</v>
      </c>
      <c r="D321" s="126" t="s">
        <v>1122</v>
      </c>
      <c r="E321" s="126" t="s">
        <v>1187</v>
      </c>
      <c r="F321" s="103">
        <v>3811752</v>
      </c>
      <c r="G321" s="104">
        <v>5715</v>
      </c>
      <c r="H321" s="2">
        <f t="shared" si="24"/>
        <v>666.97322834645672</v>
      </c>
      <c r="I321" s="2">
        <f t="shared" si="25"/>
        <v>19.272068062143923</v>
      </c>
      <c r="J321" s="1">
        <f t="shared" si="26"/>
        <v>110139.86897515252</v>
      </c>
      <c r="K321" s="1">
        <f t="shared" si="27"/>
        <v>3701612.1310248473</v>
      </c>
      <c r="L321" s="11">
        <f t="shared" si="28"/>
        <v>0.89087133871067181</v>
      </c>
      <c r="M321" s="1">
        <f t="shared" si="29"/>
        <v>3297660.1545537682</v>
      </c>
    </row>
    <row r="322" spans="1:13">
      <c r="A322" s="142" t="s">
        <v>331</v>
      </c>
      <c r="B322" s="149">
        <v>320776</v>
      </c>
      <c r="C322" s="80" t="s">
        <v>340</v>
      </c>
      <c r="D322" s="126" t="s">
        <v>1122</v>
      </c>
      <c r="E322" s="126" t="s">
        <v>1187</v>
      </c>
      <c r="F322" s="103">
        <v>0</v>
      </c>
      <c r="G322" s="104">
        <v>0</v>
      </c>
      <c r="H322" s="2">
        <f t="shared" si="24"/>
        <v>0</v>
      </c>
      <c r="I322" s="2">
        <f t="shared" si="25"/>
        <v>19.272068062143923</v>
      </c>
      <c r="J322" s="1">
        <f t="shared" si="26"/>
        <v>0</v>
      </c>
      <c r="K322" s="1">
        <f t="shared" si="27"/>
        <v>0</v>
      </c>
      <c r="L322" s="11">
        <f t="shared" si="28"/>
        <v>0.89087133871067181</v>
      </c>
      <c r="M322" s="1">
        <f t="shared" si="29"/>
        <v>0</v>
      </c>
    </row>
    <row r="323" spans="1:13">
      <c r="A323" s="142" t="s">
        <v>331</v>
      </c>
      <c r="B323" s="149">
        <v>320777</v>
      </c>
      <c r="C323" s="80" t="s">
        <v>341</v>
      </c>
      <c r="D323" s="126" t="s">
        <v>1122</v>
      </c>
      <c r="E323" s="126" t="s">
        <v>1187</v>
      </c>
      <c r="F323" s="103">
        <v>0</v>
      </c>
      <c r="G323" s="104">
        <v>0</v>
      </c>
      <c r="H323" s="2">
        <f t="shared" ref="H323:H386" si="30">IFERROR(F323/G323,0)</f>
        <v>0</v>
      </c>
      <c r="I323" s="2">
        <f t="shared" ref="I323:I386" si="31">$D$1134</f>
        <v>19.272068062143923</v>
      </c>
      <c r="J323" s="1">
        <f t="shared" ref="J323:J386" si="32">MIN(F323,I323*G323)</f>
        <v>0</v>
      </c>
      <c r="K323" s="1">
        <f t="shared" ref="K323:K386" si="33">F323-J323</f>
        <v>0</v>
      </c>
      <c r="L323" s="11">
        <f t="shared" ref="L323:L386" si="34">$L$1132</f>
        <v>0.89087133871067181</v>
      </c>
      <c r="M323" s="1">
        <f t="shared" ref="M323:M386" si="35">L323*K323</f>
        <v>0</v>
      </c>
    </row>
    <row r="324" spans="1:13">
      <c r="A324" s="142" t="s">
        <v>331</v>
      </c>
      <c r="B324" s="149">
        <v>320778</v>
      </c>
      <c r="C324" s="80" t="s">
        <v>342</v>
      </c>
      <c r="D324" s="126" t="s">
        <v>1122</v>
      </c>
      <c r="E324" s="126" t="s">
        <v>1187</v>
      </c>
      <c r="F324" s="103">
        <v>0</v>
      </c>
      <c r="G324" s="104">
        <v>0</v>
      </c>
      <c r="H324" s="2">
        <f t="shared" si="30"/>
        <v>0</v>
      </c>
      <c r="I324" s="2">
        <f t="shared" si="31"/>
        <v>19.272068062143923</v>
      </c>
      <c r="J324" s="1">
        <f t="shared" si="32"/>
        <v>0</v>
      </c>
      <c r="K324" s="1">
        <f t="shared" si="33"/>
        <v>0</v>
      </c>
      <c r="L324" s="11">
        <f t="shared" si="34"/>
        <v>0.89087133871067181</v>
      </c>
      <c r="M324" s="1">
        <f t="shared" si="35"/>
        <v>0</v>
      </c>
    </row>
    <row r="325" spans="1:13">
      <c r="A325" s="142" t="s">
        <v>331</v>
      </c>
      <c r="B325" s="153">
        <v>320783</v>
      </c>
      <c r="C325" s="80" t="s">
        <v>343</v>
      </c>
      <c r="D325" s="126" t="s">
        <v>1122</v>
      </c>
      <c r="E325" s="126" t="s">
        <v>1187</v>
      </c>
      <c r="F325" s="103">
        <v>340236</v>
      </c>
      <c r="G325" s="104">
        <v>1004</v>
      </c>
      <c r="H325" s="2">
        <f t="shared" si="30"/>
        <v>338.88047808764941</v>
      </c>
      <c r="I325" s="2">
        <f t="shared" si="31"/>
        <v>19.272068062143923</v>
      </c>
      <c r="J325" s="1">
        <f t="shared" si="32"/>
        <v>19349.156334392497</v>
      </c>
      <c r="K325" s="1">
        <f t="shared" si="33"/>
        <v>320886.84366560751</v>
      </c>
      <c r="L325" s="11">
        <f t="shared" si="34"/>
        <v>0.89087133871067181</v>
      </c>
      <c r="M325" s="1">
        <f t="shared" si="35"/>
        <v>285868.89199102181</v>
      </c>
    </row>
    <row r="326" spans="1:13">
      <c r="A326" s="142" t="s">
        <v>331</v>
      </c>
      <c r="B326" s="149">
        <v>320788</v>
      </c>
      <c r="C326" s="80" t="s">
        <v>344</v>
      </c>
      <c r="D326" s="126" t="s">
        <v>1122</v>
      </c>
      <c r="E326" s="126" t="s">
        <v>1187</v>
      </c>
      <c r="F326" s="103">
        <v>0</v>
      </c>
      <c r="G326" s="104">
        <v>0</v>
      </c>
      <c r="H326" s="2">
        <f t="shared" si="30"/>
        <v>0</v>
      </c>
      <c r="I326" s="2">
        <f t="shared" si="31"/>
        <v>19.272068062143923</v>
      </c>
      <c r="J326" s="1">
        <f t="shared" si="32"/>
        <v>0</v>
      </c>
      <c r="K326" s="1">
        <f t="shared" si="33"/>
        <v>0</v>
      </c>
      <c r="L326" s="11">
        <f t="shared" si="34"/>
        <v>0.89087133871067181</v>
      </c>
      <c r="M326" s="1">
        <f t="shared" si="35"/>
        <v>0</v>
      </c>
    </row>
    <row r="327" spans="1:13">
      <c r="A327" s="142" t="s">
        <v>331</v>
      </c>
      <c r="B327" s="153">
        <v>320790</v>
      </c>
      <c r="C327" s="80" t="s">
        <v>345</v>
      </c>
      <c r="D327" s="126" t="s">
        <v>1122</v>
      </c>
      <c r="E327" s="126" t="s">
        <v>1187</v>
      </c>
      <c r="F327" s="103">
        <v>795564</v>
      </c>
      <c r="G327" s="104">
        <v>717</v>
      </c>
      <c r="H327" s="2">
        <f t="shared" si="30"/>
        <v>1109.5732217573222</v>
      </c>
      <c r="I327" s="2">
        <f t="shared" si="31"/>
        <v>19.272068062143923</v>
      </c>
      <c r="J327" s="1">
        <f t="shared" si="32"/>
        <v>13818.072800557193</v>
      </c>
      <c r="K327" s="1">
        <f t="shared" si="33"/>
        <v>781745.92719944275</v>
      </c>
      <c r="L327" s="11">
        <f t="shared" si="34"/>
        <v>0.89087133871067181</v>
      </c>
      <c r="M327" s="1">
        <f t="shared" si="35"/>
        <v>696435.04069578298</v>
      </c>
    </row>
    <row r="328" spans="1:13">
      <c r="A328" s="142" t="s">
        <v>331</v>
      </c>
      <c r="B328" s="153">
        <v>320792</v>
      </c>
      <c r="C328" s="80" t="s">
        <v>346</v>
      </c>
      <c r="D328" s="126" t="s">
        <v>1122</v>
      </c>
      <c r="E328" s="126" t="s">
        <v>1187</v>
      </c>
      <c r="F328" s="103">
        <v>0</v>
      </c>
      <c r="G328" s="104">
        <v>1681</v>
      </c>
      <c r="H328" s="2">
        <f t="shared" si="30"/>
        <v>0</v>
      </c>
      <c r="I328" s="2">
        <f t="shared" si="31"/>
        <v>19.272068062143923</v>
      </c>
      <c r="J328" s="1">
        <f t="shared" si="32"/>
        <v>0</v>
      </c>
      <c r="K328" s="1">
        <f t="shared" si="33"/>
        <v>0</v>
      </c>
      <c r="L328" s="11">
        <f t="shared" si="34"/>
        <v>0.89087133871067181</v>
      </c>
      <c r="M328" s="1">
        <f t="shared" si="35"/>
        <v>0</v>
      </c>
    </row>
    <row r="329" spans="1:13">
      <c r="A329" s="142" t="s">
        <v>331</v>
      </c>
      <c r="B329" s="153">
        <v>320796</v>
      </c>
      <c r="C329" s="80" t="s">
        <v>347</v>
      </c>
      <c r="D329" s="126" t="s">
        <v>1122</v>
      </c>
      <c r="E329" s="126" t="s">
        <v>1187</v>
      </c>
      <c r="F329" s="103">
        <v>33780</v>
      </c>
      <c r="G329" s="104">
        <v>364</v>
      </c>
      <c r="H329" s="2">
        <f t="shared" si="30"/>
        <v>92.802197802197796</v>
      </c>
      <c r="I329" s="2">
        <f t="shared" si="31"/>
        <v>19.272068062143923</v>
      </c>
      <c r="J329" s="1">
        <f t="shared" si="32"/>
        <v>7015.0327746203875</v>
      </c>
      <c r="K329" s="1">
        <f t="shared" si="33"/>
        <v>26764.967225379613</v>
      </c>
      <c r="L329" s="11">
        <f t="shared" si="34"/>
        <v>0.89087133871067181</v>
      </c>
      <c r="M329" s="1">
        <f t="shared" si="35"/>
        <v>23844.142182621192</v>
      </c>
    </row>
    <row r="330" spans="1:13">
      <c r="A330" s="142" t="s">
        <v>331</v>
      </c>
      <c r="B330" s="153">
        <v>320797</v>
      </c>
      <c r="C330" s="80" t="s">
        <v>348</v>
      </c>
      <c r="D330" s="126" t="s">
        <v>1122</v>
      </c>
      <c r="E330" s="126" t="s">
        <v>1187</v>
      </c>
      <c r="F330" s="103">
        <v>45900</v>
      </c>
      <c r="G330" s="104">
        <v>1129</v>
      </c>
      <c r="H330" s="2">
        <f t="shared" si="30"/>
        <v>40.655447298494245</v>
      </c>
      <c r="I330" s="2">
        <f t="shared" si="31"/>
        <v>19.272068062143923</v>
      </c>
      <c r="J330" s="1">
        <f t="shared" si="32"/>
        <v>21758.164842160488</v>
      </c>
      <c r="K330" s="1">
        <f t="shared" si="33"/>
        <v>24141.835157839512</v>
      </c>
      <c r="L330" s="11">
        <f t="shared" si="34"/>
        <v>0.89087133871067181</v>
      </c>
      <c r="M330" s="1">
        <f t="shared" si="35"/>
        <v>21507.269005996848</v>
      </c>
    </row>
    <row r="331" spans="1:13">
      <c r="A331" s="142" t="s">
        <v>331</v>
      </c>
      <c r="B331" s="153">
        <v>320800</v>
      </c>
      <c r="C331" s="80" t="s">
        <v>349</v>
      </c>
      <c r="D331" s="126" t="s">
        <v>1122</v>
      </c>
      <c r="E331" s="126" t="s">
        <v>1187</v>
      </c>
      <c r="F331" s="103">
        <v>0</v>
      </c>
      <c r="G331" s="104">
        <v>7074</v>
      </c>
      <c r="H331" s="2">
        <f t="shared" si="30"/>
        <v>0</v>
      </c>
      <c r="I331" s="2">
        <f t="shared" si="31"/>
        <v>19.272068062143923</v>
      </c>
      <c r="J331" s="1">
        <f t="shared" si="32"/>
        <v>0</v>
      </c>
      <c r="K331" s="1">
        <f t="shared" si="33"/>
        <v>0</v>
      </c>
      <c r="L331" s="11">
        <f t="shared" si="34"/>
        <v>0.89087133871067181</v>
      </c>
      <c r="M331" s="1">
        <f t="shared" si="35"/>
        <v>0</v>
      </c>
    </row>
    <row r="332" spans="1:13">
      <c r="A332" s="142" t="s">
        <v>331</v>
      </c>
      <c r="B332" s="153">
        <v>320807</v>
      </c>
      <c r="C332" s="80" t="s">
        <v>350</v>
      </c>
      <c r="D332" s="126" t="s">
        <v>1122</v>
      </c>
      <c r="E332" s="126" t="s">
        <v>1187</v>
      </c>
      <c r="F332" s="103">
        <v>1899648</v>
      </c>
      <c r="G332" s="104">
        <v>4119</v>
      </c>
      <c r="H332" s="2">
        <f t="shared" si="30"/>
        <v>461.19155134741442</v>
      </c>
      <c r="I332" s="2">
        <f t="shared" si="31"/>
        <v>19.272068062143923</v>
      </c>
      <c r="J332" s="1">
        <f t="shared" si="32"/>
        <v>79381.648347970811</v>
      </c>
      <c r="K332" s="1">
        <f t="shared" si="33"/>
        <v>1820266.3516520292</v>
      </c>
      <c r="L332" s="11">
        <f t="shared" si="34"/>
        <v>0.89087133871067181</v>
      </c>
      <c r="M332" s="1">
        <f t="shared" si="35"/>
        <v>1621623.1215062337</v>
      </c>
    </row>
    <row r="333" spans="1:13">
      <c r="A333" s="142" t="s">
        <v>331</v>
      </c>
      <c r="B333" s="149">
        <v>320809</v>
      </c>
      <c r="C333" s="80" t="s">
        <v>351</v>
      </c>
      <c r="D333" s="126" t="s">
        <v>1122</v>
      </c>
      <c r="E333" s="126" t="s">
        <v>1187</v>
      </c>
      <c r="F333" s="103">
        <v>0</v>
      </c>
      <c r="G333" s="104">
        <v>0</v>
      </c>
      <c r="H333" s="2">
        <f t="shared" si="30"/>
        <v>0</v>
      </c>
      <c r="I333" s="2">
        <f t="shared" si="31"/>
        <v>19.272068062143923</v>
      </c>
      <c r="J333" s="1">
        <f t="shared" si="32"/>
        <v>0</v>
      </c>
      <c r="K333" s="1">
        <f t="shared" si="33"/>
        <v>0</v>
      </c>
      <c r="L333" s="11">
        <f t="shared" si="34"/>
        <v>0.89087133871067181</v>
      </c>
      <c r="M333" s="1">
        <f t="shared" si="35"/>
        <v>0</v>
      </c>
    </row>
    <row r="334" spans="1:13">
      <c r="A334" s="142" t="s">
        <v>331</v>
      </c>
      <c r="B334" s="153">
        <v>320813</v>
      </c>
      <c r="C334" s="80" t="s">
        <v>352</v>
      </c>
      <c r="D334" s="126" t="s">
        <v>1122</v>
      </c>
      <c r="E334" s="126" t="s">
        <v>1187</v>
      </c>
      <c r="F334" s="103">
        <v>463404</v>
      </c>
      <c r="G334" s="104">
        <v>1084</v>
      </c>
      <c r="H334" s="2">
        <f t="shared" si="30"/>
        <v>427.49446494464945</v>
      </c>
      <c r="I334" s="2">
        <f t="shared" si="31"/>
        <v>19.272068062143923</v>
      </c>
      <c r="J334" s="1">
        <f t="shared" si="32"/>
        <v>20890.921779364013</v>
      </c>
      <c r="K334" s="1">
        <f t="shared" si="33"/>
        <v>442513.078220636</v>
      </c>
      <c r="L334" s="11">
        <f t="shared" si="34"/>
        <v>0.89087133871067181</v>
      </c>
      <c r="M334" s="1">
        <f t="shared" si="35"/>
        <v>394222.2183913982</v>
      </c>
    </row>
    <row r="335" spans="1:13">
      <c r="A335" s="142" t="s">
        <v>331</v>
      </c>
      <c r="B335" s="153">
        <v>320815</v>
      </c>
      <c r="C335" s="80" t="s">
        <v>353</v>
      </c>
      <c r="D335" s="126" t="s">
        <v>1122</v>
      </c>
      <c r="E335" s="126" t="s">
        <v>1187</v>
      </c>
      <c r="F335" s="103">
        <v>135900</v>
      </c>
      <c r="G335" s="104">
        <v>3645</v>
      </c>
      <c r="H335" s="2">
        <f t="shared" si="30"/>
        <v>37.283950617283949</v>
      </c>
      <c r="I335" s="2">
        <f t="shared" si="31"/>
        <v>19.272068062143923</v>
      </c>
      <c r="J335" s="1">
        <f t="shared" si="32"/>
        <v>70246.688086514594</v>
      </c>
      <c r="K335" s="1">
        <f t="shared" si="33"/>
        <v>65653.311913485406</v>
      </c>
      <c r="L335" s="11">
        <f t="shared" si="34"/>
        <v>0.89087133871067181</v>
      </c>
      <c r="M335" s="1">
        <f t="shared" si="35"/>
        <v>58488.653875156044</v>
      </c>
    </row>
    <row r="336" spans="1:13">
      <c r="A336" s="142" t="s">
        <v>331</v>
      </c>
      <c r="B336" s="149">
        <v>320816</v>
      </c>
      <c r="C336" s="80" t="s">
        <v>354</v>
      </c>
      <c r="D336" s="126" t="s">
        <v>1122</v>
      </c>
      <c r="E336" s="126" t="s">
        <v>1187</v>
      </c>
      <c r="F336" s="103">
        <v>0</v>
      </c>
      <c r="G336" s="104">
        <v>0</v>
      </c>
      <c r="H336" s="2">
        <f t="shared" si="30"/>
        <v>0</v>
      </c>
      <c r="I336" s="2">
        <f t="shared" si="31"/>
        <v>19.272068062143923</v>
      </c>
      <c r="J336" s="1">
        <f t="shared" si="32"/>
        <v>0</v>
      </c>
      <c r="K336" s="1">
        <f t="shared" si="33"/>
        <v>0</v>
      </c>
      <c r="L336" s="11">
        <f t="shared" si="34"/>
        <v>0.89087133871067181</v>
      </c>
      <c r="M336" s="1">
        <f t="shared" si="35"/>
        <v>0</v>
      </c>
    </row>
    <row r="337" spans="1:13">
      <c r="A337" s="142" t="s">
        <v>331</v>
      </c>
      <c r="B337" s="153">
        <v>320818</v>
      </c>
      <c r="C337" s="80" t="s">
        <v>247</v>
      </c>
      <c r="D337" s="126" t="s">
        <v>1122</v>
      </c>
      <c r="E337" s="126" t="s">
        <v>1187</v>
      </c>
      <c r="F337" s="103">
        <v>6247164</v>
      </c>
      <c r="G337" s="104">
        <v>19715</v>
      </c>
      <c r="H337" s="2">
        <f t="shared" si="30"/>
        <v>316.8736495054527</v>
      </c>
      <c r="I337" s="2">
        <f t="shared" si="31"/>
        <v>19.272068062143923</v>
      </c>
      <c r="J337" s="1">
        <f t="shared" si="32"/>
        <v>379948.82184516743</v>
      </c>
      <c r="K337" s="1">
        <f t="shared" si="33"/>
        <v>5867215.1781548327</v>
      </c>
      <c r="L337" s="11">
        <f t="shared" si="34"/>
        <v>0.89087133871067181</v>
      </c>
      <c r="M337" s="1">
        <f t="shared" si="35"/>
        <v>5226933.8402663684</v>
      </c>
    </row>
    <row r="338" spans="1:13">
      <c r="A338" s="142" t="s">
        <v>331</v>
      </c>
      <c r="B338" s="153">
        <v>320819</v>
      </c>
      <c r="C338" s="80" t="s">
        <v>355</v>
      </c>
      <c r="D338" s="126" t="s">
        <v>1122</v>
      </c>
      <c r="E338" s="126" t="s">
        <v>1187</v>
      </c>
      <c r="F338" s="103">
        <v>2721732</v>
      </c>
      <c r="G338" s="104">
        <v>3842</v>
      </c>
      <c r="H338" s="2">
        <f t="shared" si="30"/>
        <v>708.41540864133265</v>
      </c>
      <c r="I338" s="2">
        <f t="shared" si="31"/>
        <v>19.272068062143923</v>
      </c>
      <c r="J338" s="1">
        <f t="shared" si="32"/>
        <v>74043.285494756958</v>
      </c>
      <c r="K338" s="1">
        <f t="shared" si="33"/>
        <v>2647688.7145052431</v>
      </c>
      <c r="L338" s="11">
        <f t="shared" si="34"/>
        <v>0.89087133871067181</v>
      </c>
      <c r="M338" s="1">
        <f t="shared" si="35"/>
        <v>2358749.9895804236</v>
      </c>
    </row>
    <row r="339" spans="1:13">
      <c r="A339" s="142" t="s">
        <v>331</v>
      </c>
      <c r="B339" s="153">
        <v>320825</v>
      </c>
      <c r="C339" s="80" t="s">
        <v>356</v>
      </c>
      <c r="D339" s="126" t="s">
        <v>1122</v>
      </c>
      <c r="E339" s="126" t="s">
        <v>1187</v>
      </c>
      <c r="F339" s="103">
        <v>674880</v>
      </c>
      <c r="G339" s="104">
        <v>3829</v>
      </c>
      <c r="H339" s="2">
        <f t="shared" si="30"/>
        <v>176.25489683990597</v>
      </c>
      <c r="I339" s="2">
        <f t="shared" si="31"/>
        <v>19.272068062143923</v>
      </c>
      <c r="J339" s="1">
        <f t="shared" si="32"/>
        <v>73792.748609949078</v>
      </c>
      <c r="K339" s="1">
        <f t="shared" si="33"/>
        <v>601087.25139005086</v>
      </c>
      <c r="L339" s="11">
        <f t="shared" si="34"/>
        <v>0.89087133871067181</v>
      </c>
      <c r="M339" s="1">
        <f t="shared" si="35"/>
        <v>535491.40432777279</v>
      </c>
    </row>
    <row r="340" spans="1:13">
      <c r="A340" s="142" t="s">
        <v>331</v>
      </c>
      <c r="B340" s="153">
        <v>320826</v>
      </c>
      <c r="C340" s="80" t="s">
        <v>357</v>
      </c>
      <c r="D340" s="126" t="s">
        <v>1122</v>
      </c>
      <c r="E340" s="126" t="s">
        <v>1187</v>
      </c>
      <c r="F340" s="103">
        <v>41088</v>
      </c>
      <c r="G340" s="104">
        <v>403</v>
      </c>
      <c r="H340" s="2">
        <f t="shared" si="30"/>
        <v>101.95533498759305</v>
      </c>
      <c r="I340" s="2">
        <f t="shared" si="31"/>
        <v>19.272068062143923</v>
      </c>
      <c r="J340" s="1">
        <f t="shared" si="32"/>
        <v>7766.6434290440011</v>
      </c>
      <c r="K340" s="1">
        <f t="shared" si="33"/>
        <v>33321.356570955999</v>
      </c>
      <c r="L340" s="11">
        <f t="shared" si="34"/>
        <v>0.89087133871067181</v>
      </c>
      <c r="M340" s="1">
        <f t="shared" si="35"/>
        <v>29685.041536023211</v>
      </c>
    </row>
    <row r="341" spans="1:13">
      <c r="A341" s="142" t="s">
        <v>331</v>
      </c>
      <c r="B341" s="153">
        <v>320827</v>
      </c>
      <c r="C341" s="80" t="s">
        <v>358</v>
      </c>
      <c r="D341" s="126" t="s">
        <v>1122</v>
      </c>
      <c r="E341" s="126" t="s">
        <v>1187</v>
      </c>
      <c r="F341" s="103">
        <v>12876</v>
      </c>
      <c r="G341" s="104">
        <v>730</v>
      </c>
      <c r="H341" s="2">
        <f t="shared" si="30"/>
        <v>17.638356164383563</v>
      </c>
      <c r="I341" s="2">
        <f t="shared" si="31"/>
        <v>19.272068062143923</v>
      </c>
      <c r="J341" s="1">
        <f t="shared" si="32"/>
        <v>12876</v>
      </c>
      <c r="K341" s="1">
        <f t="shared" si="33"/>
        <v>0</v>
      </c>
      <c r="L341" s="11">
        <f t="shared" si="34"/>
        <v>0.89087133871067181</v>
      </c>
      <c r="M341" s="1">
        <f t="shared" si="35"/>
        <v>0</v>
      </c>
    </row>
    <row r="342" spans="1:13">
      <c r="A342" s="142" t="s">
        <v>331</v>
      </c>
      <c r="B342" s="149">
        <v>320829</v>
      </c>
      <c r="C342" s="80" t="s">
        <v>359</v>
      </c>
      <c r="D342" s="126" t="s">
        <v>1122</v>
      </c>
      <c r="E342" s="126" t="s">
        <v>1187</v>
      </c>
      <c r="F342" s="103">
        <v>0</v>
      </c>
      <c r="G342" s="104">
        <v>0</v>
      </c>
      <c r="H342" s="2">
        <f t="shared" si="30"/>
        <v>0</v>
      </c>
      <c r="I342" s="2">
        <f t="shared" si="31"/>
        <v>19.272068062143923</v>
      </c>
      <c r="J342" s="1">
        <f t="shared" si="32"/>
        <v>0</v>
      </c>
      <c r="K342" s="1">
        <f t="shared" si="33"/>
        <v>0</v>
      </c>
      <c r="L342" s="11">
        <f t="shared" si="34"/>
        <v>0.89087133871067181</v>
      </c>
      <c r="M342" s="1">
        <f t="shared" si="35"/>
        <v>0</v>
      </c>
    </row>
    <row r="343" spans="1:13">
      <c r="A343" s="142" t="s">
        <v>331</v>
      </c>
      <c r="B343" s="149">
        <v>320830</v>
      </c>
      <c r="C343" s="80" t="s">
        <v>360</v>
      </c>
      <c r="D343" s="126" t="s">
        <v>1122</v>
      </c>
      <c r="E343" s="126" t="s">
        <v>1187</v>
      </c>
      <c r="F343" s="103">
        <v>0</v>
      </c>
      <c r="G343" s="104">
        <v>0</v>
      </c>
      <c r="H343" s="2">
        <f t="shared" si="30"/>
        <v>0</v>
      </c>
      <c r="I343" s="2">
        <f t="shared" si="31"/>
        <v>19.272068062143923</v>
      </c>
      <c r="J343" s="1">
        <f t="shared" si="32"/>
        <v>0</v>
      </c>
      <c r="K343" s="1">
        <f t="shared" si="33"/>
        <v>0</v>
      </c>
      <c r="L343" s="11">
        <f t="shared" si="34"/>
        <v>0.89087133871067181</v>
      </c>
      <c r="M343" s="1">
        <f t="shared" si="35"/>
        <v>0</v>
      </c>
    </row>
    <row r="344" spans="1:13">
      <c r="A344" s="142" t="s">
        <v>331</v>
      </c>
      <c r="B344" s="153">
        <v>320834</v>
      </c>
      <c r="C344" s="80" t="s">
        <v>361</v>
      </c>
      <c r="D344" s="126" t="s">
        <v>1122</v>
      </c>
      <c r="E344" s="126" t="s">
        <v>1187</v>
      </c>
      <c r="F344" s="103">
        <v>483780</v>
      </c>
      <c r="G344" s="104">
        <v>2521</v>
      </c>
      <c r="H344" s="2">
        <f t="shared" si="30"/>
        <v>191.90003966679888</v>
      </c>
      <c r="I344" s="2">
        <f t="shared" si="31"/>
        <v>19.272068062143923</v>
      </c>
      <c r="J344" s="1">
        <f t="shared" si="32"/>
        <v>48584.883584664829</v>
      </c>
      <c r="K344" s="1">
        <f t="shared" si="33"/>
        <v>435195.11641533516</v>
      </c>
      <c r="L344" s="11">
        <f t="shared" si="34"/>
        <v>0.89087133871067181</v>
      </c>
      <c r="M344" s="1">
        <f t="shared" si="35"/>
        <v>387702.85596127628</v>
      </c>
    </row>
    <row r="345" spans="1:13">
      <c r="A345" s="142" t="s">
        <v>331</v>
      </c>
      <c r="B345" s="149">
        <v>320837</v>
      </c>
      <c r="C345" s="80" t="s">
        <v>362</v>
      </c>
      <c r="D345" s="126" t="s">
        <v>1122</v>
      </c>
      <c r="E345" s="126" t="s">
        <v>1187</v>
      </c>
      <c r="F345" s="103">
        <v>0</v>
      </c>
      <c r="G345" s="104">
        <v>0</v>
      </c>
      <c r="H345" s="2">
        <f t="shared" si="30"/>
        <v>0</v>
      </c>
      <c r="I345" s="2">
        <f t="shared" si="31"/>
        <v>19.272068062143923</v>
      </c>
      <c r="J345" s="1">
        <f t="shared" si="32"/>
        <v>0</v>
      </c>
      <c r="K345" s="1">
        <f t="shared" si="33"/>
        <v>0</v>
      </c>
      <c r="L345" s="11">
        <f t="shared" si="34"/>
        <v>0.89087133871067181</v>
      </c>
      <c r="M345" s="1">
        <f t="shared" si="35"/>
        <v>0</v>
      </c>
    </row>
    <row r="346" spans="1:13">
      <c r="A346" s="142" t="s">
        <v>331</v>
      </c>
      <c r="B346" s="153">
        <v>320839</v>
      </c>
      <c r="C346" s="80" t="s">
        <v>363</v>
      </c>
      <c r="D346" s="126" t="s">
        <v>1122</v>
      </c>
      <c r="E346" s="126" t="s">
        <v>1187</v>
      </c>
      <c r="F346" s="103">
        <v>36312</v>
      </c>
      <c r="G346" s="104">
        <v>512</v>
      </c>
      <c r="H346" s="2">
        <f t="shared" si="30"/>
        <v>70.921875</v>
      </c>
      <c r="I346" s="2">
        <f t="shared" si="31"/>
        <v>19.272068062143923</v>
      </c>
      <c r="J346" s="1">
        <f t="shared" si="32"/>
        <v>9867.2988478176885</v>
      </c>
      <c r="K346" s="1">
        <f t="shared" si="33"/>
        <v>26444.701152182311</v>
      </c>
      <c r="L346" s="11">
        <f t="shared" si="34"/>
        <v>0.89087133871067181</v>
      </c>
      <c r="M346" s="1">
        <f t="shared" si="35"/>
        <v>23558.826317248302</v>
      </c>
    </row>
    <row r="347" spans="1:13">
      <c r="A347" s="142" t="s">
        <v>364</v>
      </c>
      <c r="B347" s="149">
        <v>330842</v>
      </c>
      <c r="C347" s="80" t="s">
        <v>365</v>
      </c>
      <c r="D347" s="126" t="s">
        <v>1122</v>
      </c>
      <c r="E347" s="126" t="s">
        <v>1187</v>
      </c>
      <c r="F347" s="103">
        <v>0</v>
      </c>
      <c r="G347" s="104">
        <v>0</v>
      </c>
      <c r="H347" s="2">
        <f t="shared" si="30"/>
        <v>0</v>
      </c>
      <c r="I347" s="2">
        <f t="shared" si="31"/>
        <v>19.272068062143923</v>
      </c>
      <c r="J347" s="1">
        <f t="shared" si="32"/>
        <v>0</v>
      </c>
      <c r="K347" s="1">
        <f t="shared" si="33"/>
        <v>0</v>
      </c>
      <c r="L347" s="11">
        <f t="shared" si="34"/>
        <v>0.89087133871067181</v>
      </c>
      <c r="M347" s="1">
        <f t="shared" si="35"/>
        <v>0</v>
      </c>
    </row>
    <row r="348" spans="1:13">
      <c r="A348" s="142" t="s">
        <v>364</v>
      </c>
      <c r="B348" s="153">
        <v>330843</v>
      </c>
      <c r="C348" s="80" t="s">
        <v>366</v>
      </c>
      <c r="D348" s="126" t="s">
        <v>1122</v>
      </c>
      <c r="E348" s="126" t="s">
        <v>1187</v>
      </c>
      <c r="F348" s="103">
        <v>0</v>
      </c>
      <c r="G348" s="104">
        <v>4317</v>
      </c>
      <c r="H348" s="2">
        <f t="shared" si="30"/>
        <v>0</v>
      </c>
      <c r="I348" s="2">
        <f t="shared" si="31"/>
        <v>19.272068062143923</v>
      </c>
      <c r="J348" s="1">
        <f t="shared" si="32"/>
        <v>0</v>
      </c>
      <c r="K348" s="1">
        <f t="shared" si="33"/>
        <v>0</v>
      </c>
      <c r="L348" s="11">
        <f t="shared" si="34"/>
        <v>0.89087133871067181</v>
      </c>
      <c r="M348" s="1">
        <f t="shared" si="35"/>
        <v>0</v>
      </c>
    </row>
    <row r="349" spans="1:13">
      <c r="A349" s="142" t="s">
        <v>364</v>
      </c>
      <c r="B349" s="149">
        <v>330844</v>
      </c>
      <c r="C349" s="80" t="s">
        <v>367</v>
      </c>
      <c r="D349" s="126" t="s">
        <v>1122</v>
      </c>
      <c r="E349" s="126" t="s">
        <v>1187</v>
      </c>
      <c r="F349" s="103">
        <v>0</v>
      </c>
      <c r="G349" s="104">
        <v>0</v>
      </c>
      <c r="H349" s="2">
        <f t="shared" si="30"/>
        <v>0</v>
      </c>
      <c r="I349" s="2">
        <f t="shared" si="31"/>
        <v>19.272068062143923</v>
      </c>
      <c r="J349" s="1">
        <f t="shared" si="32"/>
        <v>0</v>
      </c>
      <c r="K349" s="1">
        <f t="shared" si="33"/>
        <v>0</v>
      </c>
      <c r="L349" s="11">
        <f t="shared" si="34"/>
        <v>0.89087133871067181</v>
      </c>
      <c r="M349" s="1">
        <f t="shared" si="35"/>
        <v>0</v>
      </c>
    </row>
    <row r="350" spans="1:13">
      <c r="A350" s="142" t="s">
        <v>364</v>
      </c>
      <c r="B350" s="153">
        <v>330846</v>
      </c>
      <c r="C350" s="80" t="s">
        <v>368</v>
      </c>
      <c r="D350" s="126" t="s">
        <v>1122</v>
      </c>
      <c r="E350" s="126" t="s">
        <v>1187</v>
      </c>
      <c r="F350" s="103">
        <v>0</v>
      </c>
      <c r="G350" s="104">
        <v>3007</v>
      </c>
      <c r="H350" s="2">
        <f t="shared" si="30"/>
        <v>0</v>
      </c>
      <c r="I350" s="2">
        <f t="shared" si="31"/>
        <v>19.272068062143923</v>
      </c>
      <c r="J350" s="1">
        <f t="shared" si="32"/>
        <v>0</v>
      </c>
      <c r="K350" s="1">
        <f t="shared" si="33"/>
        <v>0</v>
      </c>
      <c r="L350" s="11">
        <f t="shared" si="34"/>
        <v>0.89087133871067181</v>
      </c>
      <c r="M350" s="1">
        <f t="shared" si="35"/>
        <v>0</v>
      </c>
    </row>
    <row r="351" spans="1:13">
      <c r="A351" s="142" t="s">
        <v>364</v>
      </c>
      <c r="B351" s="153">
        <v>330847</v>
      </c>
      <c r="C351" s="80" t="s">
        <v>369</v>
      </c>
      <c r="D351" s="126" t="s">
        <v>1122</v>
      </c>
      <c r="E351" s="126" t="s">
        <v>1187</v>
      </c>
      <c r="F351" s="103">
        <v>6552</v>
      </c>
      <c r="G351" s="104">
        <v>677</v>
      </c>
      <c r="H351" s="2">
        <f t="shared" si="30"/>
        <v>9.6779911373707534</v>
      </c>
      <c r="I351" s="2">
        <f t="shared" si="31"/>
        <v>19.272068062143923</v>
      </c>
      <c r="J351" s="1">
        <f t="shared" si="32"/>
        <v>6552</v>
      </c>
      <c r="K351" s="1">
        <f t="shared" si="33"/>
        <v>0</v>
      </c>
      <c r="L351" s="11">
        <f t="shared" si="34"/>
        <v>0.89087133871067181</v>
      </c>
      <c r="M351" s="1">
        <f t="shared" si="35"/>
        <v>0</v>
      </c>
    </row>
    <row r="352" spans="1:13">
      <c r="A352" s="142" t="s">
        <v>364</v>
      </c>
      <c r="B352" s="153">
        <v>330848</v>
      </c>
      <c r="C352" s="80" t="s">
        <v>370</v>
      </c>
      <c r="D352" s="126" t="s">
        <v>1122</v>
      </c>
      <c r="E352" s="126" t="s">
        <v>1187</v>
      </c>
      <c r="F352" s="103">
        <v>19464</v>
      </c>
      <c r="G352" s="104">
        <v>97</v>
      </c>
      <c r="H352" s="2">
        <f t="shared" si="30"/>
        <v>200.65979381443299</v>
      </c>
      <c r="I352" s="2">
        <f t="shared" si="31"/>
        <v>19.272068062143923</v>
      </c>
      <c r="J352" s="1">
        <f t="shared" si="32"/>
        <v>1869.3906020279605</v>
      </c>
      <c r="K352" s="1">
        <f t="shared" si="33"/>
        <v>17594.609397972039</v>
      </c>
      <c r="L352" s="11">
        <f t="shared" si="34"/>
        <v>0.89087133871067181</v>
      </c>
      <c r="M352" s="1">
        <f t="shared" si="35"/>
        <v>15674.533228462718</v>
      </c>
    </row>
    <row r="353" spans="1:13">
      <c r="A353" s="142" t="s">
        <v>364</v>
      </c>
      <c r="B353" s="149">
        <v>330849</v>
      </c>
      <c r="C353" s="80" t="s">
        <v>371</v>
      </c>
      <c r="D353" s="126" t="s">
        <v>1122</v>
      </c>
      <c r="E353" s="126" t="s">
        <v>1187</v>
      </c>
      <c r="F353" s="103">
        <v>0</v>
      </c>
      <c r="G353" s="104">
        <v>0</v>
      </c>
      <c r="H353" s="2">
        <f t="shared" si="30"/>
        <v>0</v>
      </c>
      <c r="I353" s="2">
        <f t="shared" si="31"/>
        <v>19.272068062143923</v>
      </c>
      <c r="J353" s="1">
        <f t="shared" si="32"/>
        <v>0</v>
      </c>
      <c r="K353" s="1">
        <f t="shared" si="33"/>
        <v>0</v>
      </c>
      <c r="L353" s="11">
        <f t="shared" si="34"/>
        <v>0.89087133871067181</v>
      </c>
      <c r="M353" s="1">
        <f t="shared" si="35"/>
        <v>0</v>
      </c>
    </row>
    <row r="354" spans="1:13">
      <c r="A354" s="142" t="s">
        <v>364</v>
      </c>
      <c r="B354" s="153">
        <v>330850</v>
      </c>
      <c r="C354" s="80" t="s">
        <v>372</v>
      </c>
      <c r="D354" s="126" t="s">
        <v>1122</v>
      </c>
      <c r="E354" s="126" t="s">
        <v>1187</v>
      </c>
      <c r="F354" s="103">
        <v>194400</v>
      </c>
      <c r="G354" s="104">
        <v>2523</v>
      </c>
      <c r="H354" s="2">
        <f t="shared" si="30"/>
        <v>77.051129607609994</v>
      </c>
      <c r="I354" s="2">
        <f t="shared" si="31"/>
        <v>19.272068062143923</v>
      </c>
      <c r="J354" s="1">
        <f t="shared" si="32"/>
        <v>48623.427720789121</v>
      </c>
      <c r="K354" s="1">
        <f t="shared" si="33"/>
        <v>145776.57227921087</v>
      </c>
      <c r="L354" s="11">
        <f t="shared" si="34"/>
        <v>0.89087133871067181</v>
      </c>
      <c r="M354" s="1">
        <f t="shared" si="35"/>
        <v>129868.1700990336</v>
      </c>
    </row>
    <row r="355" spans="1:13">
      <c r="A355" s="142" t="s">
        <v>364</v>
      </c>
      <c r="B355" s="149">
        <v>330851</v>
      </c>
      <c r="C355" s="80" t="s">
        <v>373</v>
      </c>
      <c r="D355" s="126" t="s">
        <v>1122</v>
      </c>
      <c r="E355" s="126" t="s">
        <v>1187</v>
      </c>
      <c r="F355" s="103">
        <v>0</v>
      </c>
      <c r="G355" s="104">
        <v>0</v>
      </c>
      <c r="H355" s="2">
        <f t="shared" si="30"/>
        <v>0</v>
      </c>
      <c r="I355" s="2">
        <f t="shared" si="31"/>
        <v>19.272068062143923</v>
      </c>
      <c r="J355" s="1">
        <f t="shared" si="32"/>
        <v>0</v>
      </c>
      <c r="K355" s="1">
        <f t="shared" si="33"/>
        <v>0</v>
      </c>
      <c r="L355" s="11">
        <f t="shared" si="34"/>
        <v>0.89087133871067181</v>
      </c>
      <c r="M355" s="1">
        <f t="shared" si="35"/>
        <v>0</v>
      </c>
    </row>
    <row r="356" spans="1:13">
      <c r="A356" s="142" t="s">
        <v>364</v>
      </c>
      <c r="B356" s="149">
        <v>330855</v>
      </c>
      <c r="C356" s="80" t="s">
        <v>374</v>
      </c>
      <c r="D356" s="126" t="s">
        <v>1122</v>
      </c>
      <c r="E356" s="126" t="s">
        <v>1187</v>
      </c>
      <c r="F356" s="103">
        <v>0</v>
      </c>
      <c r="G356" s="104">
        <v>0</v>
      </c>
      <c r="H356" s="2">
        <f t="shared" si="30"/>
        <v>0</v>
      </c>
      <c r="I356" s="2">
        <f t="shared" si="31"/>
        <v>19.272068062143923</v>
      </c>
      <c r="J356" s="1">
        <f t="shared" si="32"/>
        <v>0</v>
      </c>
      <c r="K356" s="1">
        <f t="shared" si="33"/>
        <v>0</v>
      </c>
      <c r="L356" s="11">
        <f t="shared" si="34"/>
        <v>0.89087133871067181</v>
      </c>
      <c r="M356" s="1">
        <f t="shared" si="35"/>
        <v>0</v>
      </c>
    </row>
    <row r="357" spans="1:13">
      <c r="A357" s="142" t="s">
        <v>364</v>
      </c>
      <c r="B357" s="149">
        <v>330856</v>
      </c>
      <c r="C357" s="80" t="s">
        <v>375</v>
      </c>
      <c r="D357" s="126" t="s">
        <v>1122</v>
      </c>
      <c r="E357" s="126" t="s">
        <v>1187</v>
      </c>
      <c r="F357" s="103">
        <v>0</v>
      </c>
      <c r="G357" s="104">
        <v>0</v>
      </c>
      <c r="H357" s="2">
        <f t="shared" si="30"/>
        <v>0</v>
      </c>
      <c r="I357" s="2">
        <f t="shared" si="31"/>
        <v>19.272068062143923</v>
      </c>
      <c r="J357" s="1">
        <f t="shared" si="32"/>
        <v>0</v>
      </c>
      <c r="K357" s="1">
        <f t="shared" si="33"/>
        <v>0</v>
      </c>
      <c r="L357" s="11">
        <f t="shared" si="34"/>
        <v>0.89087133871067181</v>
      </c>
      <c r="M357" s="1">
        <f t="shared" si="35"/>
        <v>0</v>
      </c>
    </row>
    <row r="358" spans="1:13">
      <c r="A358" s="142" t="s">
        <v>364</v>
      </c>
      <c r="B358" s="149">
        <v>330859</v>
      </c>
      <c r="C358" s="80" t="s">
        <v>376</v>
      </c>
      <c r="D358" s="126" t="s">
        <v>1122</v>
      </c>
      <c r="E358" s="126" t="s">
        <v>1187</v>
      </c>
      <c r="F358" s="103">
        <v>0</v>
      </c>
      <c r="G358" s="104">
        <v>0</v>
      </c>
      <c r="H358" s="2">
        <f t="shared" si="30"/>
        <v>0</v>
      </c>
      <c r="I358" s="2">
        <f t="shared" si="31"/>
        <v>19.272068062143923</v>
      </c>
      <c r="J358" s="1">
        <f t="shared" si="32"/>
        <v>0</v>
      </c>
      <c r="K358" s="1">
        <f t="shared" si="33"/>
        <v>0</v>
      </c>
      <c r="L358" s="11">
        <f t="shared" si="34"/>
        <v>0.89087133871067181</v>
      </c>
      <c r="M358" s="1">
        <f t="shared" si="35"/>
        <v>0</v>
      </c>
    </row>
    <row r="359" spans="1:13">
      <c r="A359" s="142" t="s">
        <v>364</v>
      </c>
      <c r="B359" s="153">
        <v>330860</v>
      </c>
      <c r="C359" s="80" t="s">
        <v>377</v>
      </c>
      <c r="D359" s="126" t="s">
        <v>1122</v>
      </c>
      <c r="E359" s="126" t="s">
        <v>1187</v>
      </c>
      <c r="F359" s="103">
        <v>2860524</v>
      </c>
      <c r="G359" s="104">
        <v>7070</v>
      </c>
      <c r="H359" s="2">
        <f t="shared" si="30"/>
        <v>404.6002828854314</v>
      </c>
      <c r="I359" s="2">
        <f t="shared" si="31"/>
        <v>19.272068062143923</v>
      </c>
      <c r="J359" s="1">
        <f t="shared" si="32"/>
        <v>136253.52119935752</v>
      </c>
      <c r="K359" s="1">
        <f t="shared" si="33"/>
        <v>2724270.4788006423</v>
      </c>
      <c r="L359" s="11">
        <f t="shared" si="34"/>
        <v>0.89087133871067181</v>
      </c>
      <c r="M359" s="1">
        <f t="shared" si="35"/>
        <v>2426974.4884590912</v>
      </c>
    </row>
    <row r="360" spans="1:13">
      <c r="A360" s="142" t="s">
        <v>364</v>
      </c>
      <c r="B360" s="153">
        <v>330861</v>
      </c>
      <c r="C360" s="80" t="s">
        <v>378</v>
      </c>
      <c r="D360" s="126" t="s">
        <v>1122</v>
      </c>
      <c r="E360" s="126" t="s">
        <v>1187</v>
      </c>
      <c r="F360" s="103">
        <v>1004952</v>
      </c>
      <c r="G360" s="104">
        <v>4701</v>
      </c>
      <c r="H360" s="2">
        <f t="shared" si="30"/>
        <v>213.77409061901724</v>
      </c>
      <c r="I360" s="2">
        <f t="shared" si="31"/>
        <v>19.272068062143923</v>
      </c>
      <c r="J360" s="1">
        <f t="shared" si="32"/>
        <v>90597.991960138577</v>
      </c>
      <c r="K360" s="1">
        <f t="shared" si="33"/>
        <v>914354.00803986145</v>
      </c>
      <c r="L360" s="11">
        <f t="shared" si="34"/>
        <v>0.89087133871067181</v>
      </c>
      <c r="M360" s="1">
        <f t="shared" si="35"/>
        <v>814571.77919793979</v>
      </c>
    </row>
    <row r="361" spans="1:13">
      <c r="A361" s="142" t="s">
        <v>364</v>
      </c>
      <c r="B361" s="153">
        <v>330863</v>
      </c>
      <c r="C361" s="80" t="s">
        <v>379</v>
      </c>
      <c r="D361" s="126" t="s">
        <v>1122</v>
      </c>
      <c r="E361" s="126" t="s">
        <v>1187</v>
      </c>
      <c r="F361" s="103">
        <v>1188240</v>
      </c>
      <c r="G361" s="104">
        <v>1840</v>
      </c>
      <c r="H361" s="2">
        <f t="shared" si="30"/>
        <v>645.78260869565213</v>
      </c>
      <c r="I361" s="2">
        <f t="shared" si="31"/>
        <v>19.272068062143923</v>
      </c>
      <c r="J361" s="1">
        <f t="shared" si="32"/>
        <v>35460.605234344817</v>
      </c>
      <c r="K361" s="1">
        <f t="shared" si="33"/>
        <v>1152779.3947656553</v>
      </c>
      <c r="L361" s="11">
        <f t="shared" si="34"/>
        <v>0.89087133871067181</v>
      </c>
      <c r="M361" s="1">
        <f t="shared" si="35"/>
        <v>1026978.1226529573</v>
      </c>
    </row>
    <row r="362" spans="1:13">
      <c r="A362" s="142" t="s">
        <v>364</v>
      </c>
      <c r="B362" s="149">
        <v>330865</v>
      </c>
      <c r="C362" s="80" t="s">
        <v>380</v>
      </c>
      <c r="D362" s="126" t="s">
        <v>1122</v>
      </c>
      <c r="E362" s="126" t="s">
        <v>1187</v>
      </c>
      <c r="F362" s="103">
        <v>0</v>
      </c>
      <c r="G362" s="104">
        <v>0</v>
      </c>
      <c r="H362" s="2">
        <f t="shared" si="30"/>
        <v>0</v>
      </c>
      <c r="I362" s="2">
        <f t="shared" si="31"/>
        <v>19.272068062143923</v>
      </c>
      <c r="J362" s="1">
        <f t="shared" si="32"/>
        <v>0</v>
      </c>
      <c r="K362" s="1">
        <f t="shared" si="33"/>
        <v>0</v>
      </c>
      <c r="L362" s="11">
        <f t="shared" si="34"/>
        <v>0.89087133871067181</v>
      </c>
      <c r="M362" s="1">
        <f t="shared" si="35"/>
        <v>0</v>
      </c>
    </row>
    <row r="363" spans="1:13">
      <c r="A363" s="142" t="s">
        <v>364</v>
      </c>
      <c r="B363" s="153">
        <v>330866</v>
      </c>
      <c r="C363" s="80" t="s">
        <v>381</v>
      </c>
      <c r="D363" s="126" t="s">
        <v>1122</v>
      </c>
      <c r="E363" s="126" t="s">
        <v>1187</v>
      </c>
      <c r="F363" s="103">
        <v>483660</v>
      </c>
      <c r="G363" s="104">
        <v>1031</v>
      </c>
      <c r="H363" s="2">
        <f t="shared" si="30"/>
        <v>469.1173617846751</v>
      </c>
      <c r="I363" s="2">
        <f t="shared" si="31"/>
        <v>19.272068062143923</v>
      </c>
      <c r="J363" s="1">
        <f t="shared" si="32"/>
        <v>19869.502172070384</v>
      </c>
      <c r="K363" s="1">
        <f t="shared" si="33"/>
        <v>463790.49782792962</v>
      </c>
      <c r="L363" s="11">
        <f t="shared" si="34"/>
        <v>0.89087133871067181</v>
      </c>
      <c r="M363" s="1">
        <f t="shared" si="35"/>
        <v>413177.66168125661</v>
      </c>
    </row>
    <row r="364" spans="1:13">
      <c r="A364" s="142" t="s">
        <v>364</v>
      </c>
      <c r="B364" s="149">
        <v>330868</v>
      </c>
      <c r="C364" s="80" t="s">
        <v>382</v>
      </c>
      <c r="D364" s="126" t="s">
        <v>1122</v>
      </c>
      <c r="E364" s="126" t="s">
        <v>1187</v>
      </c>
      <c r="F364" s="103">
        <v>0</v>
      </c>
      <c r="G364" s="104">
        <v>0</v>
      </c>
      <c r="H364" s="2">
        <f t="shared" si="30"/>
        <v>0</v>
      </c>
      <c r="I364" s="2">
        <f t="shared" si="31"/>
        <v>19.272068062143923</v>
      </c>
      <c r="J364" s="1">
        <f t="shared" si="32"/>
        <v>0</v>
      </c>
      <c r="K364" s="1">
        <f t="shared" si="33"/>
        <v>0</v>
      </c>
      <c r="L364" s="11">
        <f t="shared" si="34"/>
        <v>0.89087133871067181</v>
      </c>
      <c r="M364" s="1">
        <f t="shared" si="35"/>
        <v>0</v>
      </c>
    </row>
    <row r="365" spans="1:13">
      <c r="A365" s="142" t="s">
        <v>364</v>
      </c>
      <c r="B365" s="153">
        <v>330872</v>
      </c>
      <c r="C365" s="80" t="s">
        <v>383</v>
      </c>
      <c r="D365" s="126" t="s">
        <v>1122</v>
      </c>
      <c r="E365" s="126" t="s">
        <v>1187</v>
      </c>
      <c r="F365" s="103">
        <v>0</v>
      </c>
      <c r="G365" s="104">
        <v>1195</v>
      </c>
      <c r="H365" s="2">
        <f t="shared" si="30"/>
        <v>0</v>
      </c>
      <c r="I365" s="2">
        <f t="shared" si="31"/>
        <v>19.272068062143923</v>
      </c>
      <c r="J365" s="1">
        <f t="shared" si="32"/>
        <v>0</v>
      </c>
      <c r="K365" s="1">
        <f t="shared" si="33"/>
        <v>0</v>
      </c>
      <c r="L365" s="11">
        <f t="shared" si="34"/>
        <v>0.89087133871067181</v>
      </c>
      <c r="M365" s="1">
        <f t="shared" si="35"/>
        <v>0</v>
      </c>
    </row>
    <row r="366" spans="1:13">
      <c r="A366" s="142" t="s">
        <v>364</v>
      </c>
      <c r="B366" s="149">
        <v>330875</v>
      </c>
      <c r="C366" s="80" t="s">
        <v>384</v>
      </c>
      <c r="D366" s="126" t="s">
        <v>1122</v>
      </c>
      <c r="E366" s="126" t="s">
        <v>1187</v>
      </c>
      <c r="F366" s="103">
        <v>0</v>
      </c>
      <c r="G366" s="104">
        <v>0</v>
      </c>
      <c r="H366" s="2">
        <f t="shared" si="30"/>
        <v>0</v>
      </c>
      <c r="I366" s="2">
        <f t="shared" si="31"/>
        <v>19.272068062143923</v>
      </c>
      <c r="J366" s="1">
        <f t="shared" si="32"/>
        <v>0</v>
      </c>
      <c r="K366" s="1">
        <f t="shared" si="33"/>
        <v>0</v>
      </c>
      <c r="L366" s="11">
        <f t="shared" si="34"/>
        <v>0.89087133871067181</v>
      </c>
      <c r="M366" s="1">
        <f t="shared" si="35"/>
        <v>0</v>
      </c>
    </row>
    <row r="367" spans="1:13">
      <c r="A367" s="142" t="s">
        <v>364</v>
      </c>
      <c r="B367" s="149">
        <v>330879</v>
      </c>
      <c r="C367" s="80" t="s">
        <v>385</v>
      </c>
      <c r="D367" s="126" t="s">
        <v>1122</v>
      </c>
      <c r="E367" s="126" t="s">
        <v>1187</v>
      </c>
      <c r="F367" s="103">
        <v>0</v>
      </c>
      <c r="G367" s="104">
        <v>0</v>
      </c>
      <c r="H367" s="2">
        <f t="shared" si="30"/>
        <v>0</v>
      </c>
      <c r="I367" s="2">
        <f t="shared" si="31"/>
        <v>19.272068062143923</v>
      </c>
      <c r="J367" s="1">
        <f t="shared" si="32"/>
        <v>0</v>
      </c>
      <c r="K367" s="1">
        <f t="shared" si="33"/>
        <v>0</v>
      </c>
      <c r="L367" s="11">
        <f t="shared" si="34"/>
        <v>0.89087133871067181</v>
      </c>
      <c r="M367" s="1">
        <f t="shared" si="35"/>
        <v>0</v>
      </c>
    </row>
    <row r="368" spans="1:13">
      <c r="A368" s="142" t="s">
        <v>364</v>
      </c>
      <c r="B368" s="149">
        <v>330880</v>
      </c>
      <c r="C368" s="80" t="s">
        <v>386</v>
      </c>
      <c r="D368" s="126" t="s">
        <v>1122</v>
      </c>
      <c r="E368" s="126" t="s">
        <v>1187</v>
      </c>
      <c r="F368" s="103">
        <v>0</v>
      </c>
      <c r="G368" s="104">
        <v>0</v>
      </c>
      <c r="H368" s="2">
        <f t="shared" si="30"/>
        <v>0</v>
      </c>
      <c r="I368" s="2">
        <f t="shared" si="31"/>
        <v>19.272068062143923</v>
      </c>
      <c r="J368" s="1">
        <f t="shared" si="32"/>
        <v>0</v>
      </c>
      <c r="K368" s="1">
        <f t="shared" si="33"/>
        <v>0</v>
      </c>
      <c r="L368" s="11">
        <f t="shared" si="34"/>
        <v>0.89087133871067181</v>
      </c>
      <c r="M368" s="1">
        <f t="shared" si="35"/>
        <v>0</v>
      </c>
    </row>
    <row r="369" spans="1:13">
      <c r="A369" s="142" t="s">
        <v>364</v>
      </c>
      <c r="B369" s="149">
        <v>330881</v>
      </c>
      <c r="C369" s="80" t="s">
        <v>387</v>
      </c>
      <c r="D369" s="126" t="s">
        <v>1122</v>
      </c>
      <c r="E369" s="126" t="s">
        <v>1187</v>
      </c>
      <c r="F369" s="103">
        <v>0</v>
      </c>
      <c r="G369" s="104">
        <v>0</v>
      </c>
      <c r="H369" s="2">
        <f t="shared" si="30"/>
        <v>0</v>
      </c>
      <c r="I369" s="2">
        <f t="shared" si="31"/>
        <v>19.272068062143923</v>
      </c>
      <c r="J369" s="1">
        <f t="shared" si="32"/>
        <v>0</v>
      </c>
      <c r="K369" s="1">
        <f t="shared" si="33"/>
        <v>0</v>
      </c>
      <c r="L369" s="11">
        <f t="shared" si="34"/>
        <v>0.89087133871067181</v>
      </c>
      <c r="M369" s="1">
        <f t="shared" si="35"/>
        <v>0</v>
      </c>
    </row>
    <row r="370" spans="1:13">
      <c r="A370" s="142" t="s">
        <v>364</v>
      </c>
      <c r="B370" s="153">
        <v>330889</v>
      </c>
      <c r="C370" s="80" t="s">
        <v>388</v>
      </c>
      <c r="D370" s="126" t="s">
        <v>1122</v>
      </c>
      <c r="E370" s="126" t="s">
        <v>1187</v>
      </c>
      <c r="F370" s="103">
        <v>62232</v>
      </c>
      <c r="G370" s="104">
        <v>1207</v>
      </c>
      <c r="H370" s="2">
        <f t="shared" si="30"/>
        <v>51.55923777961889</v>
      </c>
      <c r="I370" s="2">
        <f t="shared" si="31"/>
        <v>19.272068062143923</v>
      </c>
      <c r="J370" s="1">
        <f t="shared" si="32"/>
        <v>23261.386151007715</v>
      </c>
      <c r="K370" s="1">
        <f t="shared" si="33"/>
        <v>38970.613848992289</v>
      </c>
      <c r="L370" s="11">
        <f t="shared" si="34"/>
        <v>0.89087133871067181</v>
      </c>
      <c r="M370" s="1">
        <f t="shared" si="35"/>
        <v>34717.802930028403</v>
      </c>
    </row>
    <row r="371" spans="1:13">
      <c r="A371" s="142" t="s">
        <v>364</v>
      </c>
      <c r="B371" s="149">
        <v>330892</v>
      </c>
      <c r="C371" s="80" t="s">
        <v>389</v>
      </c>
      <c r="D371" s="126" t="s">
        <v>1122</v>
      </c>
      <c r="E371" s="126" t="s">
        <v>1187</v>
      </c>
      <c r="F371" s="103">
        <v>0</v>
      </c>
      <c r="G371" s="104">
        <v>0</v>
      </c>
      <c r="H371" s="2">
        <f t="shared" si="30"/>
        <v>0</v>
      </c>
      <c r="I371" s="2">
        <f t="shared" si="31"/>
        <v>19.272068062143923</v>
      </c>
      <c r="J371" s="1">
        <f t="shared" si="32"/>
        <v>0</v>
      </c>
      <c r="K371" s="1">
        <f t="shared" si="33"/>
        <v>0</v>
      </c>
      <c r="L371" s="11">
        <f t="shared" si="34"/>
        <v>0.89087133871067181</v>
      </c>
      <c r="M371" s="1">
        <f t="shared" si="35"/>
        <v>0</v>
      </c>
    </row>
    <row r="372" spans="1:13">
      <c r="A372" s="142" t="s">
        <v>364</v>
      </c>
      <c r="B372" s="153">
        <v>330896</v>
      </c>
      <c r="C372" s="80" t="s">
        <v>390</v>
      </c>
      <c r="D372" s="126" t="s">
        <v>1122</v>
      </c>
      <c r="E372" s="126" t="s">
        <v>1187</v>
      </c>
      <c r="F372" s="103">
        <v>71736</v>
      </c>
      <c r="G372" s="104">
        <v>1092</v>
      </c>
      <c r="H372" s="2">
        <f t="shared" si="30"/>
        <v>65.692307692307693</v>
      </c>
      <c r="I372" s="2">
        <f t="shared" si="31"/>
        <v>19.272068062143923</v>
      </c>
      <c r="J372" s="1">
        <f t="shared" si="32"/>
        <v>21045.098323861162</v>
      </c>
      <c r="K372" s="1">
        <f t="shared" si="33"/>
        <v>50690.901676138834</v>
      </c>
      <c r="L372" s="11">
        <f t="shared" si="34"/>
        <v>0.89087133871067181</v>
      </c>
      <c r="M372" s="1">
        <f t="shared" si="35"/>
        <v>45159.071436672843</v>
      </c>
    </row>
    <row r="373" spans="1:13">
      <c r="A373" s="142" t="s">
        <v>364</v>
      </c>
      <c r="B373" s="153">
        <v>330899</v>
      </c>
      <c r="C373" s="80" t="s">
        <v>391</v>
      </c>
      <c r="D373" s="126" t="s">
        <v>1122</v>
      </c>
      <c r="E373" s="126" t="s">
        <v>1187</v>
      </c>
      <c r="F373" s="103">
        <v>781152</v>
      </c>
      <c r="G373" s="104">
        <v>1291</v>
      </c>
      <c r="H373" s="2">
        <f t="shared" si="30"/>
        <v>605.07513555383423</v>
      </c>
      <c r="I373" s="2">
        <f t="shared" si="31"/>
        <v>19.272068062143923</v>
      </c>
      <c r="J373" s="1">
        <f t="shared" si="32"/>
        <v>24880.239868227804</v>
      </c>
      <c r="K373" s="1">
        <f t="shared" si="33"/>
        <v>756271.76013177214</v>
      </c>
      <c r="L373" s="11">
        <f t="shared" si="34"/>
        <v>0.89087133871067181</v>
      </c>
      <c r="M373" s="1">
        <f t="shared" si="35"/>
        <v>673740.83537766791</v>
      </c>
    </row>
    <row r="374" spans="1:13">
      <c r="A374" s="142" t="s">
        <v>364</v>
      </c>
      <c r="B374" s="153">
        <v>330900</v>
      </c>
      <c r="C374" s="80" t="s">
        <v>392</v>
      </c>
      <c r="D374" s="126" t="s">
        <v>1122</v>
      </c>
      <c r="E374" s="126" t="s">
        <v>1187</v>
      </c>
      <c r="F374" s="103">
        <v>1020192</v>
      </c>
      <c r="G374" s="104">
        <v>1965</v>
      </c>
      <c r="H374" s="2">
        <f t="shared" si="30"/>
        <v>519.18167938931299</v>
      </c>
      <c r="I374" s="2">
        <f t="shared" si="31"/>
        <v>19.272068062143923</v>
      </c>
      <c r="J374" s="1">
        <f t="shared" si="32"/>
        <v>37869.613742112808</v>
      </c>
      <c r="K374" s="1">
        <f t="shared" si="33"/>
        <v>982322.38625788724</v>
      </c>
      <c r="L374" s="11">
        <f t="shared" si="34"/>
        <v>0.89087133871067181</v>
      </c>
      <c r="M374" s="1">
        <f t="shared" si="35"/>
        <v>875122.85929102567</v>
      </c>
    </row>
    <row r="375" spans="1:13">
      <c r="A375" s="142" t="s">
        <v>364</v>
      </c>
      <c r="B375" s="153">
        <v>330902</v>
      </c>
      <c r="C375" s="80" t="s">
        <v>393</v>
      </c>
      <c r="D375" s="126" t="s">
        <v>1122</v>
      </c>
      <c r="E375" s="126" t="s">
        <v>1187</v>
      </c>
      <c r="F375" s="103">
        <v>689928</v>
      </c>
      <c r="G375" s="104">
        <v>1372</v>
      </c>
      <c r="H375" s="2">
        <f t="shared" si="30"/>
        <v>502.86297376093296</v>
      </c>
      <c r="I375" s="2">
        <f t="shared" si="31"/>
        <v>19.272068062143923</v>
      </c>
      <c r="J375" s="1">
        <f t="shared" si="32"/>
        <v>26441.277381261461</v>
      </c>
      <c r="K375" s="1">
        <f t="shared" si="33"/>
        <v>663486.72261873854</v>
      </c>
      <c r="L375" s="11">
        <f t="shared" si="34"/>
        <v>0.89087133871067181</v>
      </c>
      <c r="M375" s="1">
        <f t="shared" si="35"/>
        <v>591081.30479611177</v>
      </c>
    </row>
    <row r="376" spans="1:13">
      <c r="A376" s="142" t="s">
        <v>364</v>
      </c>
      <c r="B376" s="149">
        <v>330905</v>
      </c>
      <c r="C376" s="80" t="s">
        <v>394</v>
      </c>
      <c r="D376" s="126" t="s">
        <v>1122</v>
      </c>
      <c r="E376" s="126" t="s">
        <v>1187</v>
      </c>
      <c r="F376" s="103">
        <v>0</v>
      </c>
      <c r="G376" s="104">
        <v>0</v>
      </c>
      <c r="H376" s="2">
        <f t="shared" si="30"/>
        <v>0</v>
      </c>
      <c r="I376" s="2">
        <f t="shared" si="31"/>
        <v>19.272068062143923</v>
      </c>
      <c r="J376" s="1">
        <f t="shared" si="32"/>
        <v>0</v>
      </c>
      <c r="K376" s="1">
        <f t="shared" si="33"/>
        <v>0</v>
      </c>
      <c r="L376" s="11">
        <f t="shared" si="34"/>
        <v>0.89087133871067181</v>
      </c>
      <c r="M376" s="1">
        <f t="shared" si="35"/>
        <v>0</v>
      </c>
    </row>
    <row r="377" spans="1:13">
      <c r="A377" s="142" t="s">
        <v>364</v>
      </c>
      <c r="B377" s="153">
        <v>330908</v>
      </c>
      <c r="C377" s="80" t="s">
        <v>395</v>
      </c>
      <c r="D377" s="126" t="s">
        <v>1122</v>
      </c>
      <c r="E377" s="126" t="s">
        <v>1187</v>
      </c>
      <c r="F377" s="103">
        <v>1569024</v>
      </c>
      <c r="G377" s="104">
        <v>3029</v>
      </c>
      <c r="H377" s="2">
        <f t="shared" si="30"/>
        <v>518.00066028392212</v>
      </c>
      <c r="I377" s="2">
        <f t="shared" si="31"/>
        <v>19.272068062143923</v>
      </c>
      <c r="J377" s="1">
        <f t="shared" si="32"/>
        <v>58375.094160233944</v>
      </c>
      <c r="K377" s="1">
        <f t="shared" si="33"/>
        <v>1510648.9058397661</v>
      </c>
      <c r="L377" s="11">
        <f t="shared" si="34"/>
        <v>0.89087133871067181</v>
      </c>
      <c r="M377" s="1">
        <f t="shared" si="35"/>
        <v>1345793.8130672842</v>
      </c>
    </row>
    <row r="378" spans="1:13">
      <c r="A378" s="142" t="s">
        <v>364</v>
      </c>
      <c r="B378" s="149">
        <v>330909</v>
      </c>
      <c r="C378" s="80" t="s">
        <v>316</v>
      </c>
      <c r="D378" s="126" t="s">
        <v>1122</v>
      </c>
      <c r="E378" s="126" t="s">
        <v>1187</v>
      </c>
      <c r="F378" s="103">
        <v>0</v>
      </c>
      <c r="G378" s="104">
        <v>0</v>
      </c>
      <c r="H378" s="2">
        <f t="shared" si="30"/>
        <v>0</v>
      </c>
      <c r="I378" s="2">
        <f t="shared" si="31"/>
        <v>19.272068062143923</v>
      </c>
      <c r="J378" s="1">
        <f t="shared" si="32"/>
        <v>0</v>
      </c>
      <c r="K378" s="1">
        <f t="shared" si="33"/>
        <v>0</v>
      </c>
      <c r="L378" s="11">
        <f t="shared" si="34"/>
        <v>0.89087133871067181</v>
      </c>
      <c r="M378" s="1">
        <f t="shared" si="35"/>
        <v>0</v>
      </c>
    </row>
    <row r="379" spans="1:13">
      <c r="A379" s="142" t="s">
        <v>364</v>
      </c>
      <c r="B379" s="153">
        <v>330910</v>
      </c>
      <c r="C379" s="80" t="s">
        <v>396</v>
      </c>
      <c r="D379" s="126" t="s">
        <v>1122</v>
      </c>
      <c r="E379" s="126" t="s">
        <v>1187</v>
      </c>
      <c r="F379" s="103">
        <v>617208</v>
      </c>
      <c r="G379" s="104">
        <v>1350</v>
      </c>
      <c r="H379" s="2">
        <f t="shared" si="30"/>
        <v>457.19111111111113</v>
      </c>
      <c r="I379" s="2">
        <f t="shared" si="31"/>
        <v>19.272068062143923</v>
      </c>
      <c r="J379" s="1">
        <f t="shared" si="32"/>
        <v>26017.291883894297</v>
      </c>
      <c r="K379" s="1">
        <f t="shared" si="33"/>
        <v>591190.70811610576</v>
      </c>
      <c r="L379" s="11">
        <f t="shared" si="34"/>
        <v>0.89087133871067181</v>
      </c>
      <c r="M379" s="1">
        <f t="shared" si="35"/>
        <v>526674.85757270514</v>
      </c>
    </row>
    <row r="380" spans="1:13">
      <c r="A380" s="142" t="s">
        <v>364</v>
      </c>
      <c r="B380" s="149">
        <v>330914</v>
      </c>
      <c r="C380" s="80" t="s">
        <v>397</v>
      </c>
      <c r="D380" s="126" t="s">
        <v>1122</v>
      </c>
      <c r="E380" s="126" t="s">
        <v>1187</v>
      </c>
      <c r="F380" s="103">
        <v>0</v>
      </c>
      <c r="G380" s="104">
        <v>0</v>
      </c>
      <c r="H380" s="2">
        <f t="shared" si="30"/>
        <v>0</v>
      </c>
      <c r="I380" s="2">
        <f t="shared" si="31"/>
        <v>19.272068062143923</v>
      </c>
      <c r="J380" s="1">
        <f t="shared" si="32"/>
        <v>0</v>
      </c>
      <c r="K380" s="1">
        <f t="shared" si="33"/>
        <v>0</v>
      </c>
      <c r="L380" s="11">
        <f t="shared" si="34"/>
        <v>0.89087133871067181</v>
      </c>
      <c r="M380" s="1">
        <f t="shared" si="35"/>
        <v>0</v>
      </c>
    </row>
    <row r="381" spans="1:13">
      <c r="A381" s="142" t="s">
        <v>364</v>
      </c>
      <c r="B381" s="149">
        <v>330915</v>
      </c>
      <c r="C381" s="80" t="s">
        <v>398</v>
      </c>
      <c r="D381" s="126" t="s">
        <v>1122</v>
      </c>
      <c r="E381" s="126" t="s">
        <v>1187</v>
      </c>
      <c r="F381" s="103">
        <v>0</v>
      </c>
      <c r="G381" s="104">
        <v>0</v>
      </c>
      <c r="H381" s="2">
        <f t="shared" si="30"/>
        <v>0</v>
      </c>
      <c r="I381" s="2">
        <f t="shared" si="31"/>
        <v>19.272068062143923</v>
      </c>
      <c r="J381" s="1">
        <f t="shared" si="32"/>
        <v>0</v>
      </c>
      <c r="K381" s="1">
        <f t="shared" si="33"/>
        <v>0</v>
      </c>
      <c r="L381" s="11">
        <f t="shared" si="34"/>
        <v>0.89087133871067181</v>
      </c>
      <c r="M381" s="1">
        <f t="shared" si="35"/>
        <v>0</v>
      </c>
    </row>
    <row r="382" spans="1:13">
      <c r="A382" s="142" t="s">
        <v>364</v>
      </c>
      <c r="B382" s="149">
        <v>330916</v>
      </c>
      <c r="C382" s="80" t="s">
        <v>399</v>
      </c>
      <c r="D382" s="126" t="s">
        <v>1122</v>
      </c>
      <c r="E382" s="126" t="s">
        <v>1187</v>
      </c>
      <c r="F382" s="103">
        <v>0</v>
      </c>
      <c r="G382" s="104">
        <v>0</v>
      </c>
      <c r="H382" s="2">
        <f t="shared" si="30"/>
        <v>0</v>
      </c>
      <c r="I382" s="2">
        <f t="shared" si="31"/>
        <v>19.272068062143923</v>
      </c>
      <c r="J382" s="1">
        <f t="shared" si="32"/>
        <v>0</v>
      </c>
      <c r="K382" s="1">
        <f t="shared" si="33"/>
        <v>0</v>
      </c>
      <c r="L382" s="11">
        <f t="shared" si="34"/>
        <v>0.89087133871067181</v>
      </c>
      <c r="M382" s="1">
        <f t="shared" si="35"/>
        <v>0</v>
      </c>
    </row>
    <row r="383" spans="1:13">
      <c r="A383" s="142" t="s">
        <v>364</v>
      </c>
      <c r="B383" s="149">
        <v>330917</v>
      </c>
      <c r="C383" s="80" t="s">
        <v>400</v>
      </c>
      <c r="D383" s="126" t="s">
        <v>1122</v>
      </c>
      <c r="E383" s="126" t="s">
        <v>1187</v>
      </c>
      <c r="F383" s="103">
        <v>0</v>
      </c>
      <c r="G383" s="104">
        <v>0</v>
      </c>
      <c r="H383" s="2">
        <f t="shared" si="30"/>
        <v>0</v>
      </c>
      <c r="I383" s="2">
        <f t="shared" si="31"/>
        <v>19.272068062143923</v>
      </c>
      <c r="J383" s="1">
        <f t="shared" si="32"/>
        <v>0</v>
      </c>
      <c r="K383" s="1">
        <f t="shared" si="33"/>
        <v>0</v>
      </c>
      <c r="L383" s="11">
        <f t="shared" si="34"/>
        <v>0.89087133871067181</v>
      </c>
      <c r="M383" s="1">
        <f t="shared" si="35"/>
        <v>0</v>
      </c>
    </row>
    <row r="384" spans="1:13">
      <c r="A384" s="142" t="s">
        <v>364</v>
      </c>
      <c r="B384" s="153">
        <v>330918</v>
      </c>
      <c r="C384" s="80" t="s">
        <v>401</v>
      </c>
      <c r="D384" s="126" t="s">
        <v>1122</v>
      </c>
      <c r="E384" s="126" t="s">
        <v>1187</v>
      </c>
      <c r="F384" s="103">
        <v>2615148</v>
      </c>
      <c r="G384" s="104">
        <v>3087</v>
      </c>
      <c r="H384" s="2">
        <f t="shared" si="30"/>
        <v>847.14868804664718</v>
      </c>
      <c r="I384" s="2">
        <f t="shared" si="31"/>
        <v>19.272068062143923</v>
      </c>
      <c r="J384" s="1">
        <f t="shared" si="32"/>
        <v>59492.874107838288</v>
      </c>
      <c r="K384" s="1">
        <f t="shared" si="33"/>
        <v>2555655.1258921619</v>
      </c>
      <c r="L384" s="11">
        <f t="shared" si="34"/>
        <v>0.89087133871067181</v>
      </c>
      <c r="M384" s="1">
        <f t="shared" si="35"/>
        <v>2276759.9032863406</v>
      </c>
    </row>
    <row r="385" spans="1:13">
      <c r="A385" s="142" t="s">
        <v>364</v>
      </c>
      <c r="B385" s="153">
        <v>330920</v>
      </c>
      <c r="C385" s="80" t="s">
        <v>402</v>
      </c>
      <c r="D385" s="126" t="s">
        <v>1122</v>
      </c>
      <c r="E385" s="126" t="s">
        <v>1187</v>
      </c>
      <c r="F385" s="103">
        <v>19824</v>
      </c>
      <c r="G385" s="104">
        <v>2452</v>
      </c>
      <c r="H385" s="2">
        <f t="shared" si="30"/>
        <v>8.084828711256117</v>
      </c>
      <c r="I385" s="2">
        <f t="shared" si="31"/>
        <v>19.272068062143923</v>
      </c>
      <c r="J385" s="1">
        <f t="shared" si="32"/>
        <v>19824</v>
      </c>
      <c r="K385" s="1">
        <f t="shared" si="33"/>
        <v>0</v>
      </c>
      <c r="L385" s="11">
        <f t="shared" si="34"/>
        <v>0.89087133871067181</v>
      </c>
      <c r="M385" s="1">
        <f t="shared" si="35"/>
        <v>0</v>
      </c>
    </row>
    <row r="386" spans="1:13">
      <c r="A386" s="142" t="s">
        <v>364</v>
      </c>
      <c r="B386" s="153">
        <v>330925</v>
      </c>
      <c r="C386" s="80" t="s">
        <v>403</v>
      </c>
      <c r="D386" s="126" t="s">
        <v>1122</v>
      </c>
      <c r="E386" s="126" t="s">
        <v>1187</v>
      </c>
      <c r="F386" s="103">
        <v>0</v>
      </c>
      <c r="G386" s="104">
        <v>1318</v>
      </c>
      <c r="H386" s="2">
        <f t="shared" si="30"/>
        <v>0</v>
      </c>
      <c r="I386" s="2">
        <f t="shared" si="31"/>
        <v>19.272068062143923</v>
      </c>
      <c r="J386" s="1">
        <f t="shared" si="32"/>
        <v>0</v>
      </c>
      <c r="K386" s="1">
        <f t="shared" si="33"/>
        <v>0</v>
      </c>
      <c r="L386" s="11">
        <f t="shared" si="34"/>
        <v>0.89087133871067181</v>
      </c>
      <c r="M386" s="1">
        <f t="shared" si="35"/>
        <v>0</v>
      </c>
    </row>
    <row r="387" spans="1:13">
      <c r="A387" s="142" t="s">
        <v>364</v>
      </c>
      <c r="B387" s="149">
        <v>330930</v>
      </c>
      <c r="C387" s="80" t="s">
        <v>404</v>
      </c>
      <c r="D387" s="126" t="s">
        <v>1122</v>
      </c>
      <c r="E387" s="126" t="s">
        <v>1187</v>
      </c>
      <c r="F387" s="103">
        <v>0</v>
      </c>
      <c r="G387" s="104">
        <v>0</v>
      </c>
      <c r="H387" s="2">
        <f t="shared" ref="H387:H450" si="36">IFERROR(F387/G387,0)</f>
        <v>0</v>
      </c>
      <c r="I387" s="2">
        <f t="shared" ref="I387:I450" si="37">$D$1134</f>
        <v>19.272068062143923</v>
      </c>
      <c r="J387" s="1">
        <f t="shared" ref="J387:J450" si="38">MIN(F387,I387*G387)</f>
        <v>0</v>
      </c>
      <c r="K387" s="1">
        <f t="shared" ref="K387:K450" si="39">F387-J387</f>
        <v>0</v>
      </c>
      <c r="L387" s="11">
        <f t="shared" ref="L387:L450" si="40">$L$1132</f>
        <v>0.89087133871067181</v>
      </c>
      <c r="M387" s="1">
        <f t="shared" ref="M387:M450" si="41">L387*K387</f>
        <v>0</v>
      </c>
    </row>
    <row r="388" spans="1:13">
      <c r="A388" s="142" t="s">
        <v>364</v>
      </c>
      <c r="B388" s="153">
        <v>330936</v>
      </c>
      <c r="C388" s="80" t="s">
        <v>405</v>
      </c>
      <c r="D388" s="126" t="s">
        <v>1122</v>
      </c>
      <c r="E388" s="126" t="s">
        <v>1187</v>
      </c>
      <c r="F388" s="103">
        <v>0</v>
      </c>
      <c r="G388" s="104">
        <v>1501</v>
      </c>
      <c r="H388" s="2">
        <f t="shared" si="36"/>
        <v>0</v>
      </c>
      <c r="I388" s="2">
        <f t="shared" si="37"/>
        <v>19.272068062143923</v>
      </c>
      <c r="J388" s="1">
        <f t="shared" si="38"/>
        <v>0</v>
      </c>
      <c r="K388" s="1">
        <f t="shared" si="39"/>
        <v>0</v>
      </c>
      <c r="L388" s="11">
        <f t="shared" si="40"/>
        <v>0.89087133871067181</v>
      </c>
      <c r="M388" s="1">
        <f t="shared" si="41"/>
        <v>0</v>
      </c>
    </row>
    <row r="389" spans="1:13">
      <c r="A389" s="142" t="s">
        <v>364</v>
      </c>
      <c r="B389" s="153">
        <v>330937</v>
      </c>
      <c r="C389" s="80" t="s">
        <v>406</v>
      </c>
      <c r="D389" s="126" t="s">
        <v>1122</v>
      </c>
      <c r="E389" s="126" t="s">
        <v>1187</v>
      </c>
      <c r="F389" s="103">
        <v>0</v>
      </c>
      <c r="G389" s="104">
        <v>3713</v>
      </c>
      <c r="H389" s="2">
        <f t="shared" si="36"/>
        <v>0</v>
      </c>
      <c r="I389" s="2">
        <f t="shared" si="37"/>
        <v>19.272068062143923</v>
      </c>
      <c r="J389" s="1">
        <f t="shared" si="38"/>
        <v>0</v>
      </c>
      <c r="K389" s="1">
        <f t="shared" si="39"/>
        <v>0</v>
      </c>
      <c r="L389" s="11">
        <f t="shared" si="40"/>
        <v>0.89087133871067181</v>
      </c>
      <c r="M389" s="1">
        <f t="shared" si="41"/>
        <v>0</v>
      </c>
    </row>
    <row r="390" spans="1:13">
      <c r="A390" s="142" t="s">
        <v>364</v>
      </c>
      <c r="B390" s="153">
        <v>330938</v>
      </c>
      <c r="C390" s="80" t="s">
        <v>407</v>
      </c>
      <c r="D390" s="126" t="s">
        <v>1122</v>
      </c>
      <c r="E390" s="126" t="s">
        <v>1187</v>
      </c>
      <c r="F390" s="103">
        <v>0</v>
      </c>
      <c r="G390" s="104">
        <v>3670</v>
      </c>
      <c r="H390" s="2">
        <f t="shared" si="36"/>
        <v>0</v>
      </c>
      <c r="I390" s="2">
        <f t="shared" si="37"/>
        <v>19.272068062143923</v>
      </c>
      <c r="J390" s="1">
        <f t="shared" si="38"/>
        <v>0</v>
      </c>
      <c r="K390" s="1">
        <f t="shared" si="39"/>
        <v>0</v>
      </c>
      <c r="L390" s="11">
        <f t="shared" si="40"/>
        <v>0.89087133871067181</v>
      </c>
      <c r="M390" s="1">
        <f t="shared" si="41"/>
        <v>0</v>
      </c>
    </row>
    <row r="391" spans="1:13">
      <c r="A391" s="142" t="s">
        <v>364</v>
      </c>
      <c r="B391" s="153">
        <v>330942</v>
      </c>
      <c r="C391" s="80" t="s">
        <v>408</v>
      </c>
      <c r="D391" s="126" t="s">
        <v>1122</v>
      </c>
      <c r="E391" s="126" t="s">
        <v>1187</v>
      </c>
      <c r="F391" s="103">
        <v>1390128</v>
      </c>
      <c r="G391" s="104">
        <v>1876</v>
      </c>
      <c r="H391" s="2">
        <f t="shared" si="36"/>
        <v>741.00639658848615</v>
      </c>
      <c r="I391" s="2">
        <f t="shared" si="37"/>
        <v>19.272068062143923</v>
      </c>
      <c r="J391" s="1">
        <f t="shared" si="38"/>
        <v>36154.399684582</v>
      </c>
      <c r="K391" s="1">
        <f t="shared" si="39"/>
        <v>1353973.6003154181</v>
      </c>
      <c r="L391" s="11">
        <f t="shared" si="40"/>
        <v>0.89087133871067181</v>
      </c>
      <c r="M391" s="1">
        <f t="shared" si="41"/>
        <v>1206216.2738919046</v>
      </c>
    </row>
    <row r="392" spans="1:13">
      <c r="A392" s="142" t="s">
        <v>364</v>
      </c>
      <c r="B392" s="149">
        <v>330943</v>
      </c>
      <c r="C392" s="80" t="s">
        <v>409</v>
      </c>
      <c r="D392" s="126" t="s">
        <v>1122</v>
      </c>
      <c r="E392" s="126" t="s">
        <v>1187</v>
      </c>
      <c r="F392" s="103">
        <v>0</v>
      </c>
      <c r="G392" s="104">
        <v>0</v>
      </c>
      <c r="H392" s="2">
        <f t="shared" si="36"/>
        <v>0</v>
      </c>
      <c r="I392" s="2">
        <f t="shared" si="37"/>
        <v>19.272068062143923</v>
      </c>
      <c r="J392" s="1">
        <f t="shared" si="38"/>
        <v>0</v>
      </c>
      <c r="K392" s="1">
        <f t="shared" si="39"/>
        <v>0</v>
      </c>
      <c r="L392" s="11">
        <f t="shared" si="40"/>
        <v>0.89087133871067181</v>
      </c>
      <c r="M392" s="1">
        <f t="shared" si="41"/>
        <v>0</v>
      </c>
    </row>
    <row r="393" spans="1:13">
      <c r="A393" s="142" t="s">
        <v>364</v>
      </c>
      <c r="B393" s="149">
        <v>330945</v>
      </c>
      <c r="C393" s="80" t="s">
        <v>410</v>
      </c>
      <c r="D393" s="126" t="s">
        <v>1122</v>
      </c>
      <c r="E393" s="126" t="s">
        <v>1187</v>
      </c>
      <c r="F393" s="103">
        <v>0</v>
      </c>
      <c r="G393" s="104">
        <v>0</v>
      </c>
      <c r="H393" s="2">
        <f t="shared" si="36"/>
        <v>0</v>
      </c>
      <c r="I393" s="2">
        <f t="shared" si="37"/>
        <v>19.272068062143923</v>
      </c>
      <c r="J393" s="1">
        <f t="shared" si="38"/>
        <v>0</v>
      </c>
      <c r="K393" s="1">
        <f t="shared" si="39"/>
        <v>0</v>
      </c>
      <c r="L393" s="11">
        <f t="shared" si="40"/>
        <v>0.89087133871067181</v>
      </c>
      <c r="M393" s="1">
        <f t="shared" si="41"/>
        <v>0</v>
      </c>
    </row>
    <row r="394" spans="1:13">
      <c r="A394" s="142" t="s">
        <v>364</v>
      </c>
      <c r="B394" s="153">
        <v>330946</v>
      </c>
      <c r="C394" s="80" t="s">
        <v>411</v>
      </c>
      <c r="D394" s="126" t="s">
        <v>1122</v>
      </c>
      <c r="E394" s="126" t="s">
        <v>1187</v>
      </c>
      <c r="F394" s="103">
        <v>72096</v>
      </c>
      <c r="G394" s="104">
        <v>507</v>
      </c>
      <c r="H394" s="2">
        <f t="shared" si="36"/>
        <v>142.20118343195267</v>
      </c>
      <c r="I394" s="2">
        <f t="shared" si="37"/>
        <v>19.272068062143923</v>
      </c>
      <c r="J394" s="1">
        <f t="shared" si="38"/>
        <v>9770.9385075069695</v>
      </c>
      <c r="K394" s="1">
        <f t="shared" si="39"/>
        <v>62325.061492493027</v>
      </c>
      <c r="L394" s="11">
        <f t="shared" si="40"/>
        <v>0.89087133871067181</v>
      </c>
      <c r="M394" s="1">
        <f t="shared" si="41"/>
        <v>55523.610967042201</v>
      </c>
    </row>
    <row r="395" spans="1:13">
      <c r="A395" s="142" t="s">
        <v>364</v>
      </c>
      <c r="B395" s="153">
        <v>330949</v>
      </c>
      <c r="C395" s="80" t="s">
        <v>412</v>
      </c>
      <c r="D395" s="126" t="s">
        <v>1122</v>
      </c>
      <c r="E395" s="126" t="s">
        <v>1187</v>
      </c>
      <c r="F395" s="103">
        <v>222240</v>
      </c>
      <c r="G395" s="104">
        <v>1527</v>
      </c>
      <c r="H395" s="2">
        <f t="shared" si="36"/>
        <v>145.54027504911591</v>
      </c>
      <c r="I395" s="2">
        <f t="shared" si="37"/>
        <v>19.272068062143923</v>
      </c>
      <c r="J395" s="1">
        <f t="shared" si="38"/>
        <v>29428.44793089377</v>
      </c>
      <c r="K395" s="1">
        <f t="shared" si="39"/>
        <v>192811.55206910623</v>
      </c>
      <c r="L395" s="11">
        <f t="shared" si="40"/>
        <v>0.89087133871067181</v>
      </c>
      <c r="M395" s="1">
        <f t="shared" si="41"/>
        <v>171770.28551068707</v>
      </c>
    </row>
    <row r="396" spans="1:13">
      <c r="A396" s="142" t="s">
        <v>364</v>
      </c>
      <c r="B396" s="149">
        <v>330951</v>
      </c>
      <c r="C396" s="80" t="s">
        <v>15</v>
      </c>
      <c r="D396" s="126" t="s">
        <v>1122</v>
      </c>
      <c r="E396" s="126" t="s">
        <v>1187</v>
      </c>
      <c r="F396" s="103">
        <v>0</v>
      </c>
      <c r="G396" s="104">
        <v>0</v>
      </c>
      <c r="H396" s="2">
        <f t="shared" si="36"/>
        <v>0</v>
      </c>
      <c r="I396" s="2">
        <f t="shared" si="37"/>
        <v>19.272068062143923</v>
      </c>
      <c r="J396" s="1">
        <f t="shared" si="38"/>
        <v>0</v>
      </c>
      <c r="K396" s="1">
        <f t="shared" si="39"/>
        <v>0</v>
      </c>
      <c r="L396" s="11">
        <f t="shared" si="40"/>
        <v>0.89087133871067181</v>
      </c>
      <c r="M396" s="1">
        <f t="shared" si="41"/>
        <v>0</v>
      </c>
    </row>
    <row r="397" spans="1:13">
      <c r="A397" s="142" t="s">
        <v>364</v>
      </c>
      <c r="B397" s="149">
        <v>330952</v>
      </c>
      <c r="C397" s="80" t="s">
        <v>413</v>
      </c>
      <c r="D397" s="126" t="s">
        <v>1122</v>
      </c>
      <c r="E397" s="126" t="s">
        <v>1187</v>
      </c>
      <c r="F397" s="103">
        <v>0</v>
      </c>
      <c r="G397" s="104">
        <v>0</v>
      </c>
      <c r="H397" s="2">
        <f t="shared" si="36"/>
        <v>0</v>
      </c>
      <c r="I397" s="2">
        <f t="shared" si="37"/>
        <v>19.272068062143923</v>
      </c>
      <c r="J397" s="1">
        <f t="shared" si="38"/>
        <v>0</v>
      </c>
      <c r="K397" s="1">
        <f t="shared" si="39"/>
        <v>0</v>
      </c>
      <c r="L397" s="11">
        <f t="shared" si="40"/>
        <v>0.89087133871067181</v>
      </c>
      <c r="M397" s="1">
        <f t="shared" si="41"/>
        <v>0</v>
      </c>
    </row>
    <row r="398" spans="1:13">
      <c r="A398" s="142" t="s">
        <v>364</v>
      </c>
      <c r="B398" s="153">
        <v>330953</v>
      </c>
      <c r="C398" s="80" t="s">
        <v>414</v>
      </c>
      <c r="D398" s="126" t="s">
        <v>1122</v>
      </c>
      <c r="E398" s="126" t="s">
        <v>1187</v>
      </c>
      <c r="F398" s="103">
        <v>375324</v>
      </c>
      <c r="G398" s="104">
        <v>1037</v>
      </c>
      <c r="H398" s="2">
        <f t="shared" si="36"/>
        <v>361.93249758919961</v>
      </c>
      <c r="I398" s="2">
        <f t="shared" si="37"/>
        <v>19.272068062143923</v>
      </c>
      <c r="J398" s="1">
        <f t="shared" si="38"/>
        <v>19985.134580443249</v>
      </c>
      <c r="K398" s="1">
        <f t="shared" si="39"/>
        <v>355338.86541955674</v>
      </c>
      <c r="L398" s="11">
        <f t="shared" si="40"/>
        <v>0.89087133871067181</v>
      </c>
      <c r="M398" s="1">
        <f t="shared" si="41"/>
        <v>316561.21073225175</v>
      </c>
    </row>
    <row r="399" spans="1:13">
      <c r="A399" s="142" t="s">
        <v>364</v>
      </c>
      <c r="B399" s="149">
        <v>330954</v>
      </c>
      <c r="C399" s="80" t="s">
        <v>415</v>
      </c>
      <c r="D399" s="126" t="s">
        <v>1122</v>
      </c>
      <c r="E399" s="126" t="s">
        <v>1187</v>
      </c>
      <c r="F399" s="103">
        <v>0</v>
      </c>
      <c r="G399" s="104">
        <v>0</v>
      </c>
      <c r="H399" s="2">
        <f t="shared" si="36"/>
        <v>0</v>
      </c>
      <c r="I399" s="2">
        <f t="shared" si="37"/>
        <v>19.272068062143923</v>
      </c>
      <c r="J399" s="1">
        <f t="shared" si="38"/>
        <v>0</v>
      </c>
      <c r="K399" s="1">
        <f t="shared" si="39"/>
        <v>0</v>
      </c>
      <c r="L399" s="11">
        <f t="shared" si="40"/>
        <v>0.89087133871067181</v>
      </c>
      <c r="M399" s="1">
        <f t="shared" si="41"/>
        <v>0</v>
      </c>
    </row>
    <row r="400" spans="1:13">
      <c r="A400" s="142" t="s">
        <v>364</v>
      </c>
      <c r="B400" s="149">
        <v>330955</v>
      </c>
      <c r="C400" s="80" t="s">
        <v>416</v>
      </c>
      <c r="D400" s="126" t="s">
        <v>1122</v>
      </c>
      <c r="E400" s="126" t="s">
        <v>1187</v>
      </c>
      <c r="F400" s="103">
        <v>0</v>
      </c>
      <c r="G400" s="104">
        <v>0</v>
      </c>
      <c r="H400" s="2">
        <f t="shared" si="36"/>
        <v>0</v>
      </c>
      <c r="I400" s="2">
        <f t="shared" si="37"/>
        <v>19.272068062143923</v>
      </c>
      <c r="J400" s="1">
        <f t="shared" si="38"/>
        <v>0</v>
      </c>
      <c r="K400" s="1">
        <f t="shared" si="39"/>
        <v>0</v>
      </c>
      <c r="L400" s="11">
        <f t="shared" si="40"/>
        <v>0.89087133871067181</v>
      </c>
      <c r="M400" s="1">
        <f t="shared" si="41"/>
        <v>0</v>
      </c>
    </row>
    <row r="401" spans="1:13">
      <c r="A401" s="142" t="s">
        <v>364</v>
      </c>
      <c r="B401" s="149">
        <v>330958</v>
      </c>
      <c r="C401" s="80" t="s">
        <v>417</v>
      </c>
      <c r="D401" s="126" t="s">
        <v>1122</v>
      </c>
      <c r="E401" s="126" t="s">
        <v>1187</v>
      </c>
      <c r="F401" s="103">
        <v>0</v>
      </c>
      <c r="G401" s="104">
        <v>0</v>
      </c>
      <c r="H401" s="2">
        <f t="shared" si="36"/>
        <v>0</v>
      </c>
      <c r="I401" s="2">
        <f t="shared" si="37"/>
        <v>19.272068062143923</v>
      </c>
      <c r="J401" s="1">
        <f t="shared" si="38"/>
        <v>0</v>
      </c>
      <c r="K401" s="1">
        <f t="shared" si="39"/>
        <v>0</v>
      </c>
      <c r="L401" s="11">
        <f t="shared" si="40"/>
        <v>0.89087133871067181</v>
      </c>
      <c r="M401" s="1">
        <f t="shared" si="41"/>
        <v>0</v>
      </c>
    </row>
    <row r="402" spans="1:13">
      <c r="A402" s="142" t="s">
        <v>364</v>
      </c>
      <c r="B402" s="153">
        <v>330960</v>
      </c>
      <c r="C402" s="80" t="s">
        <v>418</v>
      </c>
      <c r="D402" s="126" t="s">
        <v>1122</v>
      </c>
      <c r="E402" s="126" t="s">
        <v>1187</v>
      </c>
      <c r="F402" s="103">
        <v>1434744</v>
      </c>
      <c r="G402" s="104">
        <v>2659</v>
      </c>
      <c r="H402" s="2">
        <f t="shared" si="36"/>
        <v>539.5802933433622</v>
      </c>
      <c r="I402" s="2">
        <f t="shared" si="37"/>
        <v>19.272068062143923</v>
      </c>
      <c r="J402" s="1">
        <f t="shared" si="38"/>
        <v>51244.428977240692</v>
      </c>
      <c r="K402" s="1">
        <f t="shared" si="39"/>
        <v>1383499.5710227592</v>
      </c>
      <c r="L402" s="11">
        <f t="shared" si="40"/>
        <v>0.89087133871067181</v>
      </c>
      <c r="M402" s="1">
        <f t="shared" si="41"/>
        <v>1232520.1149426857</v>
      </c>
    </row>
    <row r="403" spans="1:13">
      <c r="A403" s="142" t="s">
        <v>364</v>
      </c>
      <c r="B403" s="149">
        <v>330962</v>
      </c>
      <c r="C403" s="80" t="s">
        <v>30</v>
      </c>
      <c r="D403" s="126" t="s">
        <v>1122</v>
      </c>
      <c r="E403" s="126" t="s">
        <v>1187</v>
      </c>
      <c r="F403" s="103">
        <v>0</v>
      </c>
      <c r="G403" s="104">
        <v>0</v>
      </c>
      <c r="H403" s="2">
        <f t="shared" si="36"/>
        <v>0</v>
      </c>
      <c r="I403" s="2">
        <f t="shared" si="37"/>
        <v>19.272068062143923</v>
      </c>
      <c r="J403" s="1">
        <f t="shared" si="38"/>
        <v>0</v>
      </c>
      <c r="K403" s="1">
        <f t="shared" si="39"/>
        <v>0</v>
      </c>
      <c r="L403" s="11">
        <f t="shared" si="40"/>
        <v>0.89087133871067181</v>
      </c>
      <c r="M403" s="1">
        <f t="shared" si="41"/>
        <v>0</v>
      </c>
    </row>
    <row r="404" spans="1:13">
      <c r="A404" s="142" t="s">
        <v>364</v>
      </c>
      <c r="B404" s="149">
        <v>330963</v>
      </c>
      <c r="C404" s="80" t="s">
        <v>419</v>
      </c>
      <c r="D404" s="126" t="s">
        <v>1122</v>
      </c>
      <c r="E404" s="126" t="s">
        <v>1187</v>
      </c>
      <c r="F404" s="103">
        <v>0</v>
      </c>
      <c r="G404" s="104">
        <v>0</v>
      </c>
      <c r="H404" s="2">
        <f t="shared" si="36"/>
        <v>0</v>
      </c>
      <c r="I404" s="2">
        <f t="shared" si="37"/>
        <v>19.272068062143923</v>
      </c>
      <c r="J404" s="1">
        <f t="shared" si="38"/>
        <v>0</v>
      </c>
      <c r="K404" s="1">
        <f t="shared" si="39"/>
        <v>0</v>
      </c>
      <c r="L404" s="11">
        <f t="shared" si="40"/>
        <v>0.89087133871067181</v>
      </c>
      <c r="M404" s="1">
        <f t="shared" si="41"/>
        <v>0</v>
      </c>
    </row>
    <row r="405" spans="1:13">
      <c r="A405" s="142" t="s">
        <v>364</v>
      </c>
      <c r="B405" s="153">
        <v>330966</v>
      </c>
      <c r="C405" s="80" t="s">
        <v>420</v>
      </c>
      <c r="D405" s="126" t="s">
        <v>1122</v>
      </c>
      <c r="E405" s="126" t="s">
        <v>1187</v>
      </c>
      <c r="F405" s="103">
        <v>1344720</v>
      </c>
      <c r="G405" s="104">
        <v>4757</v>
      </c>
      <c r="H405" s="2">
        <f t="shared" si="36"/>
        <v>282.68236283371874</v>
      </c>
      <c r="I405" s="2">
        <f t="shared" si="37"/>
        <v>19.272068062143923</v>
      </c>
      <c r="J405" s="1">
        <f t="shared" si="38"/>
        <v>91677.227771618636</v>
      </c>
      <c r="K405" s="1">
        <f t="shared" si="39"/>
        <v>1253042.7722283814</v>
      </c>
      <c r="L405" s="11">
        <f t="shared" si="40"/>
        <v>0.89087133871067181</v>
      </c>
      <c r="M405" s="1">
        <f t="shared" si="41"/>
        <v>1116299.8919568295</v>
      </c>
    </row>
    <row r="406" spans="1:13">
      <c r="A406" s="142" t="s">
        <v>364</v>
      </c>
      <c r="B406" s="149">
        <v>330968</v>
      </c>
      <c r="C406" s="80" t="s">
        <v>421</v>
      </c>
      <c r="D406" s="126" t="s">
        <v>1122</v>
      </c>
      <c r="E406" s="126" t="s">
        <v>1187</v>
      </c>
      <c r="F406" s="103">
        <v>0</v>
      </c>
      <c r="G406" s="104">
        <v>0</v>
      </c>
      <c r="H406" s="2">
        <f t="shared" si="36"/>
        <v>0</v>
      </c>
      <c r="I406" s="2">
        <f t="shared" si="37"/>
        <v>19.272068062143923</v>
      </c>
      <c r="J406" s="1">
        <f t="shared" si="38"/>
        <v>0</v>
      </c>
      <c r="K406" s="1">
        <f t="shared" si="39"/>
        <v>0</v>
      </c>
      <c r="L406" s="11">
        <f t="shared" si="40"/>
        <v>0.89087133871067181</v>
      </c>
      <c r="M406" s="1">
        <f t="shared" si="41"/>
        <v>0</v>
      </c>
    </row>
    <row r="407" spans="1:13">
      <c r="A407" s="142" t="s">
        <v>364</v>
      </c>
      <c r="B407" s="153">
        <v>330971</v>
      </c>
      <c r="C407" s="80" t="s">
        <v>422</v>
      </c>
      <c r="D407" s="126" t="s">
        <v>1122</v>
      </c>
      <c r="E407" s="126" t="s">
        <v>1187</v>
      </c>
      <c r="F407" s="103">
        <v>1297956</v>
      </c>
      <c r="G407" s="104">
        <v>5757</v>
      </c>
      <c r="H407" s="2">
        <f t="shared" si="36"/>
        <v>225.45700885878063</v>
      </c>
      <c r="I407" s="2">
        <f t="shared" si="37"/>
        <v>19.272068062143923</v>
      </c>
      <c r="J407" s="1">
        <f t="shared" si="38"/>
        <v>110949.29583376256</v>
      </c>
      <c r="K407" s="1">
        <f t="shared" si="39"/>
        <v>1187006.7041662375</v>
      </c>
      <c r="L407" s="11">
        <f t="shared" si="40"/>
        <v>0.89087133871067181</v>
      </c>
      <c r="M407" s="1">
        <f t="shared" si="41"/>
        <v>1057470.2515991183</v>
      </c>
    </row>
    <row r="408" spans="1:13">
      <c r="A408" s="142" t="s">
        <v>364</v>
      </c>
      <c r="B408" s="149">
        <v>330973</v>
      </c>
      <c r="C408" s="80" t="s">
        <v>423</v>
      </c>
      <c r="D408" s="126" t="s">
        <v>1122</v>
      </c>
      <c r="E408" s="126" t="s">
        <v>1187</v>
      </c>
      <c r="F408" s="103">
        <v>0</v>
      </c>
      <c r="G408" s="104">
        <v>0</v>
      </c>
      <c r="H408" s="2">
        <f t="shared" si="36"/>
        <v>0</v>
      </c>
      <c r="I408" s="2">
        <f t="shared" si="37"/>
        <v>19.272068062143923</v>
      </c>
      <c r="J408" s="1">
        <f t="shared" si="38"/>
        <v>0</v>
      </c>
      <c r="K408" s="1">
        <f t="shared" si="39"/>
        <v>0</v>
      </c>
      <c r="L408" s="11">
        <f t="shared" si="40"/>
        <v>0.89087133871067181</v>
      </c>
      <c r="M408" s="1">
        <f t="shared" si="41"/>
        <v>0</v>
      </c>
    </row>
    <row r="409" spans="1:13">
      <c r="A409" s="142" t="s">
        <v>364</v>
      </c>
      <c r="B409" s="153">
        <v>330974</v>
      </c>
      <c r="C409" s="80" t="s">
        <v>424</v>
      </c>
      <c r="D409" s="126" t="s">
        <v>1122</v>
      </c>
      <c r="E409" s="126" t="s">
        <v>1187</v>
      </c>
      <c r="F409" s="103">
        <v>898620</v>
      </c>
      <c r="G409" s="104">
        <v>5596</v>
      </c>
      <c r="H409" s="2">
        <f t="shared" si="36"/>
        <v>160.58255897069336</v>
      </c>
      <c r="I409" s="2">
        <f t="shared" si="37"/>
        <v>19.272068062143923</v>
      </c>
      <c r="J409" s="1">
        <f t="shared" si="38"/>
        <v>107846.49287575739</v>
      </c>
      <c r="K409" s="1">
        <f t="shared" si="39"/>
        <v>790773.50712424261</v>
      </c>
      <c r="L409" s="11">
        <f t="shared" si="40"/>
        <v>0.89087133871067181</v>
      </c>
      <c r="M409" s="1">
        <f t="shared" si="41"/>
        <v>704477.45290870697</v>
      </c>
    </row>
    <row r="410" spans="1:13">
      <c r="A410" s="142" t="s">
        <v>425</v>
      </c>
      <c r="B410" s="149">
        <v>340976</v>
      </c>
      <c r="C410" s="80" t="s">
        <v>426</v>
      </c>
      <c r="D410" s="126" t="s">
        <v>1122</v>
      </c>
      <c r="E410" s="126" t="s">
        <v>1187</v>
      </c>
      <c r="F410" s="103">
        <v>0</v>
      </c>
      <c r="G410" s="104">
        <v>0</v>
      </c>
      <c r="H410" s="2">
        <f t="shared" si="36"/>
        <v>0</v>
      </c>
      <c r="I410" s="2">
        <f t="shared" si="37"/>
        <v>19.272068062143923</v>
      </c>
      <c r="J410" s="1">
        <f t="shared" si="38"/>
        <v>0</v>
      </c>
      <c r="K410" s="1">
        <f t="shared" si="39"/>
        <v>0</v>
      </c>
      <c r="L410" s="11">
        <f t="shared" si="40"/>
        <v>0.89087133871067181</v>
      </c>
      <c r="M410" s="1">
        <f t="shared" si="41"/>
        <v>0</v>
      </c>
    </row>
    <row r="411" spans="1:13">
      <c r="A411" s="142" t="s">
        <v>425</v>
      </c>
      <c r="B411" s="153">
        <v>340978</v>
      </c>
      <c r="C411" s="80" t="s">
        <v>427</v>
      </c>
      <c r="D411" s="126" t="s">
        <v>1122</v>
      </c>
      <c r="E411" s="126" t="s">
        <v>1187</v>
      </c>
      <c r="F411" s="103">
        <v>378060</v>
      </c>
      <c r="G411" s="104">
        <v>969</v>
      </c>
      <c r="H411" s="2">
        <f t="shared" si="36"/>
        <v>390.15479876160992</v>
      </c>
      <c r="I411" s="2">
        <f t="shared" si="37"/>
        <v>19.272068062143923</v>
      </c>
      <c r="J411" s="1">
        <f t="shared" si="38"/>
        <v>18674.63395221746</v>
      </c>
      <c r="K411" s="1">
        <f t="shared" si="39"/>
        <v>359385.36604778253</v>
      </c>
      <c r="L411" s="11">
        <f t="shared" si="40"/>
        <v>0.89087133871067181</v>
      </c>
      <c r="M411" s="1">
        <f t="shared" si="41"/>
        <v>320166.12216401286</v>
      </c>
    </row>
    <row r="412" spans="1:13">
      <c r="A412" s="142" t="s">
        <v>425</v>
      </c>
      <c r="B412" s="153">
        <v>340983</v>
      </c>
      <c r="C412" s="80" t="s">
        <v>428</v>
      </c>
      <c r="D412" s="126" t="s">
        <v>1122</v>
      </c>
      <c r="E412" s="126" t="s">
        <v>1187</v>
      </c>
      <c r="F412" s="103">
        <v>45084</v>
      </c>
      <c r="G412" s="104">
        <v>1052</v>
      </c>
      <c r="H412" s="2">
        <f t="shared" si="36"/>
        <v>42.855513307984793</v>
      </c>
      <c r="I412" s="2">
        <f t="shared" si="37"/>
        <v>19.272068062143923</v>
      </c>
      <c r="J412" s="1">
        <f t="shared" si="38"/>
        <v>20274.215601375407</v>
      </c>
      <c r="K412" s="1">
        <f t="shared" si="39"/>
        <v>24809.784398624593</v>
      </c>
      <c r="L412" s="11">
        <f t="shared" si="40"/>
        <v>0.89087133871067181</v>
      </c>
      <c r="M412" s="1">
        <f t="shared" si="41"/>
        <v>22102.32584032583</v>
      </c>
    </row>
    <row r="413" spans="1:13">
      <c r="A413" s="142" t="s">
        <v>425</v>
      </c>
      <c r="B413" s="149">
        <v>340984</v>
      </c>
      <c r="C413" s="80" t="s">
        <v>429</v>
      </c>
      <c r="D413" s="126" t="s">
        <v>1122</v>
      </c>
      <c r="E413" s="126" t="s">
        <v>1187</v>
      </c>
      <c r="F413" s="103">
        <v>0</v>
      </c>
      <c r="G413" s="104">
        <v>0</v>
      </c>
      <c r="H413" s="2">
        <f t="shared" si="36"/>
        <v>0</v>
      </c>
      <c r="I413" s="2">
        <f t="shared" si="37"/>
        <v>19.272068062143923</v>
      </c>
      <c r="J413" s="1">
        <f t="shared" si="38"/>
        <v>0</v>
      </c>
      <c r="K413" s="1">
        <f t="shared" si="39"/>
        <v>0</v>
      </c>
      <c r="L413" s="11">
        <f t="shared" si="40"/>
        <v>0.89087133871067181</v>
      </c>
      <c r="M413" s="1">
        <f t="shared" si="41"/>
        <v>0</v>
      </c>
    </row>
    <row r="414" spans="1:13">
      <c r="A414" s="142" t="s">
        <v>425</v>
      </c>
      <c r="B414" s="153">
        <v>340990</v>
      </c>
      <c r="C414" s="80" t="s">
        <v>430</v>
      </c>
      <c r="D414" s="126" t="s">
        <v>1122</v>
      </c>
      <c r="E414" s="126" t="s">
        <v>1187</v>
      </c>
      <c r="F414" s="103">
        <v>13500</v>
      </c>
      <c r="G414" s="104">
        <v>233</v>
      </c>
      <c r="H414" s="2">
        <f t="shared" si="36"/>
        <v>57.93991416309013</v>
      </c>
      <c r="I414" s="2">
        <f t="shared" si="37"/>
        <v>19.272068062143923</v>
      </c>
      <c r="J414" s="1">
        <f t="shared" si="38"/>
        <v>4490.3918584795338</v>
      </c>
      <c r="K414" s="1">
        <f t="shared" si="39"/>
        <v>9009.6081415204662</v>
      </c>
      <c r="L414" s="11">
        <f t="shared" si="40"/>
        <v>0.89087133871067181</v>
      </c>
      <c r="M414" s="1">
        <f t="shared" si="41"/>
        <v>8026.4016662949052</v>
      </c>
    </row>
    <row r="415" spans="1:13">
      <c r="A415" s="142" t="s">
        <v>425</v>
      </c>
      <c r="B415" s="149">
        <v>340993</v>
      </c>
      <c r="C415" s="80" t="s">
        <v>431</v>
      </c>
      <c r="D415" s="126" t="s">
        <v>1122</v>
      </c>
      <c r="E415" s="126" t="s">
        <v>1187</v>
      </c>
      <c r="F415" s="103">
        <v>0</v>
      </c>
      <c r="G415" s="104">
        <v>0</v>
      </c>
      <c r="H415" s="2">
        <f t="shared" si="36"/>
        <v>0</v>
      </c>
      <c r="I415" s="2">
        <f t="shared" si="37"/>
        <v>19.272068062143923</v>
      </c>
      <c r="J415" s="1">
        <f t="shared" si="38"/>
        <v>0</v>
      </c>
      <c r="K415" s="1">
        <f t="shared" si="39"/>
        <v>0</v>
      </c>
      <c r="L415" s="11">
        <f t="shared" si="40"/>
        <v>0.89087133871067181</v>
      </c>
      <c r="M415" s="1">
        <f t="shared" si="41"/>
        <v>0</v>
      </c>
    </row>
    <row r="416" spans="1:13">
      <c r="A416" s="142" t="s">
        <v>425</v>
      </c>
      <c r="B416" s="153">
        <v>341003</v>
      </c>
      <c r="C416" s="80" t="s">
        <v>432</v>
      </c>
      <c r="D416" s="126" t="s">
        <v>1122</v>
      </c>
      <c r="E416" s="126" t="s">
        <v>1187</v>
      </c>
      <c r="F416" s="103">
        <v>623388</v>
      </c>
      <c r="G416" s="104">
        <v>2351</v>
      </c>
      <c r="H416" s="2">
        <f t="shared" si="36"/>
        <v>265.15865589111019</v>
      </c>
      <c r="I416" s="2">
        <f t="shared" si="37"/>
        <v>19.272068062143923</v>
      </c>
      <c r="J416" s="1">
        <f t="shared" si="38"/>
        <v>45308.63201410036</v>
      </c>
      <c r="K416" s="1">
        <f t="shared" si="39"/>
        <v>578079.36798589968</v>
      </c>
      <c r="L416" s="11">
        <f t="shared" si="40"/>
        <v>0.89087133871067181</v>
      </c>
      <c r="M416" s="1">
        <f t="shared" si="41"/>
        <v>514994.34043861751</v>
      </c>
    </row>
    <row r="417" spans="1:13">
      <c r="A417" s="142" t="s">
        <v>425</v>
      </c>
      <c r="B417" s="149">
        <v>341012</v>
      </c>
      <c r="C417" s="80" t="s">
        <v>433</v>
      </c>
      <c r="D417" s="126" t="s">
        <v>1122</v>
      </c>
      <c r="E417" s="126" t="s">
        <v>1187</v>
      </c>
      <c r="F417" s="103">
        <v>0</v>
      </c>
      <c r="G417" s="104">
        <v>0</v>
      </c>
      <c r="H417" s="2">
        <f t="shared" si="36"/>
        <v>0</v>
      </c>
      <c r="I417" s="2">
        <f t="shared" si="37"/>
        <v>19.272068062143923</v>
      </c>
      <c r="J417" s="1">
        <f t="shared" si="38"/>
        <v>0</v>
      </c>
      <c r="K417" s="1">
        <f t="shared" si="39"/>
        <v>0</v>
      </c>
      <c r="L417" s="11">
        <f t="shared" si="40"/>
        <v>0.89087133871067181</v>
      </c>
      <c r="M417" s="1">
        <f t="shared" si="41"/>
        <v>0</v>
      </c>
    </row>
    <row r="418" spans="1:13">
      <c r="A418" s="142" t="s">
        <v>425</v>
      </c>
      <c r="B418" s="149">
        <v>341016</v>
      </c>
      <c r="C418" s="80" t="s">
        <v>434</v>
      </c>
      <c r="D418" s="126" t="s">
        <v>1122</v>
      </c>
      <c r="E418" s="126" t="s">
        <v>1187</v>
      </c>
      <c r="F418" s="103">
        <v>0</v>
      </c>
      <c r="G418" s="104">
        <v>0</v>
      </c>
      <c r="H418" s="2">
        <f t="shared" si="36"/>
        <v>0</v>
      </c>
      <c r="I418" s="2">
        <f t="shared" si="37"/>
        <v>19.272068062143923</v>
      </c>
      <c r="J418" s="1">
        <f t="shared" si="38"/>
        <v>0</v>
      </c>
      <c r="K418" s="1">
        <f t="shared" si="39"/>
        <v>0</v>
      </c>
      <c r="L418" s="11">
        <f t="shared" si="40"/>
        <v>0.89087133871067181</v>
      </c>
      <c r="M418" s="1">
        <f t="shared" si="41"/>
        <v>0</v>
      </c>
    </row>
    <row r="419" spans="1:13">
      <c r="A419" s="142" t="s">
        <v>425</v>
      </c>
      <c r="B419" s="149">
        <v>341017</v>
      </c>
      <c r="C419" s="80" t="s">
        <v>435</v>
      </c>
      <c r="D419" s="126" t="s">
        <v>1122</v>
      </c>
      <c r="E419" s="126" t="s">
        <v>1187</v>
      </c>
      <c r="F419" s="103">
        <v>0</v>
      </c>
      <c r="G419" s="104">
        <v>0</v>
      </c>
      <c r="H419" s="2">
        <f t="shared" si="36"/>
        <v>0</v>
      </c>
      <c r="I419" s="2">
        <f t="shared" si="37"/>
        <v>19.272068062143923</v>
      </c>
      <c r="J419" s="1">
        <f t="shared" si="38"/>
        <v>0</v>
      </c>
      <c r="K419" s="1">
        <f t="shared" si="39"/>
        <v>0</v>
      </c>
      <c r="L419" s="11">
        <f t="shared" si="40"/>
        <v>0.89087133871067181</v>
      </c>
      <c r="M419" s="1">
        <f t="shared" si="41"/>
        <v>0</v>
      </c>
    </row>
    <row r="420" spans="1:13">
      <c r="A420" s="142" t="s">
        <v>425</v>
      </c>
      <c r="B420" s="153">
        <v>341020</v>
      </c>
      <c r="C420" s="80" t="s">
        <v>436</v>
      </c>
      <c r="D420" s="126" t="s">
        <v>1122</v>
      </c>
      <c r="E420" s="126" t="s">
        <v>1187</v>
      </c>
      <c r="F420" s="103">
        <v>0</v>
      </c>
      <c r="G420" s="104">
        <v>760</v>
      </c>
      <c r="H420" s="2">
        <f t="shared" si="36"/>
        <v>0</v>
      </c>
      <c r="I420" s="2">
        <f t="shared" si="37"/>
        <v>19.272068062143923</v>
      </c>
      <c r="J420" s="1">
        <f t="shared" si="38"/>
        <v>0</v>
      </c>
      <c r="K420" s="1">
        <f t="shared" si="39"/>
        <v>0</v>
      </c>
      <c r="L420" s="11">
        <f t="shared" si="40"/>
        <v>0.89087133871067181</v>
      </c>
      <c r="M420" s="1">
        <f t="shared" si="41"/>
        <v>0</v>
      </c>
    </row>
    <row r="421" spans="1:13">
      <c r="A421" s="142" t="s">
        <v>425</v>
      </c>
      <c r="B421" s="153">
        <v>341021</v>
      </c>
      <c r="C421" s="80" t="s">
        <v>437</v>
      </c>
      <c r="D421" s="126" t="s">
        <v>1122</v>
      </c>
      <c r="E421" s="126" t="s">
        <v>1187</v>
      </c>
      <c r="F421" s="103">
        <v>12564</v>
      </c>
      <c r="G421" s="104">
        <v>64</v>
      </c>
      <c r="H421" s="2">
        <f t="shared" si="36"/>
        <v>196.3125</v>
      </c>
      <c r="I421" s="2">
        <f t="shared" si="37"/>
        <v>19.272068062143923</v>
      </c>
      <c r="J421" s="1">
        <f t="shared" si="38"/>
        <v>1233.4123559772111</v>
      </c>
      <c r="K421" s="1">
        <f t="shared" si="39"/>
        <v>11330.587644022789</v>
      </c>
      <c r="L421" s="11">
        <f t="shared" si="40"/>
        <v>0.89087133871067181</v>
      </c>
      <c r="M421" s="1">
        <f t="shared" si="41"/>
        <v>10094.09578280918</v>
      </c>
    </row>
    <row r="422" spans="1:13">
      <c r="A422" s="142" t="s">
        <v>425</v>
      </c>
      <c r="B422" s="153">
        <v>341023</v>
      </c>
      <c r="C422" s="80" t="s">
        <v>438</v>
      </c>
      <c r="D422" s="126" t="s">
        <v>1122</v>
      </c>
      <c r="E422" s="126" t="s">
        <v>1187</v>
      </c>
      <c r="F422" s="103">
        <v>86232</v>
      </c>
      <c r="G422" s="104">
        <v>1119</v>
      </c>
      <c r="H422" s="2">
        <f t="shared" si="36"/>
        <v>77.061662198391417</v>
      </c>
      <c r="I422" s="2">
        <f t="shared" si="37"/>
        <v>19.272068062143923</v>
      </c>
      <c r="J422" s="1">
        <f t="shared" si="38"/>
        <v>21565.44416153905</v>
      </c>
      <c r="K422" s="1">
        <f t="shared" si="39"/>
        <v>64666.555838460947</v>
      </c>
      <c r="L422" s="11">
        <f t="shared" si="40"/>
        <v>0.89087133871067181</v>
      </c>
      <c r="M422" s="1">
        <f t="shared" si="41"/>
        <v>57609.581169618112</v>
      </c>
    </row>
    <row r="423" spans="1:13">
      <c r="A423" s="142" t="s">
        <v>425</v>
      </c>
      <c r="B423" s="149">
        <v>341024</v>
      </c>
      <c r="C423" s="80" t="s">
        <v>439</v>
      </c>
      <c r="D423" s="126" t="s">
        <v>1122</v>
      </c>
      <c r="E423" s="126" t="s">
        <v>1187</v>
      </c>
      <c r="F423" s="103">
        <v>0</v>
      </c>
      <c r="G423" s="104">
        <v>0</v>
      </c>
      <c r="H423" s="2">
        <f t="shared" si="36"/>
        <v>0</v>
      </c>
      <c r="I423" s="2">
        <f t="shared" si="37"/>
        <v>19.272068062143923</v>
      </c>
      <c r="J423" s="1">
        <f t="shared" si="38"/>
        <v>0</v>
      </c>
      <c r="K423" s="1">
        <f t="shared" si="39"/>
        <v>0</v>
      </c>
      <c r="L423" s="11">
        <f t="shared" si="40"/>
        <v>0.89087133871067181</v>
      </c>
      <c r="M423" s="1">
        <f t="shared" si="41"/>
        <v>0</v>
      </c>
    </row>
    <row r="424" spans="1:13">
      <c r="A424" s="142" t="s">
        <v>425</v>
      </c>
      <c r="B424" s="153">
        <v>341025</v>
      </c>
      <c r="C424" s="80" t="s">
        <v>440</v>
      </c>
      <c r="D424" s="126" t="s">
        <v>1122</v>
      </c>
      <c r="E424" s="126" t="s">
        <v>1187</v>
      </c>
      <c r="F424" s="103">
        <v>5323404</v>
      </c>
      <c r="G424" s="104">
        <v>3164</v>
      </c>
      <c r="H424" s="2">
        <f t="shared" si="36"/>
        <v>1682.4917825537295</v>
      </c>
      <c r="I424" s="2">
        <f t="shared" si="37"/>
        <v>19.272068062143923</v>
      </c>
      <c r="J424" s="1">
        <f t="shared" si="38"/>
        <v>60976.823348623373</v>
      </c>
      <c r="K424" s="1">
        <f t="shared" si="39"/>
        <v>5262427.1766513763</v>
      </c>
      <c r="L424" s="11">
        <f t="shared" si="40"/>
        <v>0.89087133871067181</v>
      </c>
      <c r="M424" s="1">
        <f t="shared" si="41"/>
        <v>4688145.5437308326</v>
      </c>
    </row>
    <row r="425" spans="1:13">
      <c r="A425" s="142" t="s">
        <v>425</v>
      </c>
      <c r="B425" s="153">
        <v>341026</v>
      </c>
      <c r="C425" s="80" t="s">
        <v>441</v>
      </c>
      <c r="D425" s="126" t="s">
        <v>1122</v>
      </c>
      <c r="E425" s="126" t="s">
        <v>1187</v>
      </c>
      <c r="F425" s="103">
        <v>0</v>
      </c>
      <c r="G425" s="104">
        <v>10410</v>
      </c>
      <c r="H425" s="2">
        <f t="shared" si="36"/>
        <v>0</v>
      </c>
      <c r="I425" s="2">
        <f t="shared" si="37"/>
        <v>19.272068062143923</v>
      </c>
      <c r="J425" s="1">
        <f t="shared" si="38"/>
        <v>0</v>
      </c>
      <c r="K425" s="1">
        <f t="shared" si="39"/>
        <v>0</v>
      </c>
      <c r="L425" s="11">
        <f t="shared" si="40"/>
        <v>0.89087133871067181</v>
      </c>
      <c r="M425" s="1">
        <f t="shared" si="41"/>
        <v>0</v>
      </c>
    </row>
    <row r="426" spans="1:13">
      <c r="A426" s="142" t="s">
        <v>425</v>
      </c>
      <c r="B426" s="149">
        <v>341029</v>
      </c>
      <c r="C426" s="80" t="s">
        <v>442</v>
      </c>
      <c r="D426" s="126" t="s">
        <v>1122</v>
      </c>
      <c r="E426" s="126" t="s">
        <v>1187</v>
      </c>
      <c r="F426" s="103">
        <v>0</v>
      </c>
      <c r="G426" s="104">
        <v>0</v>
      </c>
      <c r="H426" s="2">
        <f t="shared" si="36"/>
        <v>0</v>
      </c>
      <c r="I426" s="2">
        <f t="shared" si="37"/>
        <v>19.272068062143923</v>
      </c>
      <c r="J426" s="1">
        <f t="shared" si="38"/>
        <v>0</v>
      </c>
      <c r="K426" s="1">
        <f t="shared" si="39"/>
        <v>0</v>
      </c>
      <c r="L426" s="11">
        <f t="shared" si="40"/>
        <v>0.89087133871067181</v>
      </c>
      <c r="M426" s="1">
        <f t="shared" si="41"/>
        <v>0</v>
      </c>
    </row>
    <row r="427" spans="1:13">
      <c r="A427" s="142" t="s">
        <v>425</v>
      </c>
      <c r="B427" s="153">
        <v>341032</v>
      </c>
      <c r="C427" s="80" t="s">
        <v>443</v>
      </c>
      <c r="D427" s="126" t="s">
        <v>1122</v>
      </c>
      <c r="E427" s="126" t="s">
        <v>1187</v>
      </c>
      <c r="F427" s="103">
        <v>573660</v>
      </c>
      <c r="G427" s="104">
        <v>949</v>
      </c>
      <c r="H427" s="2">
        <f t="shared" si="36"/>
        <v>604.48893572181248</v>
      </c>
      <c r="I427" s="2">
        <f t="shared" si="37"/>
        <v>19.272068062143923</v>
      </c>
      <c r="J427" s="1">
        <f t="shared" si="38"/>
        <v>18289.192590974584</v>
      </c>
      <c r="K427" s="1">
        <f t="shared" si="39"/>
        <v>555370.80740902538</v>
      </c>
      <c r="L427" s="11">
        <f t="shared" si="40"/>
        <v>0.89087133871067181</v>
      </c>
      <c r="M427" s="1">
        <f t="shared" si="41"/>
        <v>494763.93467730511</v>
      </c>
    </row>
    <row r="428" spans="1:13">
      <c r="A428" s="142" t="s">
        <v>425</v>
      </c>
      <c r="B428" s="153">
        <v>341041</v>
      </c>
      <c r="C428" s="80" t="s">
        <v>444</v>
      </c>
      <c r="D428" s="126" t="s">
        <v>1122</v>
      </c>
      <c r="E428" s="126" t="s">
        <v>1187</v>
      </c>
      <c r="F428" s="103">
        <v>12564</v>
      </c>
      <c r="G428" s="104">
        <v>64</v>
      </c>
      <c r="H428" s="2">
        <f t="shared" si="36"/>
        <v>196.3125</v>
      </c>
      <c r="I428" s="2">
        <f t="shared" si="37"/>
        <v>19.272068062143923</v>
      </c>
      <c r="J428" s="1">
        <f t="shared" si="38"/>
        <v>1233.4123559772111</v>
      </c>
      <c r="K428" s="1">
        <f t="shared" si="39"/>
        <v>11330.587644022789</v>
      </c>
      <c r="L428" s="11">
        <f t="shared" si="40"/>
        <v>0.89087133871067181</v>
      </c>
      <c r="M428" s="1">
        <f t="shared" si="41"/>
        <v>10094.09578280918</v>
      </c>
    </row>
    <row r="429" spans="1:13">
      <c r="A429" s="142" t="s">
        <v>425</v>
      </c>
      <c r="B429" s="153">
        <v>341043</v>
      </c>
      <c r="C429" s="80" t="s">
        <v>445</v>
      </c>
      <c r="D429" s="126" t="s">
        <v>1122</v>
      </c>
      <c r="E429" s="126" t="s">
        <v>1187</v>
      </c>
      <c r="F429" s="103">
        <v>596556</v>
      </c>
      <c r="G429" s="104">
        <v>767</v>
      </c>
      <c r="H429" s="2">
        <f t="shared" si="36"/>
        <v>777.77835723598434</v>
      </c>
      <c r="I429" s="2">
        <f t="shared" si="37"/>
        <v>19.272068062143923</v>
      </c>
      <c r="J429" s="1">
        <f t="shared" si="38"/>
        <v>14781.676203664389</v>
      </c>
      <c r="K429" s="1">
        <f t="shared" si="39"/>
        <v>581774.32379633561</v>
      </c>
      <c r="L429" s="11">
        <f t="shared" si="40"/>
        <v>0.89087133871067181</v>
      </c>
      <c r="M429" s="1">
        <f t="shared" si="41"/>
        <v>518286.07066793734</v>
      </c>
    </row>
    <row r="430" spans="1:13">
      <c r="A430" s="142" t="s">
        <v>425</v>
      </c>
      <c r="B430" s="153">
        <v>341045</v>
      </c>
      <c r="C430" s="80" t="s">
        <v>446</v>
      </c>
      <c r="D430" s="126" t="s">
        <v>1122</v>
      </c>
      <c r="E430" s="126" t="s">
        <v>1187</v>
      </c>
      <c r="F430" s="103">
        <v>457836</v>
      </c>
      <c r="G430" s="104">
        <v>338</v>
      </c>
      <c r="H430" s="2">
        <f t="shared" si="36"/>
        <v>1354.5443786982248</v>
      </c>
      <c r="I430" s="2">
        <f t="shared" si="37"/>
        <v>19.272068062143923</v>
      </c>
      <c r="J430" s="1">
        <f t="shared" si="38"/>
        <v>6513.9590050046463</v>
      </c>
      <c r="K430" s="1">
        <f t="shared" si="39"/>
        <v>451322.04099499533</v>
      </c>
      <c r="L430" s="11">
        <f t="shared" si="40"/>
        <v>0.89087133871067181</v>
      </c>
      <c r="M430" s="1">
        <f t="shared" si="41"/>
        <v>402069.87085084419</v>
      </c>
    </row>
    <row r="431" spans="1:13">
      <c r="A431" s="142" t="s">
        <v>425</v>
      </c>
      <c r="B431" s="153">
        <v>341046</v>
      </c>
      <c r="C431" s="80" t="s">
        <v>447</v>
      </c>
      <c r="D431" s="126" t="s">
        <v>1122</v>
      </c>
      <c r="E431" s="126" t="s">
        <v>1187</v>
      </c>
      <c r="F431" s="103">
        <v>17424</v>
      </c>
      <c r="G431" s="104">
        <v>118</v>
      </c>
      <c r="H431" s="2">
        <f t="shared" si="36"/>
        <v>147.66101694915255</v>
      </c>
      <c r="I431" s="2">
        <f t="shared" si="37"/>
        <v>19.272068062143923</v>
      </c>
      <c r="J431" s="1">
        <f t="shared" si="38"/>
        <v>2274.1040313329827</v>
      </c>
      <c r="K431" s="1">
        <f t="shared" si="39"/>
        <v>15149.895968667017</v>
      </c>
      <c r="L431" s="11">
        <f t="shared" si="40"/>
        <v>0.89087133871067181</v>
      </c>
      <c r="M431" s="1">
        <f t="shared" si="41"/>
        <v>13496.608102933795</v>
      </c>
    </row>
    <row r="432" spans="1:13">
      <c r="A432" s="142" t="s">
        <v>425</v>
      </c>
      <c r="B432" s="153">
        <v>341047</v>
      </c>
      <c r="C432" s="80" t="s">
        <v>448</v>
      </c>
      <c r="D432" s="126" t="s">
        <v>1122</v>
      </c>
      <c r="E432" s="126" t="s">
        <v>1187</v>
      </c>
      <c r="F432" s="103">
        <v>1975296</v>
      </c>
      <c r="G432" s="104">
        <v>2910</v>
      </c>
      <c r="H432" s="2">
        <f t="shared" si="36"/>
        <v>678.79587628865977</v>
      </c>
      <c r="I432" s="2">
        <f t="shared" si="37"/>
        <v>19.272068062143923</v>
      </c>
      <c r="J432" s="1">
        <f t="shared" si="38"/>
        <v>56081.718060838815</v>
      </c>
      <c r="K432" s="1">
        <f t="shared" si="39"/>
        <v>1919214.2819391612</v>
      </c>
      <c r="L432" s="11">
        <f t="shared" si="40"/>
        <v>0.89087133871067181</v>
      </c>
      <c r="M432" s="1">
        <f t="shared" si="41"/>
        <v>1709772.9966237813</v>
      </c>
    </row>
    <row r="433" spans="1:13">
      <c r="A433" s="142" t="s">
        <v>425</v>
      </c>
      <c r="B433" s="149">
        <v>341048</v>
      </c>
      <c r="C433" s="80" t="s">
        <v>449</v>
      </c>
      <c r="D433" s="126" t="s">
        <v>1122</v>
      </c>
      <c r="E433" s="126" t="s">
        <v>1187</v>
      </c>
      <c r="F433" s="103">
        <v>0</v>
      </c>
      <c r="G433" s="104">
        <v>0</v>
      </c>
      <c r="H433" s="2">
        <f t="shared" si="36"/>
        <v>0</v>
      </c>
      <c r="I433" s="2">
        <f t="shared" si="37"/>
        <v>19.272068062143923</v>
      </c>
      <c r="J433" s="1">
        <f t="shared" si="38"/>
        <v>0</v>
      </c>
      <c r="K433" s="1">
        <f t="shared" si="39"/>
        <v>0</v>
      </c>
      <c r="L433" s="11">
        <f t="shared" si="40"/>
        <v>0.89087133871067181</v>
      </c>
      <c r="M433" s="1">
        <f t="shared" si="41"/>
        <v>0</v>
      </c>
    </row>
    <row r="434" spans="1:13">
      <c r="A434" s="142" t="s">
        <v>425</v>
      </c>
      <c r="B434" s="153">
        <v>341049</v>
      </c>
      <c r="C434" s="80" t="s">
        <v>450</v>
      </c>
      <c r="D434" s="126" t="s">
        <v>1122</v>
      </c>
      <c r="E434" s="126" t="s">
        <v>1187</v>
      </c>
      <c r="F434" s="103">
        <v>821832</v>
      </c>
      <c r="G434" s="104">
        <v>1303</v>
      </c>
      <c r="H434" s="2">
        <f t="shared" si="36"/>
        <v>630.72294704528008</v>
      </c>
      <c r="I434" s="2">
        <f t="shared" si="37"/>
        <v>19.272068062143923</v>
      </c>
      <c r="J434" s="1">
        <f t="shared" si="38"/>
        <v>25111.50468497353</v>
      </c>
      <c r="K434" s="1">
        <f t="shared" si="39"/>
        <v>796720.49531502649</v>
      </c>
      <c r="L434" s="11">
        <f t="shared" si="40"/>
        <v>0.89087133871067181</v>
      </c>
      <c r="M434" s="1">
        <f t="shared" si="41"/>
        <v>709775.45423952723</v>
      </c>
    </row>
    <row r="435" spans="1:13">
      <c r="A435" s="142" t="s">
        <v>425</v>
      </c>
      <c r="B435" s="154">
        <v>341049</v>
      </c>
      <c r="C435" s="80" t="s">
        <v>450</v>
      </c>
      <c r="D435" s="126" t="s">
        <v>1122</v>
      </c>
      <c r="E435" s="126" t="s">
        <v>1188</v>
      </c>
      <c r="F435" s="76">
        <v>0</v>
      </c>
      <c r="G435" s="10">
        <v>2083</v>
      </c>
      <c r="H435" s="2">
        <f t="shared" si="36"/>
        <v>0</v>
      </c>
      <c r="I435" s="2">
        <f t="shared" si="37"/>
        <v>19.272068062143923</v>
      </c>
      <c r="J435" s="1">
        <f t="shared" si="38"/>
        <v>0</v>
      </c>
      <c r="K435" s="1">
        <f t="shared" si="39"/>
        <v>0</v>
      </c>
      <c r="L435" s="11">
        <f t="shared" si="40"/>
        <v>0.89087133871067181</v>
      </c>
      <c r="M435" s="1">
        <f t="shared" si="41"/>
        <v>0</v>
      </c>
    </row>
    <row r="436" spans="1:13">
      <c r="A436" s="142" t="s">
        <v>425</v>
      </c>
      <c r="B436" s="153">
        <v>341050</v>
      </c>
      <c r="C436" s="80" t="s">
        <v>451</v>
      </c>
      <c r="D436" s="126" t="s">
        <v>1122</v>
      </c>
      <c r="E436" s="126" t="s">
        <v>1187</v>
      </c>
      <c r="F436" s="103">
        <v>0</v>
      </c>
      <c r="G436" s="104">
        <v>1582</v>
      </c>
      <c r="H436" s="2">
        <f t="shared" si="36"/>
        <v>0</v>
      </c>
      <c r="I436" s="2">
        <f t="shared" si="37"/>
        <v>19.272068062143923</v>
      </c>
      <c r="J436" s="1">
        <f t="shared" si="38"/>
        <v>0</v>
      </c>
      <c r="K436" s="1">
        <f t="shared" si="39"/>
        <v>0</v>
      </c>
      <c r="L436" s="11">
        <f t="shared" si="40"/>
        <v>0.89087133871067181</v>
      </c>
      <c r="M436" s="1">
        <f t="shared" si="41"/>
        <v>0</v>
      </c>
    </row>
    <row r="437" spans="1:13">
      <c r="A437" s="142" t="s">
        <v>425</v>
      </c>
      <c r="B437" s="153">
        <v>341053</v>
      </c>
      <c r="C437" s="80" t="s">
        <v>452</v>
      </c>
      <c r="D437" s="126" t="s">
        <v>1122</v>
      </c>
      <c r="E437" s="126" t="s">
        <v>1187</v>
      </c>
      <c r="F437" s="103">
        <v>0</v>
      </c>
      <c r="G437" s="104">
        <v>2355</v>
      </c>
      <c r="H437" s="2">
        <f t="shared" si="36"/>
        <v>0</v>
      </c>
      <c r="I437" s="2">
        <f t="shared" si="37"/>
        <v>19.272068062143923</v>
      </c>
      <c r="J437" s="1">
        <f t="shared" si="38"/>
        <v>0</v>
      </c>
      <c r="K437" s="1">
        <f t="shared" si="39"/>
        <v>0</v>
      </c>
      <c r="L437" s="11">
        <f t="shared" si="40"/>
        <v>0.89087133871067181</v>
      </c>
      <c r="M437" s="1">
        <f t="shared" si="41"/>
        <v>0</v>
      </c>
    </row>
    <row r="438" spans="1:13">
      <c r="A438" s="142" t="s">
        <v>425</v>
      </c>
      <c r="B438" s="149">
        <v>341054</v>
      </c>
      <c r="C438" s="80" t="s">
        <v>453</v>
      </c>
      <c r="D438" s="126" t="s">
        <v>1122</v>
      </c>
      <c r="E438" s="126" t="s">
        <v>1187</v>
      </c>
      <c r="F438" s="103">
        <v>0</v>
      </c>
      <c r="G438" s="104">
        <v>0</v>
      </c>
      <c r="H438" s="2">
        <f t="shared" si="36"/>
        <v>0</v>
      </c>
      <c r="I438" s="2">
        <f t="shared" si="37"/>
        <v>19.272068062143923</v>
      </c>
      <c r="J438" s="1">
        <f t="shared" si="38"/>
        <v>0</v>
      </c>
      <c r="K438" s="1">
        <f t="shared" si="39"/>
        <v>0</v>
      </c>
      <c r="L438" s="11">
        <f t="shared" si="40"/>
        <v>0.89087133871067181</v>
      </c>
      <c r="M438" s="1">
        <f t="shared" si="41"/>
        <v>0</v>
      </c>
    </row>
    <row r="439" spans="1:13">
      <c r="A439" s="142" t="s">
        <v>425</v>
      </c>
      <c r="B439" s="153">
        <v>341058</v>
      </c>
      <c r="C439" s="80" t="s">
        <v>454</v>
      </c>
      <c r="D439" s="126" t="s">
        <v>1122</v>
      </c>
      <c r="E439" s="126" t="s">
        <v>1187</v>
      </c>
      <c r="F439" s="103">
        <v>0</v>
      </c>
      <c r="G439" s="104">
        <v>1352</v>
      </c>
      <c r="H439" s="2">
        <f t="shared" si="36"/>
        <v>0</v>
      </c>
      <c r="I439" s="2">
        <f t="shared" si="37"/>
        <v>19.272068062143923</v>
      </c>
      <c r="J439" s="1">
        <f t="shared" si="38"/>
        <v>0</v>
      </c>
      <c r="K439" s="1">
        <f t="shared" si="39"/>
        <v>0</v>
      </c>
      <c r="L439" s="11">
        <f t="shared" si="40"/>
        <v>0.89087133871067181</v>
      </c>
      <c r="M439" s="1">
        <f t="shared" si="41"/>
        <v>0</v>
      </c>
    </row>
    <row r="440" spans="1:13">
      <c r="A440" s="142" t="s">
        <v>425</v>
      </c>
      <c r="B440" s="153">
        <v>341060</v>
      </c>
      <c r="C440" s="80" t="s">
        <v>455</v>
      </c>
      <c r="D440" s="126" t="s">
        <v>1122</v>
      </c>
      <c r="E440" s="126" t="s">
        <v>1187</v>
      </c>
      <c r="F440" s="103">
        <v>151200</v>
      </c>
      <c r="G440" s="104">
        <v>490</v>
      </c>
      <c r="H440" s="2">
        <f t="shared" si="36"/>
        <v>308.57142857142856</v>
      </c>
      <c r="I440" s="2">
        <f t="shared" si="37"/>
        <v>19.272068062143923</v>
      </c>
      <c r="J440" s="1">
        <f t="shared" si="38"/>
        <v>9443.3133504505222</v>
      </c>
      <c r="K440" s="1">
        <f t="shared" si="39"/>
        <v>141756.68664954949</v>
      </c>
      <c r="L440" s="11">
        <f t="shared" si="40"/>
        <v>0.89087133871067181</v>
      </c>
      <c r="M440" s="1">
        <f t="shared" si="41"/>
        <v>126286.96920667337</v>
      </c>
    </row>
    <row r="441" spans="1:13">
      <c r="A441" s="142" t="s">
        <v>425</v>
      </c>
      <c r="B441" s="153">
        <v>341062</v>
      </c>
      <c r="C441" s="80" t="s">
        <v>456</v>
      </c>
      <c r="D441" s="126" t="s">
        <v>1122</v>
      </c>
      <c r="E441" s="126" t="s">
        <v>1187</v>
      </c>
      <c r="F441" s="103">
        <v>34596</v>
      </c>
      <c r="G441" s="104">
        <v>467</v>
      </c>
      <c r="H441" s="2">
        <f t="shared" si="36"/>
        <v>74.081370449678801</v>
      </c>
      <c r="I441" s="2">
        <f t="shared" si="37"/>
        <v>19.272068062143923</v>
      </c>
      <c r="J441" s="1">
        <f t="shared" si="38"/>
        <v>9000.0557850212117</v>
      </c>
      <c r="K441" s="1">
        <f t="shared" si="39"/>
        <v>25595.944214978786</v>
      </c>
      <c r="L441" s="11">
        <f t="shared" si="40"/>
        <v>0.89087133871067181</v>
      </c>
      <c r="M441" s="1">
        <f t="shared" si="41"/>
        <v>22802.693088361826</v>
      </c>
    </row>
    <row r="442" spans="1:13">
      <c r="A442" s="142" t="s">
        <v>425</v>
      </c>
      <c r="B442" s="153">
        <v>341066</v>
      </c>
      <c r="C442" s="80" t="s">
        <v>457</v>
      </c>
      <c r="D442" s="126" t="s">
        <v>1122</v>
      </c>
      <c r="E442" s="126" t="s">
        <v>1187</v>
      </c>
      <c r="F442" s="103">
        <v>263508</v>
      </c>
      <c r="G442" s="104">
        <v>452</v>
      </c>
      <c r="H442" s="2">
        <f t="shared" si="36"/>
        <v>582.98230088495575</v>
      </c>
      <c r="I442" s="2">
        <f t="shared" si="37"/>
        <v>19.272068062143923</v>
      </c>
      <c r="J442" s="1">
        <f t="shared" si="38"/>
        <v>8710.9747640890528</v>
      </c>
      <c r="K442" s="1">
        <f t="shared" si="39"/>
        <v>254797.02523591096</v>
      </c>
      <c r="L442" s="11">
        <f t="shared" si="40"/>
        <v>0.89087133871067181</v>
      </c>
      <c r="M442" s="1">
        <f t="shared" si="41"/>
        <v>226991.36697141282</v>
      </c>
    </row>
    <row r="443" spans="1:13">
      <c r="A443" s="142" t="s">
        <v>425</v>
      </c>
      <c r="B443" s="149">
        <v>341075</v>
      </c>
      <c r="C443" s="80" t="s">
        <v>458</v>
      </c>
      <c r="D443" s="126" t="s">
        <v>1122</v>
      </c>
      <c r="E443" s="126" t="s">
        <v>1187</v>
      </c>
      <c r="F443" s="103">
        <v>0</v>
      </c>
      <c r="G443" s="104">
        <v>0</v>
      </c>
      <c r="H443" s="2">
        <f t="shared" si="36"/>
        <v>0</v>
      </c>
      <c r="I443" s="2">
        <f t="shared" si="37"/>
        <v>19.272068062143923</v>
      </c>
      <c r="J443" s="1">
        <f t="shared" si="38"/>
        <v>0</v>
      </c>
      <c r="K443" s="1">
        <f t="shared" si="39"/>
        <v>0</v>
      </c>
      <c r="L443" s="11">
        <f t="shared" si="40"/>
        <v>0.89087133871067181</v>
      </c>
      <c r="M443" s="1">
        <f t="shared" si="41"/>
        <v>0</v>
      </c>
    </row>
    <row r="444" spans="1:13">
      <c r="A444" s="142" t="s">
        <v>425</v>
      </c>
      <c r="B444" s="149">
        <v>341086</v>
      </c>
      <c r="C444" s="80" t="s">
        <v>459</v>
      </c>
      <c r="D444" s="126" t="s">
        <v>1122</v>
      </c>
      <c r="E444" s="126" t="s">
        <v>1187</v>
      </c>
      <c r="F444" s="103">
        <v>0</v>
      </c>
      <c r="G444" s="104">
        <v>0</v>
      </c>
      <c r="H444" s="2">
        <f t="shared" si="36"/>
        <v>0</v>
      </c>
      <c r="I444" s="2">
        <f t="shared" si="37"/>
        <v>19.272068062143923</v>
      </c>
      <c r="J444" s="1">
        <f t="shared" si="38"/>
        <v>0</v>
      </c>
      <c r="K444" s="1">
        <f t="shared" si="39"/>
        <v>0</v>
      </c>
      <c r="L444" s="11">
        <f t="shared" si="40"/>
        <v>0.89087133871067181</v>
      </c>
      <c r="M444" s="1">
        <f t="shared" si="41"/>
        <v>0</v>
      </c>
    </row>
    <row r="445" spans="1:13">
      <c r="A445" s="142" t="s">
        <v>425</v>
      </c>
      <c r="B445" s="153">
        <v>341087</v>
      </c>
      <c r="C445" s="80" t="s">
        <v>460</v>
      </c>
      <c r="D445" s="126" t="s">
        <v>1122</v>
      </c>
      <c r="E445" s="126" t="s">
        <v>1187</v>
      </c>
      <c r="F445" s="103">
        <v>38520</v>
      </c>
      <c r="G445" s="104">
        <v>510</v>
      </c>
      <c r="H445" s="2">
        <f t="shared" si="36"/>
        <v>75.529411764705884</v>
      </c>
      <c r="I445" s="2">
        <f t="shared" si="37"/>
        <v>19.272068062143923</v>
      </c>
      <c r="J445" s="1">
        <f t="shared" si="38"/>
        <v>9828.7547116934002</v>
      </c>
      <c r="K445" s="1">
        <f t="shared" si="39"/>
        <v>28691.2452883066</v>
      </c>
      <c r="L445" s="11">
        <f t="shared" si="40"/>
        <v>0.89087133871067181</v>
      </c>
      <c r="M445" s="1">
        <f t="shared" si="41"/>
        <v>25560.208099269956</v>
      </c>
    </row>
    <row r="446" spans="1:13">
      <c r="A446" s="142" t="s">
        <v>425</v>
      </c>
      <c r="B446" s="153">
        <v>341088</v>
      </c>
      <c r="C446" s="80" t="s">
        <v>461</v>
      </c>
      <c r="D446" s="126" t="s">
        <v>1122</v>
      </c>
      <c r="E446" s="126" t="s">
        <v>1187</v>
      </c>
      <c r="F446" s="103">
        <v>3683772</v>
      </c>
      <c r="G446" s="104">
        <v>4183</v>
      </c>
      <c r="H446" s="2">
        <f t="shared" si="36"/>
        <v>880.65311977049964</v>
      </c>
      <c r="I446" s="2">
        <f t="shared" si="37"/>
        <v>19.272068062143923</v>
      </c>
      <c r="J446" s="1">
        <f t="shared" si="38"/>
        <v>80615.060703948024</v>
      </c>
      <c r="K446" s="1">
        <f t="shared" si="39"/>
        <v>3603156.9392960519</v>
      </c>
      <c r="L446" s="11">
        <f t="shared" si="40"/>
        <v>0.89087133871067181</v>
      </c>
      <c r="M446" s="1">
        <f t="shared" si="41"/>
        <v>3209949.2460953207</v>
      </c>
    </row>
    <row r="447" spans="1:13">
      <c r="A447" s="142" t="s">
        <v>425</v>
      </c>
      <c r="B447" s="153">
        <v>341091</v>
      </c>
      <c r="C447" s="80" t="s">
        <v>462</v>
      </c>
      <c r="D447" s="126" t="s">
        <v>1122</v>
      </c>
      <c r="E447" s="126" t="s">
        <v>1187</v>
      </c>
      <c r="F447" s="103">
        <v>229464</v>
      </c>
      <c r="G447" s="104">
        <v>496</v>
      </c>
      <c r="H447" s="2">
        <f t="shared" si="36"/>
        <v>462.62903225806451</v>
      </c>
      <c r="I447" s="2">
        <f t="shared" si="37"/>
        <v>19.272068062143923</v>
      </c>
      <c r="J447" s="1">
        <f t="shared" si="38"/>
        <v>9558.9457588233854</v>
      </c>
      <c r="K447" s="1">
        <f t="shared" si="39"/>
        <v>219905.05424117661</v>
      </c>
      <c r="L447" s="11">
        <f t="shared" si="40"/>
        <v>0.89087133871067181</v>
      </c>
      <c r="M447" s="1">
        <f t="shared" si="41"/>
        <v>195907.1100610799</v>
      </c>
    </row>
    <row r="448" spans="1:13">
      <c r="A448" s="142" t="s">
        <v>425</v>
      </c>
      <c r="B448" s="149">
        <v>341092</v>
      </c>
      <c r="C448" s="80" t="s">
        <v>463</v>
      </c>
      <c r="D448" s="126" t="s">
        <v>1122</v>
      </c>
      <c r="E448" s="126" t="s">
        <v>1187</v>
      </c>
      <c r="F448" s="103">
        <v>0</v>
      </c>
      <c r="G448" s="104">
        <v>0</v>
      </c>
      <c r="H448" s="2">
        <f t="shared" si="36"/>
        <v>0</v>
      </c>
      <c r="I448" s="2">
        <f t="shared" si="37"/>
        <v>19.272068062143923</v>
      </c>
      <c r="J448" s="1">
        <f t="shared" si="38"/>
        <v>0</v>
      </c>
      <c r="K448" s="1">
        <f t="shared" si="39"/>
        <v>0</v>
      </c>
      <c r="L448" s="11">
        <f t="shared" si="40"/>
        <v>0.89087133871067181</v>
      </c>
      <c r="M448" s="1">
        <f t="shared" si="41"/>
        <v>0</v>
      </c>
    </row>
    <row r="449" spans="1:13">
      <c r="A449" s="142" t="s">
        <v>464</v>
      </c>
      <c r="B449" s="153">
        <v>350739</v>
      </c>
      <c r="C449" s="80" t="s">
        <v>465</v>
      </c>
      <c r="D449" s="126" t="s">
        <v>1122</v>
      </c>
      <c r="E449" s="126" t="s">
        <v>1187</v>
      </c>
      <c r="F449" s="103">
        <v>0</v>
      </c>
      <c r="G449" s="104">
        <v>0</v>
      </c>
      <c r="H449" s="2">
        <f t="shared" si="36"/>
        <v>0</v>
      </c>
      <c r="I449" s="2">
        <f t="shared" si="37"/>
        <v>19.272068062143923</v>
      </c>
      <c r="J449" s="1">
        <f t="shared" si="38"/>
        <v>0</v>
      </c>
      <c r="K449" s="1">
        <f t="shared" si="39"/>
        <v>0</v>
      </c>
      <c r="L449" s="11">
        <f t="shared" si="40"/>
        <v>0.89087133871067181</v>
      </c>
      <c r="M449" s="1">
        <f t="shared" si="41"/>
        <v>0</v>
      </c>
    </row>
    <row r="450" spans="1:13">
      <c r="A450" s="142" t="s">
        <v>464</v>
      </c>
      <c r="B450" s="154">
        <v>350739</v>
      </c>
      <c r="C450" s="80" t="s">
        <v>465</v>
      </c>
      <c r="D450" s="126" t="s">
        <v>1122</v>
      </c>
      <c r="E450" s="126" t="s">
        <v>1188</v>
      </c>
      <c r="F450" s="76">
        <v>4728</v>
      </c>
      <c r="G450" s="10">
        <v>194</v>
      </c>
      <c r="H450" s="2">
        <f t="shared" si="36"/>
        <v>24.371134020618555</v>
      </c>
      <c r="I450" s="2">
        <f t="shared" si="37"/>
        <v>19.272068062143923</v>
      </c>
      <c r="J450" s="1">
        <f t="shared" si="38"/>
        <v>3738.7812040559211</v>
      </c>
      <c r="K450" s="1">
        <f t="shared" si="39"/>
        <v>989.21879594407892</v>
      </c>
      <c r="L450" s="11">
        <f t="shared" si="40"/>
        <v>0.89087133871067181</v>
      </c>
      <c r="M450" s="1">
        <f t="shared" si="41"/>
        <v>881.26667302046053</v>
      </c>
    </row>
    <row r="451" spans="1:13">
      <c r="A451" s="142" t="s">
        <v>464</v>
      </c>
      <c r="B451" s="149">
        <v>351097</v>
      </c>
      <c r="C451" s="80" t="s">
        <v>466</v>
      </c>
      <c r="D451" s="126" t="s">
        <v>1122</v>
      </c>
      <c r="E451" s="126" t="s">
        <v>1187</v>
      </c>
      <c r="F451" s="103">
        <v>0</v>
      </c>
      <c r="G451" s="104">
        <v>0</v>
      </c>
      <c r="H451" s="2">
        <f t="shared" ref="H451:H514" si="42">IFERROR(F451/G451,0)</f>
        <v>0</v>
      </c>
      <c r="I451" s="2">
        <f t="shared" ref="I451:I514" si="43">$D$1134</f>
        <v>19.272068062143923</v>
      </c>
      <c r="J451" s="1">
        <f t="shared" ref="J451:J514" si="44">MIN(F451,I451*G451)</f>
        <v>0</v>
      </c>
      <c r="K451" s="1">
        <f t="shared" ref="K451:K514" si="45">F451-J451</f>
        <v>0</v>
      </c>
      <c r="L451" s="11">
        <f t="shared" ref="L451:L514" si="46">$L$1132</f>
        <v>0.89087133871067181</v>
      </c>
      <c r="M451" s="1">
        <f t="shared" ref="M451:M514" si="47">L451*K451</f>
        <v>0</v>
      </c>
    </row>
    <row r="452" spans="1:13">
      <c r="A452" s="142" t="s">
        <v>464</v>
      </c>
      <c r="B452" s="153">
        <v>351098</v>
      </c>
      <c r="C452" s="80" t="s">
        <v>269</v>
      </c>
      <c r="D452" s="126" t="s">
        <v>1122</v>
      </c>
      <c r="E452" s="126" t="s">
        <v>1187</v>
      </c>
      <c r="F452" s="103">
        <v>36528</v>
      </c>
      <c r="G452" s="104">
        <v>260</v>
      </c>
      <c r="H452" s="2">
        <f t="shared" si="42"/>
        <v>140.49230769230769</v>
      </c>
      <c r="I452" s="2">
        <f t="shared" si="43"/>
        <v>19.272068062143923</v>
      </c>
      <c r="J452" s="1">
        <f t="shared" si="44"/>
        <v>5010.73769615742</v>
      </c>
      <c r="K452" s="1">
        <f t="shared" si="45"/>
        <v>31517.262303842581</v>
      </c>
      <c r="L452" s="11">
        <f t="shared" si="46"/>
        <v>0.89087133871067181</v>
      </c>
      <c r="M452" s="1">
        <f t="shared" si="47"/>
        <v>28077.825661119634</v>
      </c>
    </row>
    <row r="453" spans="1:13">
      <c r="A453" s="142" t="s">
        <v>464</v>
      </c>
      <c r="B453" s="153">
        <v>351101</v>
      </c>
      <c r="C453" s="80" t="s">
        <v>467</v>
      </c>
      <c r="D453" s="126" t="s">
        <v>1122</v>
      </c>
      <c r="E453" s="126" t="s">
        <v>1187</v>
      </c>
      <c r="F453" s="103">
        <v>0</v>
      </c>
      <c r="G453" s="104">
        <v>946</v>
      </c>
      <c r="H453" s="2">
        <f t="shared" si="42"/>
        <v>0</v>
      </c>
      <c r="I453" s="2">
        <f t="shared" si="43"/>
        <v>19.272068062143923</v>
      </c>
      <c r="J453" s="1">
        <f t="shared" si="44"/>
        <v>0</v>
      </c>
      <c r="K453" s="1">
        <f t="shared" si="45"/>
        <v>0</v>
      </c>
      <c r="L453" s="11">
        <f t="shared" si="46"/>
        <v>0.89087133871067181</v>
      </c>
      <c r="M453" s="1">
        <f t="shared" si="47"/>
        <v>0</v>
      </c>
    </row>
    <row r="454" spans="1:13">
      <c r="A454" s="142" t="s">
        <v>464</v>
      </c>
      <c r="B454" s="149">
        <v>351105</v>
      </c>
      <c r="C454" s="80" t="s">
        <v>468</v>
      </c>
      <c r="D454" s="126" t="s">
        <v>1122</v>
      </c>
      <c r="E454" s="126" t="s">
        <v>1187</v>
      </c>
      <c r="F454" s="103">
        <v>0</v>
      </c>
      <c r="G454" s="104">
        <v>0</v>
      </c>
      <c r="H454" s="2">
        <f t="shared" si="42"/>
        <v>0</v>
      </c>
      <c r="I454" s="2">
        <f t="shared" si="43"/>
        <v>19.272068062143923</v>
      </c>
      <c r="J454" s="1">
        <f t="shared" si="44"/>
        <v>0</v>
      </c>
      <c r="K454" s="1">
        <f t="shared" si="45"/>
        <v>0</v>
      </c>
      <c r="L454" s="11">
        <f t="shared" si="46"/>
        <v>0.89087133871067181</v>
      </c>
      <c r="M454" s="1">
        <f t="shared" si="47"/>
        <v>0</v>
      </c>
    </row>
    <row r="455" spans="1:13">
      <c r="A455" s="142" t="s">
        <v>464</v>
      </c>
      <c r="B455" s="153">
        <v>351106</v>
      </c>
      <c r="C455" s="80" t="s">
        <v>469</v>
      </c>
      <c r="D455" s="126" t="s">
        <v>1122</v>
      </c>
      <c r="E455" s="126" t="s">
        <v>1187</v>
      </c>
      <c r="F455" s="103">
        <v>0</v>
      </c>
      <c r="G455" s="104">
        <v>4540</v>
      </c>
      <c r="H455" s="2">
        <f t="shared" si="42"/>
        <v>0</v>
      </c>
      <c r="I455" s="2">
        <f t="shared" si="43"/>
        <v>19.272068062143923</v>
      </c>
      <c r="J455" s="1">
        <f t="shared" si="44"/>
        <v>0</v>
      </c>
      <c r="K455" s="1">
        <f t="shared" si="45"/>
        <v>0</v>
      </c>
      <c r="L455" s="11">
        <f t="shared" si="46"/>
        <v>0.89087133871067181</v>
      </c>
      <c r="M455" s="1">
        <f t="shared" si="47"/>
        <v>0</v>
      </c>
    </row>
    <row r="456" spans="1:13">
      <c r="A456" s="142" t="s">
        <v>464</v>
      </c>
      <c r="B456" s="154">
        <v>351106</v>
      </c>
      <c r="C456" s="80" t="s">
        <v>469</v>
      </c>
      <c r="D456" s="126" t="s">
        <v>1122</v>
      </c>
      <c r="E456" s="126" t="s">
        <v>1188</v>
      </c>
      <c r="F456" s="76">
        <v>0</v>
      </c>
      <c r="G456" s="10">
        <v>0</v>
      </c>
      <c r="H456" s="2">
        <f t="shared" si="42"/>
        <v>0</v>
      </c>
      <c r="I456" s="2">
        <f t="shared" si="43"/>
        <v>19.272068062143923</v>
      </c>
      <c r="J456" s="1">
        <f t="shared" si="44"/>
        <v>0</v>
      </c>
      <c r="K456" s="1">
        <f t="shared" si="45"/>
        <v>0</v>
      </c>
      <c r="L456" s="11">
        <f t="shared" si="46"/>
        <v>0.89087133871067181</v>
      </c>
      <c r="M456" s="1">
        <f t="shared" si="47"/>
        <v>0</v>
      </c>
    </row>
    <row r="457" spans="1:13">
      <c r="A457" s="142" t="s">
        <v>464</v>
      </c>
      <c r="B457" s="153">
        <v>351107</v>
      </c>
      <c r="C457" s="80" t="s">
        <v>470</v>
      </c>
      <c r="D457" s="126" t="s">
        <v>1122</v>
      </c>
      <c r="E457" s="126" t="s">
        <v>1187</v>
      </c>
      <c r="F457" s="103">
        <v>36324</v>
      </c>
      <c r="G457" s="104">
        <v>257</v>
      </c>
      <c r="H457" s="2">
        <f t="shared" si="42"/>
        <v>141.33852140077821</v>
      </c>
      <c r="I457" s="2">
        <f t="shared" si="43"/>
        <v>19.272068062143923</v>
      </c>
      <c r="J457" s="1">
        <f t="shared" si="44"/>
        <v>4952.9214919709884</v>
      </c>
      <c r="K457" s="1">
        <f t="shared" si="45"/>
        <v>31371.078508029012</v>
      </c>
      <c r="L457" s="11">
        <f t="shared" si="46"/>
        <v>0.89087133871067181</v>
      </c>
      <c r="M457" s="1">
        <f t="shared" si="47"/>
        <v>27947.594707245389</v>
      </c>
    </row>
    <row r="458" spans="1:13">
      <c r="A458" s="142" t="s">
        <v>464</v>
      </c>
      <c r="B458" s="149">
        <v>351108</v>
      </c>
      <c r="C458" s="80" t="s">
        <v>471</v>
      </c>
      <c r="D458" s="126" t="s">
        <v>1122</v>
      </c>
      <c r="E458" s="126" t="s">
        <v>1187</v>
      </c>
      <c r="F458" s="103">
        <v>0</v>
      </c>
      <c r="G458" s="104">
        <v>0</v>
      </c>
      <c r="H458" s="2">
        <f t="shared" si="42"/>
        <v>0</v>
      </c>
      <c r="I458" s="2">
        <f t="shared" si="43"/>
        <v>19.272068062143923</v>
      </c>
      <c r="J458" s="1">
        <f t="shared" si="44"/>
        <v>0</v>
      </c>
      <c r="K458" s="1">
        <f t="shared" si="45"/>
        <v>0</v>
      </c>
      <c r="L458" s="11">
        <f t="shared" si="46"/>
        <v>0.89087133871067181</v>
      </c>
      <c r="M458" s="1">
        <f t="shared" si="47"/>
        <v>0</v>
      </c>
    </row>
    <row r="459" spans="1:13">
      <c r="A459" s="142" t="s">
        <v>464</v>
      </c>
      <c r="B459" s="153">
        <v>351110</v>
      </c>
      <c r="C459" s="80" t="s">
        <v>472</v>
      </c>
      <c r="D459" s="126" t="s">
        <v>1122</v>
      </c>
      <c r="E459" s="126" t="s">
        <v>1187</v>
      </c>
      <c r="F459" s="103">
        <v>471000</v>
      </c>
      <c r="G459" s="104">
        <v>511</v>
      </c>
      <c r="H459" s="2">
        <f t="shared" si="42"/>
        <v>921.72211350293537</v>
      </c>
      <c r="I459" s="2">
        <f t="shared" si="43"/>
        <v>19.272068062143923</v>
      </c>
      <c r="J459" s="1">
        <f t="shared" si="44"/>
        <v>9848.0267797555443</v>
      </c>
      <c r="K459" s="1">
        <f t="shared" si="45"/>
        <v>461151.97322024446</v>
      </c>
      <c r="L459" s="11">
        <f t="shared" si="46"/>
        <v>0.89087133871067181</v>
      </c>
      <c r="M459" s="1">
        <f t="shared" si="47"/>
        <v>410827.07573178707</v>
      </c>
    </row>
    <row r="460" spans="1:13">
      <c r="A460" s="142" t="s">
        <v>464</v>
      </c>
      <c r="B460" s="149">
        <v>351112</v>
      </c>
      <c r="C460" s="80" t="s">
        <v>473</v>
      </c>
      <c r="D460" s="126" t="s">
        <v>1122</v>
      </c>
      <c r="E460" s="126" t="s">
        <v>1187</v>
      </c>
      <c r="F460" s="103">
        <v>0</v>
      </c>
      <c r="G460" s="104">
        <v>0</v>
      </c>
      <c r="H460" s="2">
        <f t="shared" si="42"/>
        <v>0</v>
      </c>
      <c r="I460" s="2">
        <f t="shared" si="43"/>
        <v>19.272068062143923</v>
      </c>
      <c r="J460" s="1">
        <f t="shared" si="44"/>
        <v>0</v>
      </c>
      <c r="K460" s="1">
        <f t="shared" si="45"/>
        <v>0</v>
      </c>
      <c r="L460" s="11">
        <f t="shared" si="46"/>
        <v>0.89087133871067181</v>
      </c>
      <c r="M460" s="1">
        <f t="shared" si="47"/>
        <v>0</v>
      </c>
    </row>
    <row r="461" spans="1:13">
      <c r="A461" s="142" t="s">
        <v>464</v>
      </c>
      <c r="B461" s="153">
        <v>351113</v>
      </c>
      <c r="C461" s="80" t="s">
        <v>474</v>
      </c>
      <c r="D461" s="126" t="s">
        <v>1122</v>
      </c>
      <c r="E461" s="126" t="s">
        <v>1187</v>
      </c>
      <c r="F461" s="103">
        <v>0</v>
      </c>
      <c r="G461" s="104">
        <v>1243</v>
      </c>
      <c r="H461" s="2">
        <f t="shared" si="42"/>
        <v>0</v>
      </c>
      <c r="I461" s="2">
        <f t="shared" si="43"/>
        <v>19.272068062143923</v>
      </c>
      <c r="J461" s="1">
        <f t="shared" si="44"/>
        <v>0</v>
      </c>
      <c r="K461" s="1">
        <f t="shared" si="45"/>
        <v>0</v>
      </c>
      <c r="L461" s="11">
        <f t="shared" si="46"/>
        <v>0.89087133871067181</v>
      </c>
      <c r="M461" s="1">
        <f t="shared" si="47"/>
        <v>0</v>
      </c>
    </row>
    <row r="462" spans="1:13">
      <c r="A462" s="142" t="s">
        <v>464</v>
      </c>
      <c r="B462" s="149">
        <v>351114</v>
      </c>
      <c r="C462" s="80" t="s">
        <v>475</v>
      </c>
      <c r="D462" s="126" t="s">
        <v>1122</v>
      </c>
      <c r="E462" s="126" t="s">
        <v>1187</v>
      </c>
      <c r="F462" s="103">
        <v>0</v>
      </c>
      <c r="G462" s="104">
        <v>0</v>
      </c>
      <c r="H462" s="2">
        <f t="shared" si="42"/>
        <v>0</v>
      </c>
      <c r="I462" s="2">
        <f t="shared" si="43"/>
        <v>19.272068062143923</v>
      </c>
      <c r="J462" s="1">
        <f t="shared" si="44"/>
        <v>0</v>
      </c>
      <c r="K462" s="1">
        <f t="shared" si="45"/>
        <v>0</v>
      </c>
      <c r="L462" s="11">
        <f t="shared" si="46"/>
        <v>0.89087133871067181</v>
      </c>
      <c r="M462" s="1">
        <f t="shared" si="47"/>
        <v>0</v>
      </c>
    </row>
    <row r="463" spans="1:13">
      <c r="A463" s="142" t="s">
        <v>464</v>
      </c>
      <c r="B463" s="149">
        <v>351115</v>
      </c>
      <c r="C463" s="80" t="s">
        <v>476</v>
      </c>
      <c r="D463" s="126" t="s">
        <v>1122</v>
      </c>
      <c r="E463" s="126" t="s">
        <v>1187</v>
      </c>
      <c r="F463" s="103">
        <v>0</v>
      </c>
      <c r="G463" s="104">
        <v>0</v>
      </c>
      <c r="H463" s="2">
        <f t="shared" si="42"/>
        <v>0</v>
      </c>
      <c r="I463" s="2">
        <f t="shared" si="43"/>
        <v>19.272068062143923</v>
      </c>
      <c r="J463" s="1">
        <f t="shared" si="44"/>
        <v>0</v>
      </c>
      <c r="K463" s="1">
        <f t="shared" si="45"/>
        <v>0</v>
      </c>
      <c r="L463" s="11">
        <f t="shared" si="46"/>
        <v>0.89087133871067181</v>
      </c>
      <c r="M463" s="1">
        <f t="shared" si="47"/>
        <v>0</v>
      </c>
    </row>
    <row r="464" spans="1:13">
      <c r="A464" s="142" t="s">
        <v>464</v>
      </c>
      <c r="B464" s="153">
        <v>351118</v>
      </c>
      <c r="C464" s="80" t="s">
        <v>477</v>
      </c>
      <c r="D464" s="126" t="s">
        <v>1122</v>
      </c>
      <c r="E464" s="126" t="s">
        <v>1187</v>
      </c>
      <c r="F464" s="103">
        <v>186612</v>
      </c>
      <c r="G464" s="104">
        <v>1489</v>
      </c>
      <c r="H464" s="2">
        <f t="shared" si="42"/>
        <v>125.32706514439221</v>
      </c>
      <c r="I464" s="2">
        <f t="shared" si="43"/>
        <v>19.272068062143923</v>
      </c>
      <c r="J464" s="1">
        <f t="shared" si="44"/>
        <v>28696.109344532302</v>
      </c>
      <c r="K464" s="1">
        <f t="shared" si="45"/>
        <v>157915.89065546769</v>
      </c>
      <c r="L464" s="11">
        <f t="shared" si="46"/>
        <v>0.89087133871067181</v>
      </c>
      <c r="M464" s="1">
        <f t="shared" si="47"/>
        <v>140682.74091192457</v>
      </c>
    </row>
    <row r="465" spans="1:13">
      <c r="A465" s="142" t="s">
        <v>464</v>
      </c>
      <c r="B465" s="149">
        <v>351119</v>
      </c>
      <c r="C465" s="80" t="s">
        <v>478</v>
      </c>
      <c r="D465" s="126" t="s">
        <v>1122</v>
      </c>
      <c r="E465" s="126" t="s">
        <v>1187</v>
      </c>
      <c r="F465" s="103">
        <v>0</v>
      </c>
      <c r="G465" s="104">
        <v>0</v>
      </c>
      <c r="H465" s="2">
        <f t="shared" si="42"/>
        <v>0</v>
      </c>
      <c r="I465" s="2">
        <f t="shared" si="43"/>
        <v>19.272068062143923</v>
      </c>
      <c r="J465" s="1">
        <f t="shared" si="44"/>
        <v>0</v>
      </c>
      <c r="K465" s="1">
        <f t="shared" si="45"/>
        <v>0</v>
      </c>
      <c r="L465" s="11">
        <f t="shared" si="46"/>
        <v>0.89087133871067181</v>
      </c>
      <c r="M465" s="1">
        <f t="shared" si="47"/>
        <v>0</v>
      </c>
    </row>
    <row r="466" spans="1:13">
      <c r="A466" s="142" t="s">
        <v>464</v>
      </c>
      <c r="B466" s="149">
        <v>351121</v>
      </c>
      <c r="C466" s="80" t="s">
        <v>479</v>
      </c>
      <c r="D466" s="126" t="s">
        <v>1122</v>
      </c>
      <c r="E466" s="126" t="s">
        <v>1187</v>
      </c>
      <c r="F466" s="103">
        <v>0</v>
      </c>
      <c r="G466" s="104">
        <v>0</v>
      </c>
      <c r="H466" s="2">
        <f t="shared" si="42"/>
        <v>0</v>
      </c>
      <c r="I466" s="2">
        <f t="shared" si="43"/>
        <v>19.272068062143923</v>
      </c>
      <c r="J466" s="1">
        <f t="shared" si="44"/>
        <v>0</v>
      </c>
      <c r="K466" s="1">
        <f t="shared" si="45"/>
        <v>0</v>
      </c>
      <c r="L466" s="11">
        <f t="shared" si="46"/>
        <v>0.89087133871067181</v>
      </c>
      <c r="M466" s="1">
        <f t="shared" si="47"/>
        <v>0</v>
      </c>
    </row>
    <row r="467" spans="1:13">
      <c r="A467" s="142" t="s">
        <v>464</v>
      </c>
      <c r="B467" s="149">
        <v>351125</v>
      </c>
      <c r="C467" s="80" t="s">
        <v>480</v>
      </c>
      <c r="D467" s="126" t="s">
        <v>1122</v>
      </c>
      <c r="E467" s="126" t="s">
        <v>1187</v>
      </c>
      <c r="F467" s="103">
        <v>0</v>
      </c>
      <c r="G467" s="104">
        <v>0</v>
      </c>
      <c r="H467" s="2">
        <f t="shared" si="42"/>
        <v>0</v>
      </c>
      <c r="I467" s="2">
        <f t="shared" si="43"/>
        <v>19.272068062143923</v>
      </c>
      <c r="J467" s="1">
        <f t="shared" si="44"/>
        <v>0</v>
      </c>
      <c r="K467" s="1">
        <f t="shared" si="45"/>
        <v>0</v>
      </c>
      <c r="L467" s="11">
        <f t="shared" si="46"/>
        <v>0.89087133871067181</v>
      </c>
      <c r="M467" s="1">
        <f t="shared" si="47"/>
        <v>0</v>
      </c>
    </row>
    <row r="468" spans="1:13">
      <c r="A468" s="142" t="s">
        <v>464</v>
      </c>
      <c r="B468" s="153">
        <v>351129</v>
      </c>
      <c r="C468" s="80" t="s">
        <v>481</v>
      </c>
      <c r="D468" s="126" t="s">
        <v>1122</v>
      </c>
      <c r="E468" s="126" t="s">
        <v>1187</v>
      </c>
      <c r="F468" s="103">
        <v>478236</v>
      </c>
      <c r="G468" s="104">
        <v>2970</v>
      </c>
      <c r="H468" s="2">
        <f t="shared" si="42"/>
        <v>161.02222222222221</v>
      </c>
      <c r="I468" s="2">
        <f t="shared" si="43"/>
        <v>19.272068062143923</v>
      </c>
      <c r="J468" s="1">
        <f t="shared" si="44"/>
        <v>57238.042144567451</v>
      </c>
      <c r="K468" s="1">
        <f t="shared" si="45"/>
        <v>420997.95785543253</v>
      </c>
      <c r="L468" s="11">
        <f t="shared" si="46"/>
        <v>0.89087133871067181</v>
      </c>
      <c r="M468" s="1">
        <f t="shared" si="47"/>
        <v>375055.01430912816</v>
      </c>
    </row>
    <row r="469" spans="1:13">
      <c r="A469" s="142" t="s">
        <v>464</v>
      </c>
      <c r="B469" s="153">
        <v>351130</v>
      </c>
      <c r="C469" s="80" t="s">
        <v>482</v>
      </c>
      <c r="D469" s="126" t="s">
        <v>1122</v>
      </c>
      <c r="E469" s="126" t="s">
        <v>1187</v>
      </c>
      <c r="F469" s="103">
        <v>44004</v>
      </c>
      <c r="G469" s="104">
        <v>635</v>
      </c>
      <c r="H469" s="2">
        <f t="shared" si="42"/>
        <v>69.297637795275591</v>
      </c>
      <c r="I469" s="2">
        <f t="shared" si="43"/>
        <v>19.272068062143923</v>
      </c>
      <c r="J469" s="1">
        <f t="shared" si="44"/>
        <v>12237.763219461391</v>
      </c>
      <c r="K469" s="1">
        <f t="shared" si="45"/>
        <v>31766.236780538609</v>
      </c>
      <c r="L469" s="11">
        <f t="shared" si="46"/>
        <v>0.89087133871067181</v>
      </c>
      <c r="M469" s="1">
        <f t="shared" si="47"/>
        <v>28299.629886478611</v>
      </c>
    </row>
    <row r="470" spans="1:13">
      <c r="A470" s="142" t="s">
        <v>464</v>
      </c>
      <c r="B470" s="153">
        <v>351132</v>
      </c>
      <c r="C470" s="80" t="s">
        <v>483</v>
      </c>
      <c r="D470" s="126" t="s">
        <v>1122</v>
      </c>
      <c r="E470" s="126" t="s">
        <v>1187</v>
      </c>
      <c r="F470" s="103">
        <v>501204</v>
      </c>
      <c r="G470" s="104">
        <v>4452</v>
      </c>
      <c r="H470" s="2">
        <f t="shared" si="42"/>
        <v>112.57951482479784</v>
      </c>
      <c r="I470" s="2">
        <f t="shared" si="43"/>
        <v>19.272068062143923</v>
      </c>
      <c r="J470" s="1">
        <f t="shared" si="44"/>
        <v>85799.247012664739</v>
      </c>
      <c r="K470" s="1">
        <f t="shared" si="45"/>
        <v>415404.75298733526</v>
      </c>
      <c r="L470" s="11">
        <f t="shared" si="46"/>
        <v>0.89087133871067181</v>
      </c>
      <c r="M470" s="1">
        <f t="shared" si="47"/>
        <v>370072.18840060331</v>
      </c>
    </row>
    <row r="471" spans="1:13">
      <c r="A471" s="142" t="s">
        <v>464</v>
      </c>
      <c r="B471" s="153">
        <v>351133</v>
      </c>
      <c r="C471" s="80" t="s">
        <v>484</v>
      </c>
      <c r="D471" s="126" t="s">
        <v>1122</v>
      </c>
      <c r="E471" s="126" t="s">
        <v>1187</v>
      </c>
      <c r="F471" s="103">
        <v>114408</v>
      </c>
      <c r="G471" s="104">
        <v>692</v>
      </c>
      <c r="H471" s="2">
        <f t="shared" si="42"/>
        <v>165.32947976878611</v>
      </c>
      <c r="I471" s="2">
        <f t="shared" si="43"/>
        <v>19.272068062143923</v>
      </c>
      <c r="J471" s="1">
        <f t="shared" si="44"/>
        <v>13336.271099003594</v>
      </c>
      <c r="K471" s="1">
        <f t="shared" si="45"/>
        <v>101071.7289009964</v>
      </c>
      <c r="L471" s="11">
        <f t="shared" si="46"/>
        <v>0.89087133871067181</v>
      </c>
      <c r="M471" s="1">
        <f t="shared" si="47"/>
        <v>90041.906431832758</v>
      </c>
    </row>
    <row r="472" spans="1:13">
      <c r="A472" s="142" t="s">
        <v>464</v>
      </c>
      <c r="B472" s="153">
        <v>351134</v>
      </c>
      <c r="C472" s="80" t="s">
        <v>485</v>
      </c>
      <c r="D472" s="126" t="s">
        <v>1122</v>
      </c>
      <c r="E472" s="126" t="s">
        <v>1187</v>
      </c>
      <c r="F472" s="103">
        <v>245724</v>
      </c>
      <c r="G472" s="104">
        <v>536</v>
      </c>
      <c r="H472" s="2">
        <f t="shared" si="42"/>
        <v>458.44029850746267</v>
      </c>
      <c r="I472" s="2">
        <f t="shared" si="43"/>
        <v>19.272068062143923</v>
      </c>
      <c r="J472" s="1">
        <f t="shared" si="44"/>
        <v>10329.828481309143</v>
      </c>
      <c r="K472" s="1">
        <f t="shared" si="45"/>
        <v>235394.17151869086</v>
      </c>
      <c r="L472" s="11">
        <f t="shared" si="46"/>
        <v>0.89087133871067181</v>
      </c>
      <c r="M472" s="1">
        <f t="shared" si="47"/>
        <v>209705.92070554561</v>
      </c>
    </row>
    <row r="473" spans="1:13">
      <c r="A473" s="142" t="s">
        <v>464</v>
      </c>
      <c r="B473" s="149">
        <v>351136</v>
      </c>
      <c r="C473" s="80" t="s">
        <v>486</v>
      </c>
      <c r="D473" s="126" t="s">
        <v>1122</v>
      </c>
      <c r="E473" s="126" t="s">
        <v>1187</v>
      </c>
      <c r="F473" s="103">
        <v>0</v>
      </c>
      <c r="G473" s="104">
        <v>0</v>
      </c>
      <c r="H473" s="2">
        <f t="shared" si="42"/>
        <v>0</v>
      </c>
      <c r="I473" s="2">
        <f t="shared" si="43"/>
        <v>19.272068062143923</v>
      </c>
      <c r="J473" s="1">
        <f t="shared" si="44"/>
        <v>0</v>
      </c>
      <c r="K473" s="1">
        <f t="shared" si="45"/>
        <v>0</v>
      </c>
      <c r="L473" s="11">
        <f t="shared" si="46"/>
        <v>0.89087133871067181</v>
      </c>
      <c r="M473" s="1">
        <f t="shared" si="47"/>
        <v>0</v>
      </c>
    </row>
    <row r="474" spans="1:13">
      <c r="A474" s="142" t="s">
        <v>464</v>
      </c>
      <c r="B474" s="149">
        <v>351137</v>
      </c>
      <c r="C474" s="80" t="s">
        <v>487</v>
      </c>
      <c r="D474" s="126" t="s">
        <v>1122</v>
      </c>
      <c r="E474" s="126" t="s">
        <v>1187</v>
      </c>
      <c r="F474" s="103">
        <v>0</v>
      </c>
      <c r="G474" s="104">
        <v>0</v>
      </c>
      <c r="H474" s="2">
        <f t="shared" si="42"/>
        <v>0</v>
      </c>
      <c r="I474" s="2">
        <f t="shared" si="43"/>
        <v>19.272068062143923</v>
      </c>
      <c r="J474" s="1">
        <f t="shared" si="44"/>
        <v>0</v>
      </c>
      <c r="K474" s="1">
        <f t="shared" si="45"/>
        <v>0</v>
      </c>
      <c r="L474" s="11">
        <f t="shared" si="46"/>
        <v>0.89087133871067181</v>
      </c>
      <c r="M474" s="1">
        <f t="shared" si="47"/>
        <v>0</v>
      </c>
    </row>
    <row r="475" spans="1:13">
      <c r="A475" s="142" t="s">
        <v>464</v>
      </c>
      <c r="B475" s="149">
        <v>351139</v>
      </c>
      <c r="C475" s="80" t="s">
        <v>488</v>
      </c>
      <c r="D475" s="126" t="s">
        <v>1122</v>
      </c>
      <c r="E475" s="126" t="s">
        <v>1187</v>
      </c>
      <c r="F475" s="103">
        <v>0</v>
      </c>
      <c r="G475" s="104">
        <v>0</v>
      </c>
      <c r="H475" s="2">
        <f t="shared" si="42"/>
        <v>0</v>
      </c>
      <c r="I475" s="2">
        <f t="shared" si="43"/>
        <v>19.272068062143923</v>
      </c>
      <c r="J475" s="1">
        <f t="shared" si="44"/>
        <v>0</v>
      </c>
      <c r="K475" s="1">
        <f t="shared" si="45"/>
        <v>0</v>
      </c>
      <c r="L475" s="11">
        <f t="shared" si="46"/>
        <v>0.89087133871067181</v>
      </c>
      <c r="M475" s="1">
        <f t="shared" si="47"/>
        <v>0</v>
      </c>
    </row>
    <row r="476" spans="1:13">
      <c r="A476" s="142" t="s">
        <v>464</v>
      </c>
      <c r="B476" s="153">
        <v>351141</v>
      </c>
      <c r="C476" s="80" t="s">
        <v>489</v>
      </c>
      <c r="D476" s="126" t="s">
        <v>1122</v>
      </c>
      <c r="E476" s="126" t="s">
        <v>1187</v>
      </c>
      <c r="F476" s="103">
        <v>27528</v>
      </c>
      <c r="G476" s="104">
        <v>642</v>
      </c>
      <c r="H476" s="2">
        <f t="shared" si="42"/>
        <v>42.878504672897193</v>
      </c>
      <c r="I476" s="2">
        <f t="shared" si="43"/>
        <v>19.272068062143923</v>
      </c>
      <c r="J476" s="1">
        <f t="shared" si="44"/>
        <v>12372.667695896398</v>
      </c>
      <c r="K476" s="1">
        <f t="shared" si="45"/>
        <v>15155.332304103602</v>
      </c>
      <c r="L476" s="11">
        <f t="shared" si="46"/>
        <v>0.89087133871067181</v>
      </c>
      <c r="M476" s="1">
        <f t="shared" si="47"/>
        <v>13501.451178361865</v>
      </c>
    </row>
    <row r="477" spans="1:13">
      <c r="A477" s="142" t="s">
        <v>464</v>
      </c>
      <c r="B477" s="149">
        <v>351146</v>
      </c>
      <c r="C477" s="80" t="s">
        <v>490</v>
      </c>
      <c r="D477" s="126" t="s">
        <v>1122</v>
      </c>
      <c r="E477" s="126" t="s">
        <v>1187</v>
      </c>
      <c r="F477" s="103">
        <v>0</v>
      </c>
      <c r="G477" s="104">
        <v>0</v>
      </c>
      <c r="H477" s="2">
        <f t="shared" si="42"/>
        <v>0</v>
      </c>
      <c r="I477" s="2">
        <f t="shared" si="43"/>
        <v>19.272068062143923</v>
      </c>
      <c r="J477" s="1">
        <f t="shared" si="44"/>
        <v>0</v>
      </c>
      <c r="K477" s="1">
        <f t="shared" si="45"/>
        <v>0</v>
      </c>
      <c r="L477" s="11">
        <f t="shared" si="46"/>
        <v>0.89087133871067181</v>
      </c>
      <c r="M477" s="1">
        <f t="shared" si="47"/>
        <v>0</v>
      </c>
    </row>
    <row r="478" spans="1:13">
      <c r="A478" s="142" t="s">
        <v>464</v>
      </c>
      <c r="B478" s="149">
        <v>351147</v>
      </c>
      <c r="C478" s="80" t="s">
        <v>491</v>
      </c>
      <c r="D478" s="126" t="s">
        <v>1122</v>
      </c>
      <c r="E478" s="126" t="s">
        <v>1187</v>
      </c>
      <c r="F478" s="103">
        <v>0</v>
      </c>
      <c r="G478" s="104">
        <v>0</v>
      </c>
      <c r="H478" s="2">
        <f t="shared" si="42"/>
        <v>0</v>
      </c>
      <c r="I478" s="2">
        <f t="shared" si="43"/>
        <v>19.272068062143923</v>
      </c>
      <c r="J478" s="1">
        <f t="shared" si="44"/>
        <v>0</v>
      </c>
      <c r="K478" s="1">
        <f t="shared" si="45"/>
        <v>0</v>
      </c>
      <c r="L478" s="11">
        <f t="shared" si="46"/>
        <v>0.89087133871067181</v>
      </c>
      <c r="M478" s="1">
        <f t="shared" si="47"/>
        <v>0</v>
      </c>
    </row>
    <row r="479" spans="1:13">
      <c r="A479" s="142" t="s">
        <v>464</v>
      </c>
      <c r="B479" s="149">
        <v>351149</v>
      </c>
      <c r="C479" s="80" t="s">
        <v>492</v>
      </c>
      <c r="D479" s="126" t="s">
        <v>1122</v>
      </c>
      <c r="E479" s="126" t="s">
        <v>1187</v>
      </c>
      <c r="F479" s="103">
        <v>0</v>
      </c>
      <c r="G479" s="104">
        <v>0</v>
      </c>
      <c r="H479" s="2">
        <f t="shared" si="42"/>
        <v>0</v>
      </c>
      <c r="I479" s="2">
        <f t="shared" si="43"/>
        <v>19.272068062143923</v>
      </c>
      <c r="J479" s="1">
        <f t="shared" si="44"/>
        <v>0</v>
      </c>
      <c r="K479" s="1">
        <f t="shared" si="45"/>
        <v>0</v>
      </c>
      <c r="L479" s="11">
        <f t="shared" si="46"/>
        <v>0.89087133871067181</v>
      </c>
      <c r="M479" s="1">
        <f t="shared" si="47"/>
        <v>0</v>
      </c>
    </row>
    <row r="480" spans="1:13">
      <c r="A480" s="142" t="s">
        <v>464</v>
      </c>
      <c r="B480" s="149">
        <v>351150</v>
      </c>
      <c r="C480" s="80" t="s">
        <v>493</v>
      </c>
      <c r="D480" s="126" t="s">
        <v>1122</v>
      </c>
      <c r="E480" s="126" t="s">
        <v>1187</v>
      </c>
      <c r="F480" s="103">
        <v>0</v>
      </c>
      <c r="G480" s="104">
        <v>0</v>
      </c>
      <c r="H480" s="2">
        <f t="shared" si="42"/>
        <v>0</v>
      </c>
      <c r="I480" s="2">
        <f t="shared" si="43"/>
        <v>19.272068062143923</v>
      </c>
      <c r="J480" s="1">
        <f t="shared" si="44"/>
        <v>0</v>
      </c>
      <c r="K480" s="1">
        <f t="shared" si="45"/>
        <v>0</v>
      </c>
      <c r="L480" s="11">
        <f t="shared" si="46"/>
        <v>0.89087133871067181</v>
      </c>
      <c r="M480" s="1">
        <f t="shared" si="47"/>
        <v>0</v>
      </c>
    </row>
    <row r="481" spans="1:13">
      <c r="A481" s="142" t="s">
        <v>464</v>
      </c>
      <c r="B481" s="153">
        <v>351152</v>
      </c>
      <c r="C481" s="80" t="s">
        <v>494</v>
      </c>
      <c r="D481" s="126" t="s">
        <v>1122</v>
      </c>
      <c r="E481" s="126" t="s">
        <v>1187</v>
      </c>
      <c r="F481" s="103">
        <v>347076</v>
      </c>
      <c r="G481" s="104">
        <v>1120</v>
      </c>
      <c r="H481" s="2">
        <f t="shared" si="42"/>
        <v>309.88928571428573</v>
      </c>
      <c r="I481" s="2">
        <f t="shared" si="43"/>
        <v>19.272068062143923</v>
      </c>
      <c r="J481" s="1">
        <f t="shared" si="44"/>
        <v>21584.716229601192</v>
      </c>
      <c r="K481" s="1">
        <f t="shared" si="45"/>
        <v>325491.28377039882</v>
      </c>
      <c r="L481" s="11">
        <f t="shared" si="46"/>
        <v>0.89087133871067181</v>
      </c>
      <c r="M481" s="1">
        <f t="shared" si="47"/>
        <v>289970.85571119038</v>
      </c>
    </row>
    <row r="482" spans="1:13">
      <c r="A482" s="142" t="s">
        <v>464</v>
      </c>
      <c r="B482" s="153">
        <v>351153</v>
      </c>
      <c r="C482" s="80" t="s">
        <v>495</v>
      </c>
      <c r="D482" s="126" t="s">
        <v>1122</v>
      </c>
      <c r="E482" s="126" t="s">
        <v>1187</v>
      </c>
      <c r="F482" s="103">
        <v>32424</v>
      </c>
      <c r="G482" s="104">
        <v>595</v>
      </c>
      <c r="H482" s="2">
        <f t="shared" si="42"/>
        <v>54.494117647058822</v>
      </c>
      <c r="I482" s="2">
        <f t="shared" si="43"/>
        <v>19.272068062143923</v>
      </c>
      <c r="J482" s="1">
        <f t="shared" si="44"/>
        <v>11466.880496975635</v>
      </c>
      <c r="K482" s="1">
        <f t="shared" si="45"/>
        <v>20957.119503024365</v>
      </c>
      <c r="L482" s="11">
        <f t="shared" si="46"/>
        <v>0.89087133871067181</v>
      </c>
      <c r="M482" s="1">
        <f t="shared" si="47"/>
        <v>18670.097107178844</v>
      </c>
    </row>
    <row r="483" spans="1:13">
      <c r="A483" s="142" t="s">
        <v>464</v>
      </c>
      <c r="B483" s="149">
        <v>351156</v>
      </c>
      <c r="C483" s="80" t="s">
        <v>496</v>
      </c>
      <c r="D483" s="126" t="s">
        <v>1122</v>
      </c>
      <c r="E483" s="126" t="s">
        <v>1187</v>
      </c>
      <c r="F483" s="103">
        <v>0</v>
      </c>
      <c r="G483" s="104">
        <v>0</v>
      </c>
      <c r="H483" s="2">
        <f t="shared" si="42"/>
        <v>0</v>
      </c>
      <c r="I483" s="2">
        <f t="shared" si="43"/>
        <v>19.272068062143923</v>
      </c>
      <c r="J483" s="1">
        <f t="shared" si="44"/>
        <v>0</v>
      </c>
      <c r="K483" s="1">
        <f t="shared" si="45"/>
        <v>0</v>
      </c>
      <c r="L483" s="11">
        <f t="shared" si="46"/>
        <v>0.89087133871067181</v>
      </c>
      <c r="M483" s="1">
        <f t="shared" si="47"/>
        <v>0</v>
      </c>
    </row>
    <row r="484" spans="1:13">
      <c r="A484" s="142" t="s">
        <v>464</v>
      </c>
      <c r="B484" s="153">
        <v>351157</v>
      </c>
      <c r="C484" s="80" t="s">
        <v>497</v>
      </c>
      <c r="D484" s="126" t="s">
        <v>1122</v>
      </c>
      <c r="E484" s="126" t="s">
        <v>1187</v>
      </c>
      <c r="F484" s="103">
        <v>79392</v>
      </c>
      <c r="G484" s="104">
        <v>656</v>
      </c>
      <c r="H484" s="2">
        <f t="shared" si="42"/>
        <v>121.02439024390245</v>
      </c>
      <c r="I484" s="2">
        <f t="shared" si="43"/>
        <v>19.272068062143923</v>
      </c>
      <c r="J484" s="1">
        <f t="shared" si="44"/>
        <v>12642.476648766413</v>
      </c>
      <c r="K484" s="1">
        <f t="shared" si="45"/>
        <v>66749.523351233584</v>
      </c>
      <c r="L484" s="11">
        <f t="shared" si="46"/>
        <v>0.89087133871067181</v>
      </c>
      <c r="M484" s="1">
        <f t="shared" si="47"/>
        <v>59465.23722621271</v>
      </c>
    </row>
    <row r="485" spans="1:13">
      <c r="A485" s="142" t="s">
        <v>464</v>
      </c>
      <c r="B485" s="153">
        <v>351158</v>
      </c>
      <c r="C485" s="80" t="s">
        <v>498</v>
      </c>
      <c r="D485" s="126" t="s">
        <v>1122</v>
      </c>
      <c r="E485" s="126" t="s">
        <v>1187</v>
      </c>
      <c r="F485" s="103">
        <v>476760</v>
      </c>
      <c r="G485" s="104">
        <v>618</v>
      </c>
      <c r="H485" s="2">
        <f t="shared" si="42"/>
        <v>771.45631067961165</v>
      </c>
      <c r="I485" s="2">
        <f t="shared" si="43"/>
        <v>19.272068062143923</v>
      </c>
      <c r="J485" s="1">
        <f t="shared" si="44"/>
        <v>11910.138062404945</v>
      </c>
      <c r="K485" s="1">
        <f t="shared" si="45"/>
        <v>464849.86193759507</v>
      </c>
      <c r="L485" s="11">
        <f t="shared" si="46"/>
        <v>0.89087133871067181</v>
      </c>
      <c r="M485" s="1">
        <f t="shared" si="47"/>
        <v>414121.41880381625</v>
      </c>
    </row>
    <row r="486" spans="1:13">
      <c r="A486" s="142" t="s">
        <v>464</v>
      </c>
      <c r="B486" s="153">
        <v>351160</v>
      </c>
      <c r="C486" s="80" t="s">
        <v>499</v>
      </c>
      <c r="D486" s="126" t="s">
        <v>1122</v>
      </c>
      <c r="E486" s="126" t="s">
        <v>1187</v>
      </c>
      <c r="F486" s="103">
        <v>149808</v>
      </c>
      <c r="G486" s="104">
        <v>598</v>
      </c>
      <c r="H486" s="2">
        <f t="shared" si="42"/>
        <v>250.51505016722408</v>
      </c>
      <c r="I486" s="2">
        <f t="shared" si="43"/>
        <v>19.272068062143923</v>
      </c>
      <c r="J486" s="1">
        <f t="shared" si="44"/>
        <v>11524.696701162065</v>
      </c>
      <c r="K486" s="1">
        <f t="shared" si="45"/>
        <v>138283.30329883794</v>
      </c>
      <c r="L486" s="11">
        <f t="shared" si="46"/>
        <v>0.89087133871067181</v>
      </c>
      <c r="M486" s="1">
        <f t="shared" si="47"/>
        <v>123192.63153116962</v>
      </c>
    </row>
    <row r="487" spans="1:13">
      <c r="A487" s="142" t="s">
        <v>464</v>
      </c>
      <c r="B487" s="153">
        <v>351162</v>
      </c>
      <c r="C487" s="80" t="s">
        <v>500</v>
      </c>
      <c r="D487" s="126" t="s">
        <v>1122</v>
      </c>
      <c r="E487" s="126" t="s">
        <v>1187</v>
      </c>
      <c r="F487" s="103">
        <v>78816</v>
      </c>
      <c r="G487" s="104">
        <v>973</v>
      </c>
      <c r="H487" s="2">
        <f t="shared" si="42"/>
        <v>81.00308324768757</v>
      </c>
      <c r="I487" s="2">
        <f t="shared" si="43"/>
        <v>19.272068062143923</v>
      </c>
      <c r="J487" s="1">
        <f t="shared" si="44"/>
        <v>18751.722224466037</v>
      </c>
      <c r="K487" s="1">
        <f t="shared" si="45"/>
        <v>60064.277775533963</v>
      </c>
      <c r="L487" s="11">
        <f t="shared" si="46"/>
        <v>0.89087133871067181</v>
      </c>
      <c r="M487" s="1">
        <f t="shared" si="47"/>
        <v>53509.543550579598</v>
      </c>
    </row>
    <row r="488" spans="1:13">
      <c r="A488" s="142" t="s">
        <v>464</v>
      </c>
      <c r="B488" s="153">
        <v>351166</v>
      </c>
      <c r="C488" s="80" t="s">
        <v>501</v>
      </c>
      <c r="D488" s="126" t="s">
        <v>1122</v>
      </c>
      <c r="E488" s="126" t="s">
        <v>1187</v>
      </c>
      <c r="F488" s="103">
        <v>31344</v>
      </c>
      <c r="G488" s="104">
        <v>603</v>
      </c>
      <c r="H488" s="2">
        <f t="shared" si="42"/>
        <v>51.980099502487562</v>
      </c>
      <c r="I488" s="2">
        <f t="shared" si="43"/>
        <v>19.272068062143923</v>
      </c>
      <c r="J488" s="1">
        <f t="shared" si="44"/>
        <v>11621.057041472786</v>
      </c>
      <c r="K488" s="1">
        <f t="shared" si="45"/>
        <v>19722.942958527216</v>
      </c>
      <c r="L488" s="11">
        <f t="shared" si="46"/>
        <v>0.89087133871067181</v>
      </c>
      <c r="M488" s="1">
        <f t="shared" si="47"/>
        <v>17570.604596777357</v>
      </c>
    </row>
    <row r="489" spans="1:13">
      <c r="A489" s="142" t="s">
        <v>464</v>
      </c>
      <c r="B489" s="149">
        <v>351168</v>
      </c>
      <c r="C489" s="80" t="s">
        <v>502</v>
      </c>
      <c r="D489" s="126" t="s">
        <v>1122</v>
      </c>
      <c r="E489" s="126" t="s">
        <v>1187</v>
      </c>
      <c r="F489" s="103">
        <v>0</v>
      </c>
      <c r="G489" s="104">
        <v>0</v>
      </c>
      <c r="H489" s="2">
        <f t="shared" si="42"/>
        <v>0</v>
      </c>
      <c r="I489" s="2">
        <f t="shared" si="43"/>
        <v>19.272068062143923</v>
      </c>
      <c r="J489" s="1">
        <f t="shared" si="44"/>
        <v>0</v>
      </c>
      <c r="K489" s="1">
        <f t="shared" si="45"/>
        <v>0</v>
      </c>
      <c r="L489" s="11">
        <f t="shared" si="46"/>
        <v>0.89087133871067181</v>
      </c>
      <c r="M489" s="1">
        <f t="shared" si="47"/>
        <v>0</v>
      </c>
    </row>
    <row r="490" spans="1:13">
      <c r="A490" s="142" t="s">
        <v>464</v>
      </c>
      <c r="B490" s="153">
        <v>351169</v>
      </c>
      <c r="C490" s="80" t="s">
        <v>502</v>
      </c>
      <c r="D490" s="126" t="s">
        <v>1122</v>
      </c>
      <c r="E490" s="126" t="s">
        <v>1187</v>
      </c>
      <c r="F490" s="103">
        <v>87240</v>
      </c>
      <c r="G490" s="104">
        <v>384</v>
      </c>
      <c r="H490" s="2">
        <f t="shared" si="42"/>
        <v>227.1875</v>
      </c>
      <c r="I490" s="2">
        <f t="shared" si="43"/>
        <v>19.272068062143923</v>
      </c>
      <c r="J490" s="1">
        <f t="shared" si="44"/>
        <v>7400.4741358632664</v>
      </c>
      <c r="K490" s="1">
        <f t="shared" si="45"/>
        <v>79839.52586413674</v>
      </c>
      <c r="L490" s="11">
        <f t="shared" si="46"/>
        <v>0.89087133871067181</v>
      </c>
      <c r="M490" s="1">
        <f t="shared" si="47"/>
        <v>71126.745288608799</v>
      </c>
    </row>
    <row r="491" spans="1:13">
      <c r="A491" s="142" t="s">
        <v>464</v>
      </c>
      <c r="B491" s="149">
        <v>351171</v>
      </c>
      <c r="C491" s="80" t="s">
        <v>503</v>
      </c>
      <c r="D491" s="126" t="s">
        <v>1122</v>
      </c>
      <c r="E491" s="126" t="s">
        <v>1187</v>
      </c>
      <c r="F491" s="103">
        <v>0</v>
      </c>
      <c r="G491" s="104">
        <v>0</v>
      </c>
      <c r="H491" s="2">
        <f t="shared" si="42"/>
        <v>0</v>
      </c>
      <c r="I491" s="2">
        <f t="shared" si="43"/>
        <v>19.272068062143923</v>
      </c>
      <c r="J491" s="1">
        <f t="shared" si="44"/>
        <v>0</v>
      </c>
      <c r="K491" s="1">
        <f t="shared" si="45"/>
        <v>0</v>
      </c>
      <c r="L491" s="11">
        <f t="shared" si="46"/>
        <v>0.89087133871067181</v>
      </c>
      <c r="M491" s="1">
        <f t="shared" si="47"/>
        <v>0</v>
      </c>
    </row>
    <row r="492" spans="1:13">
      <c r="A492" s="142" t="s">
        <v>464</v>
      </c>
      <c r="B492" s="153">
        <v>351172</v>
      </c>
      <c r="C492" s="80" t="s">
        <v>281</v>
      </c>
      <c r="D492" s="126" t="s">
        <v>1122</v>
      </c>
      <c r="E492" s="126" t="s">
        <v>1187</v>
      </c>
      <c r="F492" s="103">
        <v>1072776</v>
      </c>
      <c r="G492" s="104">
        <v>1668</v>
      </c>
      <c r="H492" s="2">
        <f t="shared" si="42"/>
        <v>643.15107913669067</v>
      </c>
      <c r="I492" s="2">
        <f t="shared" si="43"/>
        <v>19.272068062143923</v>
      </c>
      <c r="J492" s="1">
        <f t="shared" si="44"/>
        <v>32145.809527656063</v>
      </c>
      <c r="K492" s="1">
        <f t="shared" si="45"/>
        <v>1040630.1904723439</v>
      </c>
      <c r="L492" s="11">
        <f t="shared" si="46"/>
        <v>0.89087133871067181</v>
      </c>
      <c r="M492" s="1">
        <f t="shared" si="47"/>
        <v>927067.61088883842</v>
      </c>
    </row>
    <row r="493" spans="1:13">
      <c r="A493" s="142" t="s">
        <v>464</v>
      </c>
      <c r="B493" s="153">
        <v>351173</v>
      </c>
      <c r="C493" s="80" t="s">
        <v>502</v>
      </c>
      <c r="D493" s="126" t="s">
        <v>1122</v>
      </c>
      <c r="E493" s="126" t="s">
        <v>1187</v>
      </c>
      <c r="F493" s="103">
        <v>164160</v>
      </c>
      <c r="G493" s="104">
        <v>1713</v>
      </c>
      <c r="H493" s="2">
        <f t="shared" si="42"/>
        <v>95.831873905429077</v>
      </c>
      <c r="I493" s="2">
        <f t="shared" si="43"/>
        <v>19.272068062143923</v>
      </c>
      <c r="J493" s="1">
        <f t="shared" si="44"/>
        <v>33013.052590452542</v>
      </c>
      <c r="K493" s="1">
        <f t="shared" si="45"/>
        <v>131146.94740954746</v>
      </c>
      <c r="L493" s="11">
        <f t="shared" si="46"/>
        <v>0.89087133871067181</v>
      </c>
      <c r="M493" s="1">
        <f t="shared" si="47"/>
        <v>116835.05660656161</v>
      </c>
    </row>
    <row r="494" spans="1:13">
      <c r="A494" s="142" t="s">
        <v>464</v>
      </c>
      <c r="B494" s="153">
        <v>351174</v>
      </c>
      <c r="C494" s="80" t="s">
        <v>281</v>
      </c>
      <c r="D494" s="126" t="s">
        <v>1122</v>
      </c>
      <c r="E494" s="126" t="s">
        <v>1187</v>
      </c>
      <c r="F494" s="103">
        <v>952596</v>
      </c>
      <c r="G494" s="104">
        <v>857</v>
      </c>
      <c r="H494" s="2">
        <f t="shared" si="42"/>
        <v>1111.5472578763126</v>
      </c>
      <c r="I494" s="2">
        <f t="shared" si="43"/>
        <v>19.272068062143923</v>
      </c>
      <c r="J494" s="1">
        <f t="shared" si="44"/>
        <v>16516.162329257342</v>
      </c>
      <c r="K494" s="1">
        <f t="shared" si="45"/>
        <v>936079.83767074265</v>
      </c>
      <c r="L494" s="11">
        <f t="shared" si="46"/>
        <v>0.89087133871067181</v>
      </c>
      <c r="M494" s="1">
        <f t="shared" si="47"/>
        <v>833926.69812580291</v>
      </c>
    </row>
    <row r="495" spans="1:13">
      <c r="A495" s="142" t="s">
        <v>464</v>
      </c>
      <c r="B495" s="153">
        <v>351175</v>
      </c>
      <c r="C495" s="80" t="s">
        <v>504</v>
      </c>
      <c r="D495" s="126" t="s">
        <v>1122</v>
      </c>
      <c r="E495" s="126" t="s">
        <v>1187</v>
      </c>
      <c r="F495" s="103">
        <v>36972</v>
      </c>
      <c r="G495" s="104">
        <v>267</v>
      </c>
      <c r="H495" s="2">
        <f t="shared" si="42"/>
        <v>138.47191011235955</v>
      </c>
      <c r="I495" s="2">
        <f t="shared" si="43"/>
        <v>19.272068062143923</v>
      </c>
      <c r="J495" s="1">
        <f t="shared" si="44"/>
        <v>5145.6421725924274</v>
      </c>
      <c r="K495" s="1">
        <f t="shared" si="45"/>
        <v>31826.357827407573</v>
      </c>
      <c r="L495" s="11">
        <f t="shared" si="46"/>
        <v>0.89087133871067181</v>
      </c>
      <c r="M495" s="1">
        <f t="shared" si="47"/>
        <v>28353.190003987453</v>
      </c>
    </row>
    <row r="496" spans="1:13">
      <c r="A496" s="142" t="s">
        <v>464</v>
      </c>
      <c r="B496" s="149">
        <v>351176</v>
      </c>
      <c r="C496" s="80" t="s">
        <v>505</v>
      </c>
      <c r="D496" s="126" t="s">
        <v>1122</v>
      </c>
      <c r="E496" s="126" t="s">
        <v>1187</v>
      </c>
      <c r="F496" s="103">
        <v>0</v>
      </c>
      <c r="G496" s="104">
        <v>0</v>
      </c>
      <c r="H496" s="2">
        <f t="shared" si="42"/>
        <v>0</v>
      </c>
      <c r="I496" s="2">
        <f t="shared" si="43"/>
        <v>19.272068062143923</v>
      </c>
      <c r="J496" s="1">
        <f t="shared" si="44"/>
        <v>0</v>
      </c>
      <c r="K496" s="1">
        <f t="shared" si="45"/>
        <v>0</v>
      </c>
      <c r="L496" s="11">
        <f t="shared" si="46"/>
        <v>0.89087133871067181</v>
      </c>
      <c r="M496" s="1">
        <f t="shared" si="47"/>
        <v>0</v>
      </c>
    </row>
    <row r="497" spans="1:13">
      <c r="A497" s="142" t="s">
        <v>464</v>
      </c>
      <c r="B497" s="153">
        <v>351177</v>
      </c>
      <c r="C497" s="80" t="s">
        <v>506</v>
      </c>
      <c r="D497" s="126" t="s">
        <v>1122</v>
      </c>
      <c r="E497" s="126" t="s">
        <v>1187</v>
      </c>
      <c r="F497" s="103">
        <v>181584</v>
      </c>
      <c r="G497" s="104">
        <v>1227</v>
      </c>
      <c r="H497" s="2">
        <f t="shared" si="42"/>
        <v>147.99022004889974</v>
      </c>
      <c r="I497" s="2">
        <f t="shared" si="43"/>
        <v>19.272068062143923</v>
      </c>
      <c r="J497" s="1">
        <f t="shared" si="44"/>
        <v>23646.827512250595</v>
      </c>
      <c r="K497" s="1">
        <f t="shared" si="45"/>
        <v>157937.1724877494</v>
      </c>
      <c r="L497" s="11">
        <f t="shared" si="46"/>
        <v>0.89087133871067181</v>
      </c>
      <c r="M497" s="1">
        <f t="shared" si="47"/>
        <v>140701.70028633959</v>
      </c>
    </row>
    <row r="498" spans="1:13">
      <c r="A498" s="142" t="s">
        <v>464</v>
      </c>
      <c r="B498" s="149">
        <v>351179</v>
      </c>
      <c r="C498" s="80" t="s">
        <v>507</v>
      </c>
      <c r="D498" s="126" t="s">
        <v>1122</v>
      </c>
      <c r="E498" s="126" t="s">
        <v>1187</v>
      </c>
      <c r="F498" s="103">
        <v>0</v>
      </c>
      <c r="G498" s="104">
        <v>0</v>
      </c>
      <c r="H498" s="2">
        <f t="shared" si="42"/>
        <v>0</v>
      </c>
      <c r="I498" s="2">
        <f t="shared" si="43"/>
        <v>19.272068062143923</v>
      </c>
      <c r="J498" s="1">
        <f t="shared" si="44"/>
        <v>0</v>
      </c>
      <c r="K498" s="1">
        <f t="shared" si="45"/>
        <v>0</v>
      </c>
      <c r="L498" s="11">
        <f t="shared" si="46"/>
        <v>0.89087133871067181</v>
      </c>
      <c r="M498" s="1">
        <f t="shared" si="47"/>
        <v>0</v>
      </c>
    </row>
    <row r="499" spans="1:13">
      <c r="A499" s="142" t="s">
        <v>464</v>
      </c>
      <c r="B499" s="149">
        <v>351187</v>
      </c>
      <c r="C499" s="80" t="s">
        <v>508</v>
      </c>
      <c r="D499" s="126" t="s">
        <v>1122</v>
      </c>
      <c r="E499" s="126" t="s">
        <v>1187</v>
      </c>
      <c r="F499" s="103">
        <v>0</v>
      </c>
      <c r="G499" s="104">
        <v>0</v>
      </c>
      <c r="H499" s="2">
        <f t="shared" si="42"/>
        <v>0</v>
      </c>
      <c r="I499" s="2">
        <f t="shared" si="43"/>
        <v>19.272068062143923</v>
      </c>
      <c r="J499" s="1">
        <f t="shared" si="44"/>
        <v>0</v>
      </c>
      <c r="K499" s="1">
        <f t="shared" si="45"/>
        <v>0</v>
      </c>
      <c r="L499" s="11">
        <f t="shared" si="46"/>
        <v>0.89087133871067181</v>
      </c>
      <c r="M499" s="1">
        <f t="shared" si="47"/>
        <v>0</v>
      </c>
    </row>
    <row r="500" spans="1:13">
      <c r="A500" s="142" t="s">
        <v>464</v>
      </c>
      <c r="B500" s="153">
        <v>351188</v>
      </c>
      <c r="C500" s="80" t="s">
        <v>509</v>
      </c>
      <c r="D500" s="126" t="s">
        <v>1122</v>
      </c>
      <c r="E500" s="126" t="s">
        <v>1187</v>
      </c>
      <c r="F500" s="103">
        <v>38700</v>
      </c>
      <c r="G500" s="104">
        <v>320</v>
      </c>
      <c r="H500" s="2">
        <f t="shared" si="42"/>
        <v>120.9375</v>
      </c>
      <c r="I500" s="2">
        <f t="shared" si="43"/>
        <v>19.272068062143923</v>
      </c>
      <c r="J500" s="1">
        <f t="shared" si="44"/>
        <v>6167.0617798860549</v>
      </c>
      <c r="K500" s="1">
        <f t="shared" si="45"/>
        <v>32532.938220113945</v>
      </c>
      <c r="L500" s="11">
        <f t="shared" si="46"/>
        <v>0.89087133871067181</v>
      </c>
      <c r="M500" s="1">
        <f t="shared" si="47"/>
        <v>28982.662224344491</v>
      </c>
    </row>
    <row r="501" spans="1:13">
      <c r="A501" s="142" t="s">
        <v>464</v>
      </c>
      <c r="B501" s="153">
        <v>351189</v>
      </c>
      <c r="C501" s="80" t="s">
        <v>510</v>
      </c>
      <c r="D501" s="126" t="s">
        <v>1122</v>
      </c>
      <c r="E501" s="126" t="s">
        <v>1187</v>
      </c>
      <c r="F501" s="103">
        <v>81600</v>
      </c>
      <c r="G501" s="104">
        <v>744</v>
      </c>
      <c r="H501" s="2">
        <f t="shared" si="42"/>
        <v>109.6774193548387</v>
      </c>
      <c r="I501" s="2">
        <f t="shared" si="43"/>
        <v>19.272068062143923</v>
      </c>
      <c r="J501" s="1">
        <f t="shared" si="44"/>
        <v>14338.418638235078</v>
      </c>
      <c r="K501" s="1">
        <f t="shared" si="45"/>
        <v>67261.581361764926</v>
      </c>
      <c r="L501" s="11">
        <f t="shared" si="46"/>
        <v>0.89087133871067181</v>
      </c>
      <c r="M501" s="1">
        <f t="shared" si="47"/>
        <v>59921.415031552293</v>
      </c>
    </row>
    <row r="502" spans="1:13">
      <c r="A502" s="142" t="s">
        <v>464</v>
      </c>
      <c r="B502" s="153">
        <v>351191</v>
      </c>
      <c r="C502" s="80" t="s">
        <v>511</v>
      </c>
      <c r="D502" s="126" t="s">
        <v>1122</v>
      </c>
      <c r="E502" s="126" t="s">
        <v>1187</v>
      </c>
      <c r="F502" s="103">
        <v>39804</v>
      </c>
      <c r="G502" s="104">
        <v>469</v>
      </c>
      <c r="H502" s="2">
        <f t="shared" si="42"/>
        <v>84.869936034115142</v>
      </c>
      <c r="I502" s="2">
        <f t="shared" si="43"/>
        <v>19.272068062143923</v>
      </c>
      <c r="J502" s="1">
        <f t="shared" si="44"/>
        <v>9038.5999211455</v>
      </c>
      <c r="K502" s="1">
        <f t="shared" si="45"/>
        <v>30765.400078854502</v>
      </c>
      <c r="L502" s="11">
        <f t="shared" si="46"/>
        <v>0.89087133871067181</v>
      </c>
      <c r="M502" s="1">
        <f t="shared" si="47"/>
        <v>27408.013154218519</v>
      </c>
    </row>
    <row r="503" spans="1:13">
      <c r="A503" s="142" t="s">
        <v>464</v>
      </c>
      <c r="B503" s="153">
        <v>351195</v>
      </c>
      <c r="C503" s="80" t="s">
        <v>512</v>
      </c>
      <c r="D503" s="126" t="s">
        <v>1122</v>
      </c>
      <c r="E503" s="126" t="s">
        <v>1187</v>
      </c>
      <c r="F503" s="103">
        <v>729888</v>
      </c>
      <c r="G503" s="104">
        <v>1597</v>
      </c>
      <c r="H503" s="2">
        <f t="shared" si="42"/>
        <v>457.03694427050721</v>
      </c>
      <c r="I503" s="2">
        <f t="shared" si="43"/>
        <v>19.272068062143923</v>
      </c>
      <c r="J503" s="1">
        <f t="shared" si="44"/>
        <v>30777.492695243844</v>
      </c>
      <c r="K503" s="1">
        <f t="shared" si="45"/>
        <v>699110.5073047562</v>
      </c>
      <c r="L503" s="11">
        <f t="shared" si="46"/>
        <v>0.89087133871067181</v>
      </c>
      <c r="M503" s="1">
        <f t="shared" si="47"/>
        <v>622817.51354928501</v>
      </c>
    </row>
    <row r="504" spans="1:13">
      <c r="A504" s="142" t="s">
        <v>464</v>
      </c>
      <c r="B504" s="153">
        <v>351199</v>
      </c>
      <c r="C504" s="80" t="s">
        <v>513</v>
      </c>
      <c r="D504" s="126" t="s">
        <v>1122</v>
      </c>
      <c r="E504" s="126" t="s">
        <v>1187</v>
      </c>
      <c r="F504" s="103">
        <v>40404</v>
      </c>
      <c r="G504" s="104">
        <v>354</v>
      </c>
      <c r="H504" s="2">
        <f t="shared" si="42"/>
        <v>114.13559322033899</v>
      </c>
      <c r="I504" s="2">
        <f t="shared" si="43"/>
        <v>19.272068062143923</v>
      </c>
      <c r="J504" s="1">
        <f t="shared" si="44"/>
        <v>6822.3120939989485</v>
      </c>
      <c r="K504" s="1">
        <f t="shared" si="45"/>
        <v>33581.687906001054</v>
      </c>
      <c r="L504" s="11">
        <f t="shared" si="46"/>
        <v>0.89087133871067181</v>
      </c>
      <c r="M504" s="1">
        <f t="shared" si="47"/>
        <v>29916.963260983135</v>
      </c>
    </row>
    <row r="505" spans="1:13">
      <c r="A505" s="142" t="s">
        <v>464</v>
      </c>
      <c r="B505" s="153">
        <v>351202</v>
      </c>
      <c r="C505" s="80" t="s">
        <v>514</v>
      </c>
      <c r="D505" s="126" t="s">
        <v>1122</v>
      </c>
      <c r="E505" s="126" t="s">
        <v>1187</v>
      </c>
      <c r="F505" s="103">
        <v>35196</v>
      </c>
      <c r="G505" s="104">
        <v>466</v>
      </c>
      <c r="H505" s="2">
        <f t="shared" si="42"/>
        <v>75.527896995708161</v>
      </c>
      <c r="I505" s="2">
        <f t="shared" si="43"/>
        <v>19.272068062143923</v>
      </c>
      <c r="J505" s="1">
        <f t="shared" si="44"/>
        <v>8980.7837169590675</v>
      </c>
      <c r="K505" s="1">
        <f t="shared" si="45"/>
        <v>26215.216283040932</v>
      </c>
      <c r="L505" s="11">
        <f t="shared" si="46"/>
        <v>0.89087133871067181</v>
      </c>
      <c r="M505" s="1">
        <f t="shared" si="47"/>
        <v>23354.384824662477</v>
      </c>
    </row>
    <row r="506" spans="1:13">
      <c r="A506" s="142" t="s">
        <v>464</v>
      </c>
      <c r="B506" s="153">
        <v>351203</v>
      </c>
      <c r="C506" s="80" t="s">
        <v>515</v>
      </c>
      <c r="D506" s="126" t="s">
        <v>1122</v>
      </c>
      <c r="E506" s="126" t="s">
        <v>1187</v>
      </c>
      <c r="F506" s="103">
        <v>216816</v>
      </c>
      <c r="G506" s="104">
        <v>559</v>
      </c>
      <c r="H506" s="2">
        <f t="shared" si="42"/>
        <v>387.86404293381037</v>
      </c>
      <c r="I506" s="2">
        <f t="shared" si="43"/>
        <v>19.272068062143923</v>
      </c>
      <c r="J506" s="1">
        <f t="shared" si="44"/>
        <v>10773.086046738454</v>
      </c>
      <c r="K506" s="1">
        <f t="shared" si="45"/>
        <v>206042.91395326154</v>
      </c>
      <c r="L506" s="11">
        <f t="shared" si="46"/>
        <v>0.89087133871067181</v>
      </c>
      <c r="M506" s="1">
        <f t="shared" si="47"/>
        <v>183557.72658538987</v>
      </c>
    </row>
    <row r="507" spans="1:13">
      <c r="A507" s="142" t="s">
        <v>464</v>
      </c>
      <c r="B507" s="153">
        <v>351205</v>
      </c>
      <c r="C507" s="80" t="s">
        <v>516</v>
      </c>
      <c r="D507" s="126" t="s">
        <v>1122</v>
      </c>
      <c r="E507" s="126" t="s">
        <v>1187</v>
      </c>
      <c r="F507" s="103">
        <v>80820</v>
      </c>
      <c r="G507" s="104">
        <v>922</v>
      </c>
      <c r="H507" s="2">
        <f t="shared" si="42"/>
        <v>87.657266811279825</v>
      </c>
      <c r="I507" s="2">
        <f t="shared" si="43"/>
        <v>19.272068062143923</v>
      </c>
      <c r="J507" s="1">
        <f t="shared" si="44"/>
        <v>17768.846753296697</v>
      </c>
      <c r="K507" s="1">
        <f t="shared" si="45"/>
        <v>63051.153246703303</v>
      </c>
      <c r="L507" s="11">
        <f t="shared" si="46"/>
        <v>0.89087133871067181</v>
      </c>
      <c r="M507" s="1">
        <f t="shared" si="47"/>
        <v>56170.465300142292</v>
      </c>
    </row>
    <row r="508" spans="1:13">
      <c r="A508" s="142" t="s">
        <v>464</v>
      </c>
      <c r="B508" s="153">
        <v>351206</v>
      </c>
      <c r="C508" s="80" t="s">
        <v>517</v>
      </c>
      <c r="D508" s="126" t="s">
        <v>1122</v>
      </c>
      <c r="E508" s="126" t="s">
        <v>1187</v>
      </c>
      <c r="F508" s="103">
        <v>285780</v>
      </c>
      <c r="G508" s="104">
        <v>298</v>
      </c>
      <c r="H508" s="2">
        <f t="shared" si="42"/>
        <v>958.99328859060404</v>
      </c>
      <c r="I508" s="2">
        <f t="shared" si="43"/>
        <v>19.272068062143923</v>
      </c>
      <c r="J508" s="1">
        <f t="shared" si="44"/>
        <v>5743.0762825188895</v>
      </c>
      <c r="K508" s="1">
        <f t="shared" si="45"/>
        <v>280036.92371748108</v>
      </c>
      <c r="L508" s="11">
        <f t="shared" si="46"/>
        <v>0.89087133871067181</v>
      </c>
      <c r="M508" s="1">
        <f t="shared" si="47"/>
        <v>249476.86912061065</v>
      </c>
    </row>
    <row r="509" spans="1:13">
      <c r="A509" s="142" t="s">
        <v>464</v>
      </c>
      <c r="B509" s="153">
        <v>351209</v>
      </c>
      <c r="C509" s="80" t="s">
        <v>1217</v>
      </c>
      <c r="D509" s="126" t="s">
        <v>1122</v>
      </c>
      <c r="E509" s="126" t="s">
        <v>1187</v>
      </c>
      <c r="F509" s="103">
        <v>545268</v>
      </c>
      <c r="G509" s="104">
        <v>1107</v>
      </c>
      <c r="H509" s="2">
        <f t="shared" si="42"/>
        <v>492.56368563685635</v>
      </c>
      <c r="I509" s="2">
        <f t="shared" si="43"/>
        <v>19.272068062143923</v>
      </c>
      <c r="J509" s="1">
        <f t="shared" si="44"/>
        <v>21334.179344793323</v>
      </c>
      <c r="K509" s="1">
        <f t="shared" si="45"/>
        <v>523933.82065520668</v>
      </c>
      <c r="L509" s="11">
        <f t="shared" si="46"/>
        <v>0.89087133871067181</v>
      </c>
      <c r="M509" s="1">
        <f t="shared" si="47"/>
        <v>466757.62420290103</v>
      </c>
    </row>
    <row r="510" spans="1:13">
      <c r="A510" s="142" t="s">
        <v>464</v>
      </c>
      <c r="B510" s="149">
        <v>351212</v>
      </c>
      <c r="C510" s="80" t="s">
        <v>519</v>
      </c>
      <c r="D510" s="126" t="s">
        <v>1122</v>
      </c>
      <c r="E510" s="126" t="s">
        <v>1187</v>
      </c>
      <c r="F510" s="103">
        <v>0</v>
      </c>
      <c r="G510" s="104">
        <v>0</v>
      </c>
      <c r="H510" s="2">
        <f t="shared" si="42"/>
        <v>0</v>
      </c>
      <c r="I510" s="2">
        <f t="shared" si="43"/>
        <v>19.272068062143923</v>
      </c>
      <c r="J510" s="1">
        <f t="shared" si="44"/>
        <v>0</v>
      </c>
      <c r="K510" s="1">
        <f t="shared" si="45"/>
        <v>0</v>
      </c>
      <c r="L510" s="11">
        <f t="shared" si="46"/>
        <v>0.89087133871067181</v>
      </c>
      <c r="M510" s="1">
        <f t="shared" si="47"/>
        <v>0</v>
      </c>
    </row>
    <row r="511" spans="1:13">
      <c r="A511" s="142" t="s">
        <v>464</v>
      </c>
      <c r="B511" s="149">
        <v>351213</v>
      </c>
      <c r="C511" s="80" t="s">
        <v>520</v>
      </c>
      <c r="D511" s="126" t="s">
        <v>1122</v>
      </c>
      <c r="E511" s="126" t="s">
        <v>1187</v>
      </c>
      <c r="F511" s="103">
        <v>0</v>
      </c>
      <c r="G511" s="104">
        <v>0</v>
      </c>
      <c r="H511" s="2">
        <f t="shared" si="42"/>
        <v>0</v>
      </c>
      <c r="I511" s="2">
        <f t="shared" si="43"/>
        <v>19.272068062143923</v>
      </c>
      <c r="J511" s="1">
        <f t="shared" si="44"/>
        <v>0</v>
      </c>
      <c r="K511" s="1">
        <f t="shared" si="45"/>
        <v>0</v>
      </c>
      <c r="L511" s="11">
        <f t="shared" si="46"/>
        <v>0.89087133871067181</v>
      </c>
      <c r="M511" s="1">
        <f t="shared" si="47"/>
        <v>0</v>
      </c>
    </row>
    <row r="512" spans="1:13">
      <c r="A512" s="142" t="s">
        <v>464</v>
      </c>
      <c r="B512" s="153">
        <v>351214</v>
      </c>
      <c r="C512" s="80" t="s">
        <v>521</v>
      </c>
      <c r="D512" s="126" t="s">
        <v>1122</v>
      </c>
      <c r="E512" s="126" t="s">
        <v>1187</v>
      </c>
      <c r="F512" s="103">
        <v>652104</v>
      </c>
      <c r="G512" s="104">
        <v>1757</v>
      </c>
      <c r="H512" s="2">
        <f t="shared" si="42"/>
        <v>371.14627205463859</v>
      </c>
      <c r="I512" s="2">
        <f t="shared" si="43"/>
        <v>19.272068062143923</v>
      </c>
      <c r="J512" s="1">
        <f t="shared" si="44"/>
        <v>33861.023585186871</v>
      </c>
      <c r="K512" s="1">
        <f t="shared" si="45"/>
        <v>618242.97641481308</v>
      </c>
      <c r="L512" s="11">
        <f t="shared" si="46"/>
        <v>0.89087133871067181</v>
      </c>
      <c r="M512" s="1">
        <f t="shared" si="47"/>
        <v>550774.94804713479</v>
      </c>
    </row>
    <row r="513" spans="1:13">
      <c r="A513" s="142" t="s">
        <v>464</v>
      </c>
      <c r="B513" s="153">
        <v>351217</v>
      </c>
      <c r="C513" s="80" t="s">
        <v>522</v>
      </c>
      <c r="D513" s="126" t="s">
        <v>1122</v>
      </c>
      <c r="E513" s="126" t="s">
        <v>1187</v>
      </c>
      <c r="F513" s="103">
        <v>465348</v>
      </c>
      <c r="G513" s="104">
        <v>796</v>
      </c>
      <c r="H513" s="2">
        <f t="shared" si="42"/>
        <v>584.608040201005</v>
      </c>
      <c r="I513" s="2">
        <f t="shared" si="43"/>
        <v>19.272068062143923</v>
      </c>
      <c r="J513" s="1">
        <f t="shared" si="44"/>
        <v>15340.566177466562</v>
      </c>
      <c r="K513" s="1">
        <f t="shared" si="45"/>
        <v>450007.43382253346</v>
      </c>
      <c r="L513" s="11">
        <f t="shared" si="46"/>
        <v>0.89087133871067181</v>
      </c>
      <c r="M513" s="1">
        <f t="shared" si="47"/>
        <v>400898.72499923443</v>
      </c>
    </row>
    <row r="514" spans="1:13">
      <c r="A514" s="142" t="s">
        <v>464</v>
      </c>
      <c r="B514" s="153">
        <v>351220</v>
      </c>
      <c r="C514" s="80" t="s">
        <v>523</v>
      </c>
      <c r="D514" s="126" t="s">
        <v>1122</v>
      </c>
      <c r="E514" s="126" t="s">
        <v>1187</v>
      </c>
      <c r="F514" s="103">
        <v>612204</v>
      </c>
      <c r="G514" s="104">
        <v>1362</v>
      </c>
      <c r="H514" s="2">
        <f t="shared" si="42"/>
        <v>449.48898678414099</v>
      </c>
      <c r="I514" s="2">
        <f t="shared" si="43"/>
        <v>19.272068062143923</v>
      </c>
      <c r="J514" s="1">
        <f t="shared" si="44"/>
        <v>26248.556700640023</v>
      </c>
      <c r="K514" s="1">
        <f t="shared" si="45"/>
        <v>585955.44329935999</v>
      </c>
      <c r="L514" s="11">
        <f t="shared" si="46"/>
        <v>0.89087133871067181</v>
      </c>
      <c r="M514" s="1">
        <f t="shared" si="47"/>
        <v>522010.91019690601</v>
      </c>
    </row>
    <row r="515" spans="1:13">
      <c r="A515" s="142" t="s">
        <v>464</v>
      </c>
      <c r="B515" s="149">
        <v>351222</v>
      </c>
      <c r="C515" s="80" t="s">
        <v>524</v>
      </c>
      <c r="D515" s="126" t="s">
        <v>1122</v>
      </c>
      <c r="E515" s="126" t="s">
        <v>1187</v>
      </c>
      <c r="F515" s="103">
        <v>0</v>
      </c>
      <c r="G515" s="104">
        <v>0</v>
      </c>
      <c r="H515" s="2">
        <f t="shared" ref="H515:H578" si="48">IFERROR(F515/G515,0)</f>
        <v>0</v>
      </c>
      <c r="I515" s="2">
        <f t="shared" ref="I515:I578" si="49">$D$1134</f>
        <v>19.272068062143923</v>
      </c>
      <c r="J515" s="1">
        <f t="shared" ref="J515:J578" si="50">MIN(F515,I515*G515)</f>
        <v>0</v>
      </c>
      <c r="K515" s="1">
        <f t="shared" ref="K515:K578" si="51">F515-J515</f>
        <v>0</v>
      </c>
      <c r="L515" s="11">
        <f t="shared" ref="L515:L578" si="52">$L$1132</f>
        <v>0.89087133871067181</v>
      </c>
      <c r="M515" s="1">
        <f t="shared" ref="M515:M578" si="53">L515*K515</f>
        <v>0</v>
      </c>
    </row>
    <row r="516" spans="1:13">
      <c r="A516" s="142" t="s">
        <v>464</v>
      </c>
      <c r="B516" s="153">
        <v>351225</v>
      </c>
      <c r="C516" s="80" t="s">
        <v>525</v>
      </c>
      <c r="D516" s="126" t="s">
        <v>1122</v>
      </c>
      <c r="E516" s="126" t="s">
        <v>1187</v>
      </c>
      <c r="F516" s="103">
        <v>391896</v>
      </c>
      <c r="G516" s="104">
        <v>1512</v>
      </c>
      <c r="H516" s="2">
        <f t="shared" si="48"/>
        <v>259.1904761904762</v>
      </c>
      <c r="I516" s="2">
        <f t="shared" si="49"/>
        <v>19.272068062143923</v>
      </c>
      <c r="J516" s="1">
        <f t="shared" si="50"/>
        <v>29139.366909961613</v>
      </c>
      <c r="K516" s="1">
        <f t="shared" si="51"/>
        <v>362756.63309003838</v>
      </c>
      <c r="L516" s="11">
        <f t="shared" si="52"/>
        <v>0.89087133871067181</v>
      </c>
      <c r="M516" s="1">
        <f t="shared" si="53"/>
        <v>323169.48734709847</v>
      </c>
    </row>
    <row r="517" spans="1:13">
      <c r="A517" s="142" t="s">
        <v>464</v>
      </c>
      <c r="B517" s="149">
        <v>351228</v>
      </c>
      <c r="C517" s="80" t="s">
        <v>526</v>
      </c>
      <c r="D517" s="126" t="s">
        <v>1122</v>
      </c>
      <c r="E517" s="126" t="s">
        <v>1187</v>
      </c>
      <c r="F517" s="103">
        <v>0</v>
      </c>
      <c r="G517" s="104">
        <v>0</v>
      </c>
      <c r="H517" s="2">
        <f t="shared" si="48"/>
        <v>0</v>
      </c>
      <c r="I517" s="2">
        <f t="shared" si="49"/>
        <v>19.272068062143923</v>
      </c>
      <c r="J517" s="1">
        <f t="shared" si="50"/>
        <v>0</v>
      </c>
      <c r="K517" s="1">
        <f t="shared" si="51"/>
        <v>0</v>
      </c>
      <c r="L517" s="11">
        <f t="shared" si="52"/>
        <v>0.89087133871067181</v>
      </c>
      <c r="M517" s="1">
        <f t="shared" si="53"/>
        <v>0</v>
      </c>
    </row>
    <row r="518" spans="1:13">
      <c r="A518" s="142" t="s">
        <v>464</v>
      </c>
      <c r="B518" s="153">
        <v>351229</v>
      </c>
      <c r="C518" s="80" t="s">
        <v>527</v>
      </c>
      <c r="D518" s="126" t="s">
        <v>1122</v>
      </c>
      <c r="E518" s="126" t="s">
        <v>1187</v>
      </c>
      <c r="F518" s="103">
        <v>198360</v>
      </c>
      <c r="G518" s="104">
        <v>483</v>
      </c>
      <c r="H518" s="2">
        <f t="shared" si="48"/>
        <v>410.68322981366458</v>
      </c>
      <c r="I518" s="2">
        <f t="shared" si="49"/>
        <v>19.272068062143923</v>
      </c>
      <c r="J518" s="1">
        <f t="shared" si="50"/>
        <v>9308.4088740155148</v>
      </c>
      <c r="K518" s="1">
        <f t="shared" si="51"/>
        <v>189051.59112598447</v>
      </c>
      <c r="L518" s="11">
        <f t="shared" si="52"/>
        <v>0.89087133871067181</v>
      </c>
      <c r="M518" s="1">
        <f t="shared" si="53"/>
        <v>168420.64407178835</v>
      </c>
    </row>
    <row r="519" spans="1:13">
      <c r="A519" s="142" t="s">
        <v>464</v>
      </c>
      <c r="B519" s="149">
        <v>351230</v>
      </c>
      <c r="C519" s="80" t="s">
        <v>528</v>
      </c>
      <c r="D519" s="126" t="s">
        <v>1122</v>
      </c>
      <c r="E519" s="126" t="s">
        <v>1187</v>
      </c>
      <c r="F519" s="103">
        <v>0</v>
      </c>
      <c r="G519" s="104">
        <v>0</v>
      </c>
      <c r="H519" s="2">
        <f t="shared" si="48"/>
        <v>0</v>
      </c>
      <c r="I519" s="2">
        <f t="shared" si="49"/>
        <v>19.272068062143923</v>
      </c>
      <c r="J519" s="1">
        <f t="shared" si="50"/>
        <v>0</v>
      </c>
      <c r="K519" s="1">
        <f t="shared" si="51"/>
        <v>0</v>
      </c>
      <c r="L519" s="11">
        <f t="shared" si="52"/>
        <v>0.89087133871067181</v>
      </c>
      <c r="M519" s="1">
        <f t="shared" si="53"/>
        <v>0</v>
      </c>
    </row>
    <row r="520" spans="1:13">
      <c r="A520" s="142" t="s">
        <v>464</v>
      </c>
      <c r="B520" s="153">
        <v>351232</v>
      </c>
      <c r="C520" s="80" t="s">
        <v>529</v>
      </c>
      <c r="D520" s="126" t="s">
        <v>1122</v>
      </c>
      <c r="E520" s="126" t="s">
        <v>1187</v>
      </c>
      <c r="F520" s="103">
        <v>39348</v>
      </c>
      <c r="G520" s="104">
        <v>492</v>
      </c>
      <c r="H520" s="2">
        <f t="shared" si="48"/>
        <v>79.975609756097555</v>
      </c>
      <c r="I520" s="2">
        <f t="shared" si="49"/>
        <v>19.272068062143923</v>
      </c>
      <c r="J520" s="1">
        <f t="shared" si="50"/>
        <v>9481.8574865748105</v>
      </c>
      <c r="K520" s="1">
        <f t="shared" si="51"/>
        <v>29866.142513425191</v>
      </c>
      <c r="L520" s="11">
        <f t="shared" si="52"/>
        <v>0.89087133871067181</v>
      </c>
      <c r="M520" s="1">
        <f t="shared" si="53"/>
        <v>26606.89036305881</v>
      </c>
    </row>
    <row r="521" spans="1:13">
      <c r="A521" s="142" t="s">
        <v>464</v>
      </c>
      <c r="B521" s="149">
        <v>351235</v>
      </c>
      <c r="C521" s="80" t="s">
        <v>530</v>
      </c>
      <c r="D521" s="126" t="s">
        <v>1122</v>
      </c>
      <c r="E521" s="126" t="s">
        <v>1187</v>
      </c>
      <c r="F521" s="103">
        <v>0</v>
      </c>
      <c r="G521" s="104">
        <v>0</v>
      </c>
      <c r="H521" s="2">
        <f t="shared" si="48"/>
        <v>0</v>
      </c>
      <c r="I521" s="2">
        <f t="shared" si="49"/>
        <v>19.272068062143923</v>
      </c>
      <c r="J521" s="1">
        <f t="shared" si="50"/>
        <v>0</v>
      </c>
      <c r="K521" s="1">
        <f t="shared" si="51"/>
        <v>0</v>
      </c>
      <c r="L521" s="11">
        <f t="shared" si="52"/>
        <v>0.89087133871067181</v>
      </c>
      <c r="M521" s="1">
        <f t="shared" si="53"/>
        <v>0</v>
      </c>
    </row>
    <row r="522" spans="1:13">
      <c r="A522" s="142" t="s">
        <v>464</v>
      </c>
      <c r="B522" s="153">
        <v>351237</v>
      </c>
      <c r="C522" s="80" t="s">
        <v>531</v>
      </c>
      <c r="D522" s="126" t="s">
        <v>1122</v>
      </c>
      <c r="E522" s="126" t="s">
        <v>1187</v>
      </c>
      <c r="F522" s="103">
        <v>331344</v>
      </c>
      <c r="G522" s="104">
        <v>1207</v>
      </c>
      <c r="H522" s="2">
        <f t="shared" si="48"/>
        <v>274.51864125932065</v>
      </c>
      <c r="I522" s="2">
        <f t="shared" si="49"/>
        <v>19.272068062143923</v>
      </c>
      <c r="J522" s="1">
        <f t="shared" si="50"/>
        <v>23261.386151007715</v>
      </c>
      <c r="K522" s="1">
        <f t="shared" si="51"/>
        <v>308082.61384899227</v>
      </c>
      <c r="L522" s="11">
        <f t="shared" si="52"/>
        <v>0.89087133871067181</v>
      </c>
      <c r="M522" s="1">
        <f t="shared" si="53"/>
        <v>274461.97063313471</v>
      </c>
    </row>
    <row r="523" spans="1:13">
      <c r="A523" s="142" t="s">
        <v>464</v>
      </c>
      <c r="B523" s="149">
        <v>351238</v>
      </c>
      <c r="C523" s="80" t="s">
        <v>532</v>
      </c>
      <c r="D523" s="126" t="s">
        <v>1122</v>
      </c>
      <c r="E523" s="126" t="s">
        <v>1187</v>
      </c>
      <c r="F523" s="103">
        <v>0</v>
      </c>
      <c r="G523" s="104">
        <v>0</v>
      </c>
      <c r="H523" s="2">
        <f t="shared" si="48"/>
        <v>0</v>
      </c>
      <c r="I523" s="2">
        <f t="shared" si="49"/>
        <v>19.272068062143923</v>
      </c>
      <c r="J523" s="1">
        <f t="shared" si="50"/>
        <v>0</v>
      </c>
      <c r="K523" s="1">
        <f t="shared" si="51"/>
        <v>0</v>
      </c>
      <c r="L523" s="11">
        <f t="shared" si="52"/>
        <v>0.89087133871067181</v>
      </c>
      <c r="M523" s="1">
        <f t="shared" si="53"/>
        <v>0</v>
      </c>
    </row>
    <row r="524" spans="1:13">
      <c r="A524" s="142" t="s">
        <v>464</v>
      </c>
      <c r="B524" s="149">
        <v>351239</v>
      </c>
      <c r="C524" s="80" t="s">
        <v>533</v>
      </c>
      <c r="D524" s="126" t="s">
        <v>1122</v>
      </c>
      <c r="E524" s="126" t="s">
        <v>1187</v>
      </c>
      <c r="F524" s="103">
        <v>0</v>
      </c>
      <c r="G524" s="104">
        <v>0</v>
      </c>
      <c r="H524" s="2">
        <f t="shared" si="48"/>
        <v>0</v>
      </c>
      <c r="I524" s="2">
        <f t="shared" si="49"/>
        <v>19.272068062143923</v>
      </c>
      <c r="J524" s="1">
        <f t="shared" si="50"/>
        <v>0</v>
      </c>
      <c r="K524" s="1">
        <f t="shared" si="51"/>
        <v>0</v>
      </c>
      <c r="L524" s="11">
        <f t="shared" si="52"/>
        <v>0.89087133871067181</v>
      </c>
      <c r="M524" s="1">
        <f t="shared" si="53"/>
        <v>0</v>
      </c>
    </row>
    <row r="525" spans="1:13">
      <c r="A525" s="142" t="s">
        <v>464</v>
      </c>
      <c r="B525" s="149">
        <v>351241</v>
      </c>
      <c r="C525" s="80" t="s">
        <v>534</v>
      </c>
      <c r="D525" s="126" t="s">
        <v>1122</v>
      </c>
      <c r="E525" s="126" t="s">
        <v>1187</v>
      </c>
      <c r="F525" s="103">
        <v>0</v>
      </c>
      <c r="G525" s="104">
        <v>0</v>
      </c>
      <c r="H525" s="2">
        <f t="shared" si="48"/>
        <v>0</v>
      </c>
      <c r="I525" s="2">
        <f t="shared" si="49"/>
        <v>19.272068062143923</v>
      </c>
      <c r="J525" s="1">
        <f t="shared" si="50"/>
        <v>0</v>
      </c>
      <c r="K525" s="1">
        <f t="shared" si="51"/>
        <v>0</v>
      </c>
      <c r="L525" s="11">
        <f t="shared" si="52"/>
        <v>0.89087133871067181</v>
      </c>
      <c r="M525" s="1">
        <f t="shared" si="53"/>
        <v>0</v>
      </c>
    </row>
    <row r="526" spans="1:13">
      <c r="A526" s="142" t="s">
        <v>464</v>
      </c>
      <c r="B526" s="153">
        <v>351242</v>
      </c>
      <c r="C526" s="80" t="s">
        <v>535</v>
      </c>
      <c r="D526" s="126" t="s">
        <v>1122</v>
      </c>
      <c r="E526" s="126" t="s">
        <v>1187</v>
      </c>
      <c r="F526" s="103">
        <v>40800</v>
      </c>
      <c r="G526" s="104">
        <v>403</v>
      </c>
      <c r="H526" s="2">
        <f t="shared" si="48"/>
        <v>101.24069478908189</v>
      </c>
      <c r="I526" s="2">
        <f t="shared" si="49"/>
        <v>19.272068062143923</v>
      </c>
      <c r="J526" s="1">
        <f t="shared" si="50"/>
        <v>7766.6434290440011</v>
      </c>
      <c r="K526" s="1">
        <f t="shared" si="51"/>
        <v>33033.356570955999</v>
      </c>
      <c r="L526" s="11">
        <f t="shared" si="52"/>
        <v>0.89087133871067181</v>
      </c>
      <c r="M526" s="1">
        <f t="shared" si="53"/>
        <v>29428.470590474539</v>
      </c>
    </row>
    <row r="527" spans="1:13">
      <c r="A527" s="142" t="s">
        <v>464</v>
      </c>
      <c r="B527" s="153">
        <v>351245</v>
      </c>
      <c r="C527" s="80" t="s">
        <v>536</v>
      </c>
      <c r="D527" s="126" t="s">
        <v>1122</v>
      </c>
      <c r="E527" s="126" t="s">
        <v>1187</v>
      </c>
      <c r="F527" s="103">
        <v>222624</v>
      </c>
      <c r="G527" s="104">
        <v>298</v>
      </c>
      <c r="H527" s="2">
        <f t="shared" si="48"/>
        <v>747.06040268456377</v>
      </c>
      <c r="I527" s="2">
        <f t="shared" si="49"/>
        <v>19.272068062143923</v>
      </c>
      <c r="J527" s="1">
        <f t="shared" si="50"/>
        <v>5743.0762825188895</v>
      </c>
      <c r="K527" s="1">
        <f t="shared" si="51"/>
        <v>216880.92371748111</v>
      </c>
      <c r="L527" s="11">
        <f t="shared" si="52"/>
        <v>0.89087133871067181</v>
      </c>
      <c r="M527" s="1">
        <f t="shared" si="53"/>
        <v>193212.9988529995</v>
      </c>
    </row>
    <row r="528" spans="1:13">
      <c r="A528" s="142" t="s">
        <v>464</v>
      </c>
      <c r="B528" s="153">
        <v>351246</v>
      </c>
      <c r="C528" s="80" t="s">
        <v>537</v>
      </c>
      <c r="D528" s="126" t="s">
        <v>1122</v>
      </c>
      <c r="E528" s="126" t="s">
        <v>1187</v>
      </c>
      <c r="F528" s="103">
        <v>76896</v>
      </c>
      <c r="G528" s="104">
        <v>588</v>
      </c>
      <c r="H528" s="2">
        <f t="shared" si="48"/>
        <v>130.77551020408163</v>
      </c>
      <c r="I528" s="2">
        <f t="shared" si="49"/>
        <v>19.272068062143923</v>
      </c>
      <c r="J528" s="1">
        <f t="shared" si="50"/>
        <v>11331.976020540627</v>
      </c>
      <c r="K528" s="1">
        <f t="shared" si="51"/>
        <v>65564.023979459365</v>
      </c>
      <c r="L528" s="11">
        <f t="shared" si="52"/>
        <v>0.89087133871067181</v>
      </c>
      <c r="M528" s="1">
        <f t="shared" si="53"/>
        <v>58409.109813839554</v>
      </c>
    </row>
    <row r="529" spans="1:13">
      <c r="A529" s="142" t="s">
        <v>464</v>
      </c>
      <c r="B529" s="149">
        <v>351247</v>
      </c>
      <c r="C529" s="80" t="s">
        <v>538</v>
      </c>
      <c r="D529" s="126" t="s">
        <v>1122</v>
      </c>
      <c r="E529" s="126" t="s">
        <v>1187</v>
      </c>
      <c r="F529" s="103">
        <v>0</v>
      </c>
      <c r="G529" s="104">
        <v>0</v>
      </c>
      <c r="H529" s="2">
        <f t="shared" si="48"/>
        <v>0</v>
      </c>
      <c r="I529" s="2">
        <f t="shared" si="49"/>
        <v>19.272068062143923</v>
      </c>
      <c r="J529" s="1">
        <f t="shared" si="50"/>
        <v>0</v>
      </c>
      <c r="K529" s="1">
        <f t="shared" si="51"/>
        <v>0</v>
      </c>
      <c r="L529" s="11">
        <f t="shared" si="52"/>
        <v>0.89087133871067181</v>
      </c>
      <c r="M529" s="1">
        <f t="shared" si="53"/>
        <v>0</v>
      </c>
    </row>
    <row r="530" spans="1:13">
      <c r="A530" s="142" t="s">
        <v>464</v>
      </c>
      <c r="B530" s="149">
        <v>351250</v>
      </c>
      <c r="C530" s="80" t="s">
        <v>539</v>
      </c>
      <c r="D530" s="126" t="s">
        <v>1122</v>
      </c>
      <c r="E530" s="126" t="s">
        <v>1187</v>
      </c>
      <c r="F530" s="103">
        <v>0</v>
      </c>
      <c r="G530" s="104">
        <v>0</v>
      </c>
      <c r="H530" s="2">
        <f t="shared" si="48"/>
        <v>0</v>
      </c>
      <c r="I530" s="2">
        <f t="shared" si="49"/>
        <v>19.272068062143923</v>
      </c>
      <c r="J530" s="1">
        <f t="shared" si="50"/>
        <v>0</v>
      </c>
      <c r="K530" s="1">
        <f t="shared" si="51"/>
        <v>0</v>
      </c>
      <c r="L530" s="11">
        <f t="shared" si="52"/>
        <v>0.89087133871067181</v>
      </c>
      <c r="M530" s="1">
        <f t="shared" si="53"/>
        <v>0</v>
      </c>
    </row>
    <row r="531" spans="1:13">
      <c r="A531" s="142" t="s">
        <v>464</v>
      </c>
      <c r="B531" s="153">
        <v>351251</v>
      </c>
      <c r="C531" s="80" t="s">
        <v>540</v>
      </c>
      <c r="D531" s="126" t="s">
        <v>1122</v>
      </c>
      <c r="E531" s="126" t="s">
        <v>1187</v>
      </c>
      <c r="F531" s="103">
        <v>566928</v>
      </c>
      <c r="G531" s="104">
        <v>1676</v>
      </c>
      <c r="H531" s="2">
        <f t="shared" si="48"/>
        <v>338.26252983293557</v>
      </c>
      <c r="I531" s="2">
        <f t="shared" si="49"/>
        <v>19.272068062143923</v>
      </c>
      <c r="J531" s="1">
        <f t="shared" si="50"/>
        <v>32299.986072153213</v>
      </c>
      <c r="K531" s="1">
        <f t="shared" si="51"/>
        <v>534628.0139278468</v>
      </c>
      <c r="L531" s="11">
        <f t="shared" si="52"/>
        <v>0.89087133871067181</v>
      </c>
      <c r="M531" s="1">
        <f t="shared" si="53"/>
        <v>476284.77448012854</v>
      </c>
    </row>
    <row r="532" spans="1:13">
      <c r="A532" s="142" t="s">
        <v>464</v>
      </c>
      <c r="B532" s="153">
        <v>351252</v>
      </c>
      <c r="C532" s="80" t="s">
        <v>539</v>
      </c>
      <c r="D532" s="126" t="s">
        <v>1122</v>
      </c>
      <c r="E532" s="126" t="s">
        <v>1187</v>
      </c>
      <c r="F532" s="103">
        <v>238584</v>
      </c>
      <c r="G532" s="104">
        <v>3597</v>
      </c>
      <c r="H532" s="2">
        <f t="shared" si="48"/>
        <v>66.328607172643871</v>
      </c>
      <c r="I532" s="2">
        <f t="shared" si="49"/>
        <v>19.272068062143923</v>
      </c>
      <c r="J532" s="1">
        <f t="shared" si="50"/>
        <v>69321.628819531688</v>
      </c>
      <c r="K532" s="1">
        <f t="shared" si="51"/>
        <v>169262.3711804683</v>
      </c>
      <c r="L532" s="11">
        <f t="shared" si="52"/>
        <v>0.89087133871067181</v>
      </c>
      <c r="M532" s="1">
        <f t="shared" si="53"/>
        <v>150790.99520688644</v>
      </c>
    </row>
    <row r="533" spans="1:13">
      <c r="A533" s="142" t="s">
        <v>464</v>
      </c>
      <c r="B533" s="149">
        <v>351257</v>
      </c>
      <c r="C533" s="80" t="s">
        <v>541</v>
      </c>
      <c r="D533" s="126" t="s">
        <v>1122</v>
      </c>
      <c r="E533" s="126" t="s">
        <v>1187</v>
      </c>
      <c r="F533" s="103">
        <v>0</v>
      </c>
      <c r="G533" s="104">
        <v>0</v>
      </c>
      <c r="H533" s="2">
        <f t="shared" si="48"/>
        <v>0</v>
      </c>
      <c r="I533" s="2">
        <f t="shared" si="49"/>
        <v>19.272068062143923</v>
      </c>
      <c r="J533" s="1">
        <f t="shared" si="50"/>
        <v>0</v>
      </c>
      <c r="K533" s="1">
        <f t="shared" si="51"/>
        <v>0</v>
      </c>
      <c r="L533" s="11">
        <f t="shared" si="52"/>
        <v>0.89087133871067181</v>
      </c>
      <c r="M533" s="1">
        <f t="shared" si="53"/>
        <v>0</v>
      </c>
    </row>
    <row r="534" spans="1:13">
      <c r="A534" s="142" t="s">
        <v>464</v>
      </c>
      <c r="B534" s="153">
        <v>351259</v>
      </c>
      <c r="C534" s="80" t="s">
        <v>542</v>
      </c>
      <c r="D534" s="126" t="s">
        <v>1122</v>
      </c>
      <c r="E534" s="126" t="s">
        <v>1187</v>
      </c>
      <c r="F534" s="103">
        <v>1031784</v>
      </c>
      <c r="G534" s="104">
        <v>1707</v>
      </c>
      <c r="H534" s="2">
        <f t="shared" si="48"/>
        <v>604.44288224956063</v>
      </c>
      <c r="I534" s="2">
        <f t="shared" si="49"/>
        <v>19.272068062143923</v>
      </c>
      <c r="J534" s="1">
        <f t="shared" si="50"/>
        <v>32897.420182079673</v>
      </c>
      <c r="K534" s="1">
        <f t="shared" si="51"/>
        <v>998886.57981792034</v>
      </c>
      <c r="L534" s="11">
        <f t="shared" si="52"/>
        <v>0.89087133871067181</v>
      </c>
      <c r="M534" s="1">
        <f t="shared" si="53"/>
        <v>889879.42458251503</v>
      </c>
    </row>
    <row r="535" spans="1:13">
      <c r="A535" s="142" t="s">
        <v>464</v>
      </c>
      <c r="B535" s="149">
        <v>351260</v>
      </c>
      <c r="C535" s="80" t="s">
        <v>543</v>
      </c>
      <c r="D535" s="126" t="s">
        <v>1122</v>
      </c>
      <c r="E535" s="126" t="s">
        <v>1187</v>
      </c>
      <c r="F535" s="103">
        <v>0</v>
      </c>
      <c r="G535" s="104">
        <v>0</v>
      </c>
      <c r="H535" s="2">
        <f t="shared" si="48"/>
        <v>0</v>
      </c>
      <c r="I535" s="2">
        <f t="shared" si="49"/>
        <v>19.272068062143923</v>
      </c>
      <c r="J535" s="1">
        <f t="shared" si="50"/>
        <v>0</v>
      </c>
      <c r="K535" s="1">
        <f t="shared" si="51"/>
        <v>0</v>
      </c>
      <c r="L535" s="11">
        <f t="shared" si="52"/>
        <v>0.89087133871067181</v>
      </c>
      <c r="M535" s="1">
        <f t="shared" si="53"/>
        <v>0</v>
      </c>
    </row>
    <row r="536" spans="1:13">
      <c r="A536" s="142" t="s">
        <v>464</v>
      </c>
      <c r="B536" s="149">
        <v>351261</v>
      </c>
      <c r="C536" s="80" t="s">
        <v>544</v>
      </c>
      <c r="D536" s="126" t="s">
        <v>1122</v>
      </c>
      <c r="E536" s="126" t="s">
        <v>1187</v>
      </c>
      <c r="F536" s="103">
        <v>0</v>
      </c>
      <c r="G536" s="104">
        <v>0</v>
      </c>
      <c r="H536" s="2">
        <f t="shared" si="48"/>
        <v>0</v>
      </c>
      <c r="I536" s="2">
        <f t="shared" si="49"/>
        <v>19.272068062143923</v>
      </c>
      <c r="J536" s="1">
        <f t="shared" si="50"/>
        <v>0</v>
      </c>
      <c r="K536" s="1">
        <f t="shared" si="51"/>
        <v>0</v>
      </c>
      <c r="L536" s="11">
        <f t="shared" si="52"/>
        <v>0.89087133871067181</v>
      </c>
      <c r="M536" s="1">
        <f t="shared" si="53"/>
        <v>0</v>
      </c>
    </row>
    <row r="537" spans="1:13">
      <c r="A537" s="142" t="s">
        <v>464</v>
      </c>
      <c r="B537" s="153">
        <v>351262</v>
      </c>
      <c r="C537" s="80" t="s">
        <v>545</v>
      </c>
      <c r="D537" s="126" t="s">
        <v>1122</v>
      </c>
      <c r="E537" s="126" t="s">
        <v>1187</v>
      </c>
      <c r="F537" s="103">
        <v>140496</v>
      </c>
      <c r="G537" s="104">
        <v>521</v>
      </c>
      <c r="H537" s="2">
        <f t="shared" si="48"/>
        <v>269.66602687140113</v>
      </c>
      <c r="I537" s="2">
        <f t="shared" si="49"/>
        <v>19.272068062143923</v>
      </c>
      <c r="J537" s="1">
        <f t="shared" si="50"/>
        <v>10040.747460376984</v>
      </c>
      <c r="K537" s="1">
        <f t="shared" si="51"/>
        <v>130455.25253962302</v>
      </c>
      <c r="L537" s="11">
        <f t="shared" si="52"/>
        <v>0.89087133871067181</v>
      </c>
      <c r="M537" s="1">
        <f t="shared" si="53"/>
        <v>116218.84547181273</v>
      </c>
    </row>
    <row r="538" spans="1:13">
      <c r="A538" s="142" t="s">
        <v>464</v>
      </c>
      <c r="B538" s="153">
        <v>351263</v>
      </c>
      <c r="C538" s="80" t="s">
        <v>546</v>
      </c>
      <c r="D538" s="126" t="s">
        <v>1122</v>
      </c>
      <c r="E538" s="126" t="s">
        <v>1187</v>
      </c>
      <c r="F538" s="103">
        <v>476400</v>
      </c>
      <c r="G538" s="104">
        <v>1314</v>
      </c>
      <c r="H538" s="2">
        <f t="shared" si="48"/>
        <v>362.5570776255708</v>
      </c>
      <c r="I538" s="2">
        <f t="shared" si="49"/>
        <v>19.272068062143923</v>
      </c>
      <c r="J538" s="1">
        <f t="shared" si="50"/>
        <v>25323.497433657114</v>
      </c>
      <c r="K538" s="1">
        <f t="shared" si="51"/>
        <v>451076.50256634288</v>
      </c>
      <c r="L538" s="11">
        <f t="shared" si="52"/>
        <v>0.89087133871067181</v>
      </c>
      <c r="M538" s="1">
        <f t="shared" si="53"/>
        <v>401851.12770220567</v>
      </c>
    </row>
    <row r="539" spans="1:13">
      <c r="A539" s="142" t="s">
        <v>464</v>
      </c>
      <c r="B539" s="149">
        <v>351264</v>
      </c>
      <c r="C539" s="80" t="s">
        <v>547</v>
      </c>
      <c r="D539" s="126" t="s">
        <v>1122</v>
      </c>
      <c r="E539" s="126" t="s">
        <v>1187</v>
      </c>
      <c r="F539" s="103">
        <v>0</v>
      </c>
      <c r="G539" s="104">
        <v>0</v>
      </c>
      <c r="H539" s="2">
        <f t="shared" si="48"/>
        <v>0</v>
      </c>
      <c r="I539" s="2">
        <f t="shared" si="49"/>
        <v>19.272068062143923</v>
      </c>
      <c r="J539" s="1">
        <f t="shared" si="50"/>
        <v>0</v>
      </c>
      <c r="K539" s="1">
        <f t="shared" si="51"/>
        <v>0</v>
      </c>
      <c r="L539" s="11">
        <f t="shared" si="52"/>
        <v>0.89087133871067181</v>
      </c>
      <c r="M539" s="1">
        <f t="shared" si="53"/>
        <v>0</v>
      </c>
    </row>
    <row r="540" spans="1:13">
      <c r="A540" s="142" t="s">
        <v>464</v>
      </c>
      <c r="B540" s="149">
        <v>351265</v>
      </c>
      <c r="C540" s="80" t="s">
        <v>548</v>
      </c>
      <c r="D540" s="126" t="s">
        <v>1122</v>
      </c>
      <c r="E540" s="126" t="s">
        <v>1187</v>
      </c>
      <c r="F540" s="103">
        <v>0</v>
      </c>
      <c r="G540" s="104">
        <v>0</v>
      </c>
      <c r="H540" s="2">
        <f t="shared" si="48"/>
        <v>0</v>
      </c>
      <c r="I540" s="2">
        <f t="shared" si="49"/>
        <v>19.272068062143923</v>
      </c>
      <c r="J540" s="1">
        <f t="shared" si="50"/>
        <v>0</v>
      </c>
      <c r="K540" s="1">
        <f t="shared" si="51"/>
        <v>0</v>
      </c>
      <c r="L540" s="11">
        <f t="shared" si="52"/>
        <v>0.89087133871067181</v>
      </c>
      <c r="M540" s="1">
        <f t="shared" si="53"/>
        <v>0</v>
      </c>
    </row>
    <row r="541" spans="1:13">
      <c r="A541" s="142" t="s">
        <v>464</v>
      </c>
      <c r="B541" s="149">
        <v>351266</v>
      </c>
      <c r="C541" s="80" t="s">
        <v>549</v>
      </c>
      <c r="D541" s="126" t="s">
        <v>1122</v>
      </c>
      <c r="E541" s="126" t="s">
        <v>1187</v>
      </c>
      <c r="F541" s="103">
        <v>0</v>
      </c>
      <c r="G541" s="104">
        <v>0</v>
      </c>
      <c r="H541" s="2">
        <f t="shared" si="48"/>
        <v>0</v>
      </c>
      <c r="I541" s="2">
        <f t="shared" si="49"/>
        <v>19.272068062143923</v>
      </c>
      <c r="J541" s="1">
        <f t="shared" si="50"/>
        <v>0</v>
      </c>
      <c r="K541" s="1">
        <f t="shared" si="51"/>
        <v>0</v>
      </c>
      <c r="L541" s="11">
        <f t="shared" si="52"/>
        <v>0.89087133871067181</v>
      </c>
      <c r="M541" s="1">
        <f t="shared" si="53"/>
        <v>0</v>
      </c>
    </row>
    <row r="542" spans="1:13">
      <c r="A542" s="142" t="s">
        <v>464</v>
      </c>
      <c r="B542" s="153">
        <v>351269</v>
      </c>
      <c r="C542" s="80" t="s">
        <v>550</v>
      </c>
      <c r="D542" s="126" t="s">
        <v>1122</v>
      </c>
      <c r="E542" s="126" t="s">
        <v>1187</v>
      </c>
      <c r="F542" s="103">
        <v>37524</v>
      </c>
      <c r="G542" s="104">
        <v>528</v>
      </c>
      <c r="H542" s="2">
        <f t="shared" si="48"/>
        <v>71.068181818181813</v>
      </c>
      <c r="I542" s="2">
        <f t="shared" si="49"/>
        <v>19.272068062143923</v>
      </c>
      <c r="J542" s="1">
        <f t="shared" si="50"/>
        <v>10175.651936811992</v>
      </c>
      <c r="K542" s="1">
        <f t="shared" si="51"/>
        <v>27348.348063188008</v>
      </c>
      <c r="L542" s="11">
        <f t="shared" si="52"/>
        <v>0.89087133871067181</v>
      </c>
      <c r="M542" s="1">
        <f t="shared" si="53"/>
        <v>24363.859450577711</v>
      </c>
    </row>
    <row r="543" spans="1:13">
      <c r="A543" s="142" t="s">
        <v>464</v>
      </c>
      <c r="B543" s="153">
        <v>351270</v>
      </c>
      <c r="C543" s="80" t="s">
        <v>551</v>
      </c>
      <c r="D543" s="126" t="s">
        <v>1122</v>
      </c>
      <c r="E543" s="126" t="s">
        <v>1187</v>
      </c>
      <c r="F543" s="103">
        <v>34920</v>
      </c>
      <c r="G543" s="104">
        <v>238</v>
      </c>
      <c r="H543" s="2">
        <f t="shared" si="48"/>
        <v>146.72268907563026</v>
      </c>
      <c r="I543" s="2">
        <f t="shared" si="49"/>
        <v>19.272068062143923</v>
      </c>
      <c r="J543" s="1">
        <f t="shared" si="50"/>
        <v>4586.7521987902537</v>
      </c>
      <c r="K543" s="1">
        <f t="shared" si="51"/>
        <v>30333.247801209745</v>
      </c>
      <c r="L543" s="11">
        <f t="shared" si="52"/>
        <v>0.89087133871067181</v>
      </c>
      <c r="M543" s="1">
        <f t="shared" si="53"/>
        <v>27023.021076106266</v>
      </c>
    </row>
    <row r="544" spans="1:13">
      <c r="A544" s="142" t="s">
        <v>464</v>
      </c>
      <c r="B544" s="153">
        <v>351271</v>
      </c>
      <c r="C544" s="80" t="s">
        <v>552</v>
      </c>
      <c r="D544" s="126" t="s">
        <v>1122</v>
      </c>
      <c r="E544" s="126" t="s">
        <v>1187</v>
      </c>
      <c r="F544" s="103">
        <v>175692</v>
      </c>
      <c r="G544" s="104">
        <v>1533</v>
      </c>
      <c r="H544" s="2">
        <f t="shared" si="48"/>
        <v>114.60665362035225</v>
      </c>
      <c r="I544" s="2">
        <f t="shared" si="49"/>
        <v>19.272068062143923</v>
      </c>
      <c r="J544" s="1">
        <f t="shared" si="50"/>
        <v>29544.080339266635</v>
      </c>
      <c r="K544" s="1">
        <f t="shared" si="51"/>
        <v>146147.91966073337</v>
      </c>
      <c r="L544" s="11">
        <f t="shared" si="52"/>
        <v>0.89087133871067181</v>
      </c>
      <c r="M544" s="1">
        <f t="shared" si="53"/>
        <v>130198.99283793726</v>
      </c>
    </row>
    <row r="545" spans="1:13">
      <c r="A545" s="142" t="s">
        <v>464</v>
      </c>
      <c r="B545" s="154">
        <v>351271</v>
      </c>
      <c r="C545" s="80" t="s">
        <v>552</v>
      </c>
      <c r="D545" s="126" t="s">
        <v>1122</v>
      </c>
      <c r="E545" s="126" t="s">
        <v>1188</v>
      </c>
      <c r="F545" s="76">
        <v>0</v>
      </c>
      <c r="G545" s="10">
        <v>156</v>
      </c>
      <c r="H545" s="2">
        <f t="shared" si="48"/>
        <v>0</v>
      </c>
      <c r="I545" s="2">
        <f t="shared" si="49"/>
        <v>19.272068062143923</v>
      </c>
      <c r="J545" s="1">
        <f t="shared" si="50"/>
        <v>0</v>
      </c>
      <c r="K545" s="1">
        <f t="shared" si="51"/>
        <v>0</v>
      </c>
      <c r="L545" s="11">
        <f t="shared" si="52"/>
        <v>0.89087133871067181</v>
      </c>
      <c r="M545" s="1">
        <f t="shared" si="53"/>
        <v>0</v>
      </c>
    </row>
    <row r="546" spans="1:13">
      <c r="A546" s="142" t="s">
        <v>464</v>
      </c>
      <c r="B546" s="149">
        <v>351273</v>
      </c>
      <c r="C546" s="80" t="s">
        <v>553</v>
      </c>
      <c r="D546" s="126" t="s">
        <v>1122</v>
      </c>
      <c r="E546" s="126" t="s">
        <v>1187</v>
      </c>
      <c r="F546" s="103">
        <v>0</v>
      </c>
      <c r="G546" s="104">
        <v>0</v>
      </c>
      <c r="H546" s="2">
        <f t="shared" si="48"/>
        <v>0</v>
      </c>
      <c r="I546" s="2">
        <f t="shared" si="49"/>
        <v>19.272068062143923</v>
      </c>
      <c r="J546" s="1">
        <f t="shared" si="50"/>
        <v>0</v>
      </c>
      <c r="K546" s="1">
        <f t="shared" si="51"/>
        <v>0</v>
      </c>
      <c r="L546" s="11">
        <f t="shared" si="52"/>
        <v>0.89087133871067181</v>
      </c>
      <c r="M546" s="1">
        <f t="shared" si="53"/>
        <v>0</v>
      </c>
    </row>
    <row r="547" spans="1:13">
      <c r="A547" s="142" t="s">
        <v>464</v>
      </c>
      <c r="B547" s="153">
        <v>351275</v>
      </c>
      <c r="C547" s="80" t="s">
        <v>554</v>
      </c>
      <c r="D547" s="126" t="s">
        <v>1122</v>
      </c>
      <c r="E547" s="126" t="s">
        <v>1187</v>
      </c>
      <c r="F547" s="103">
        <v>24792</v>
      </c>
      <c r="G547" s="104">
        <v>143</v>
      </c>
      <c r="H547" s="2">
        <f t="shared" si="48"/>
        <v>173.37062937062936</v>
      </c>
      <c r="I547" s="2">
        <f t="shared" si="49"/>
        <v>19.272068062143923</v>
      </c>
      <c r="J547" s="1">
        <f t="shared" si="50"/>
        <v>2755.9057328865811</v>
      </c>
      <c r="K547" s="1">
        <f t="shared" si="51"/>
        <v>22036.094267113418</v>
      </c>
      <c r="L547" s="11">
        <f t="shared" si="52"/>
        <v>0.89087133871067181</v>
      </c>
      <c r="M547" s="1">
        <f t="shared" si="53"/>
        <v>19631.32479969789</v>
      </c>
    </row>
    <row r="548" spans="1:13">
      <c r="A548" s="142" t="s">
        <v>464</v>
      </c>
      <c r="B548" s="153">
        <v>351276</v>
      </c>
      <c r="C548" s="80" t="s">
        <v>555</v>
      </c>
      <c r="D548" s="126" t="s">
        <v>1122</v>
      </c>
      <c r="E548" s="126" t="s">
        <v>1187</v>
      </c>
      <c r="F548" s="103">
        <v>359784</v>
      </c>
      <c r="G548" s="104">
        <v>953</v>
      </c>
      <c r="H548" s="2">
        <f t="shared" si="48"/>
        <v>377.52780692549845</v>
      </c>
      <c r="I548" s="2">
        <f t="shared" si="49"/>
        <v>19.272068062143923</v>
      </c>
      <c r="J548" s="1">
        <f t="shared" si="50"/>
        <v>18366.280863223157</v>
      </c>
      <c r="K548" s="1">
        <f t="shared" si="51"/>
        <v>341417.71913677687</v>
      </c>
      <c r="L548" s="11">
        <f t="shared" si="52"/>
        <v>0.89087133871067181</v>
      </c>
      <c r="M548" s="1">
        <f t="shared" si="53"/>
        <v>304159.26050692459</v>
      </c>
    </row>
    <row r="549" spans="1:13">
      <c r="A549" s="142" t="s">
        <v>464</v>
      </c>
      <c r="B549" s="153">
        <v>351277</v>
      </c>
      <c r="C549" s="80" t="s">
        <v>556</v>
      </c>
      <c r="D549" s="126" t="s">
        <v>1122</v>
      </c>
      <c r="E549" s="126" t="s">
        <v>1187</v>
      </c>
      <c r="F549" s="103">
        <v>109752</v>
      </c>
      <c r="G549" s="104">
        <v>403</v>
      </c>
      <c r="H549" s="2">
        <f t="shared" si="48"/>
        <v>272.3374689826303</v>
      </c>
      <c r="I549" s="2">
        <f t="shared" si="49"/>
        <v>19.272068062143923</v>
      </c>
      <c r="J549" s="1">
        <f t="shared" si="50"/>
        <v>7766.6434290440011</v>
      </c>
      <c r="K549" s="1">
        <f t="shared" si="51"/>
        <v>101985.35657095601</v>
      </c>
      <c r="L549" s="11">
        <f t="shared" si="52"/>
        <v>0.89087133871067181</v>
      </c>
      <c r="M549" s="1">
        <f t="shared" si="53"/>
        <v>90855.831137252782</v>
      </c>
    </row>
    <row r="550" spans="1:13">
      <c r="A550" s="142" t="s">
        <v>464</v>
      </c>
      <c r="B550" s="153">
        <v>351278</v>
      </c>
      <c r="C550" s="80" t="s">
        <v>557</v>
      </c>
      <c r="D550" s="126" t="s">
        <v>1122</v>
      </c>
      <c r="E550" s="126" t="s">
        <v>1187</v>
      </c>
      <c r="F550" s="103">
        <v>27972</v>
      </c>
      <c r="G550" s="104">
        <v>634</v>
      </c>
      <c r="H550" s="2">
        <f t="shared" si="48"/>
        <v>44.119873817034701</v>
      </c>
      <c r="I550" s="2">
        <f t="shared" si="49"/>
        <v>19.272068062143923</v>
      </c>
      <c r="J550" s="1">
        <f t="shared" si="50"/>
        <v>12218.491151399247</v>
      </c>
      <c r="K550" s="1">
        <f t="shared" si="51"/>
        <v>15753.508848600753</v>
      </c>
      <c r="L550" s="11">
        <f t="shared" si="52"/>
        <v>0.89087133871067181</v>
      </c>
      <c r="M550" s="1">
        <f t="shared" si="53"/>
        <v>14034.349517343368</v>
      </c>
    </row>
    <row r="551" spans="1:13">
      <c r="A551" s="142" t="s">
        <v>464</v>
      </c>
      <c r="B551" s="153">
        <v>351280</v>
      </c>
      <c r="C551" s="80" t="s">
        <v>558</v>
      </c>
      <c r="D551" s="126" t="s">
        <v>1122</v>
      </c>
      <c r="E551" s="126" t="s">
        <v>1187</v>
      </c>
      <c r="F551" s="103">
        <v>190992</v>
      </c>
      <c r="G551" s="104">
        <v>323</v>
      </c>
      <c r="H551" s="2">
        <f t="shared" si="48"/>
        <v>591.30650154798764</v>
      </c>
      <c r="I551" s="2">
        <f t="shared" si="49"/>
        <v>19.272068062143923</v>
      </c>
      <c r="J551" s="1">
        <f t="shared" si="50"/>
        <v>6224.8779840724874</v>
      </c>
      <c r="K551" s="1">
        <f t="shared" si="51"/>
        <v>184767.12201592751</v>
      </c>
      <c r="L551" s="11">
        <f t="shared" si="52"/>
        <v>0.89087133871067181</v>
      </c>
      <c r="M551" s="1">
        <f t="shared" si="53"/>
        <v>164603.73334004739</v>
      </c>
    </row>
    <row r="552" spans="1:13">
      <c r="A552" s="142" t="s">
        <v>464</v>
      </c>
      <c r="B552" s="149">
        <v>351282</v>
      </c>
      <c r="C552" s="80" t="s">
        <v>559</v>
      </c>
      <c r="D552" s="126" t="s">
        <v>1122</v>
      </c>
      <c r="E552" s="126" t="s">
        <v>1187</v>
      </c>
      <c r="F552" s="103">
        <v>0</v>
      </c>
      <c r="G552" s="104">
        <v>0</v>
      </c>
      <c r="H552" s="2">
        <f t="shared" si="48"/>
        <v>0</v>
      </c>
      <c r="I552" s="2">
        <f t="shared" si="49"/>
        <v>19.272068062143923</v>
      </c>
      <c r="J552" s="1">
        <f t="shared" si="50"/>
        <v>0</v>
      </c>
      <c r="K552" s="1">
        <f t="shared" si="51"/>
        <v>0</v>
      </c>
      <c r="L552" s="11">
        <f t="shared" si="52"/>
        <v>0.89087133871067181</v>
      </c>
      <c r="M552" s="1">
        <f t="shared" si="53"/>
        <v>0</v>
      </c>
    </row>
    <row r="553" spans="1:13">
      <c r="A553" s="142" t="s">
        <v>464</v>
      </c>
      <c r="B553" s="153">
        <v>351283</v>
      </c>
      <c r="C553" s="80" t="s">
        <v>560</v>
      </c>
      <c r="D553" s="126" t="s">
        <v>1122</v>
      </c>
      <c r="E553" s="126" t="s">
        <v>1187</v>
      </c>
      <c r="F553" s="103">
        <v>39228</v>
      </c>
      <c r="G553" s="104">
        <v>313</v>
      </c>
      <c r="H553" s="2">
        <f t="shared" si="48"/>
        <v>125.32907348242811</v>
      </c>
      <c r="I553" s="2">
        <f t="shared" si="49"/>
        <v>19.272068062143923</v>
      </c>
      <c r="J553" s="1">
        <f t="shared" si="50"/>
        <v>6032.1573034510475</v>
      </c>
      <c r="K553" s="1">
        <f t="shared" si="51"/>
        <v>33195.842696548949</v>
      </c>
      <c r="L553" s="11">
        <f t="shared" si="52"/>
        <v>0.89087133871067181</v>
      </c>
      <c r="M553" s="1">
        <f t="shared" si="53"/>
        <v>29573.22482270344</v>
      </c>
    </row>
    <row r="554" spans="1:13">
      <c r="A554" s="142" t="s">
        <v>464</v>
      </c>
      <c r="B554" s="153">
        <v>351284</v>
      </c>
      <c r="C554" s="80" t="s">
        <v>561</v>
      </c>
      <c r="D554" s="126" t="s">
        <v>1122</v>
      </c>
      <c r="E554" s="126" t="s">
        <v>1187</v>
      </c>
      <c r="F554" s="103">
        <v>170196</v>
      </c>
      <c r="G554" s="104">
        <v>633</v>
      </c>
      <c r="H554" s="2">
        <f t="shared" si="48"/>
        <v>268.87203791469193</v>
      </c>
      <c r="I554" s="2">
        <f t="shared" si="49"/>
        <v>19.272068062143923</v>
      </c>
      <c r="J554" s="1">
        <f t="shared" si="50"/>
        <v>12199.219083337102</v>
      </c>
      <c r="K554" s="1">
        <f t="shared" si="51"/>
        <v>157996.78091666289</v>
      </c>
      <c r="L554" s="11">
        <f t="shared" si="52"/>
        <v>0.89087133871067181</v>
      </c>
      <c r="M554" s="1">
        <f t="shared" si="53"/>
        <v>140754.80372720418</v>
      </c>
    </row>
    <row r="555" spans="1:13">
      <c r="A555" s="142" t="s">
        <v>464</v>
      </c>
      <c r="B555" s="149">
        <v>351285</v>
      </c>
      <c r="C555" s="80" t="s">
        <v>562</v>
      </c>
      <c r="D555" s="126" t="s">
        <v>1122</v>
      </c>
      <c r="E555" s="126" t="s">
        <v>1187</v>
      </c>
      <c r="F555" s="103">
        <v>0</v>
      </c>
      <c r="G555" s="104">
        <v>0</v>
      </c>
      <c r="H555" s="2">
        <f t="shared" si="48"/>
        <v>0</v>
      </c>
      <c r="I555" s="2">
        <f t="shared" si="49"/>
        <v>19.272068062143923</v>
      </c>
      <c r="J555" s="1">
        <f t="shared" si="50"/>
        <v>0</v>
      </c>
      <c r="K555" s="1">
        <f t="shared" si="51"/>
        <v>0</v>
      </c>
      <c r="L555" s="11">
        <f t="shared" si="52"/>
        <v>0.89087133871067181</v>
      </c>
      <c r="M555" s="1">
        <f t="shared" si="53"/>
        <v>0</v>
      </c>
    </row>
    <row r="556" spans="1:13">
      <c r="A556" s="142" t="s">
        <v>464</v>
      </c>
      <c r="B556" s="149">
        <v>351291</v>
      </c>
      <c r="C556" s="80" t="s">
        <v>563</v>
      </c>
      <c r="D556" s="126" t="s">
        <v>1122</v>
      </c>
      <c r="E556" s="126" t="s">
        <v>1187</v>
      </c>
      <c r="F556" s="103">
        <v>0</v>
      </c>
      <c r="G556" s="104">
        <v>0</v>
      </c>
      <c r="H556" s="2">
        <f t="shared" si="48"/>
        <v>0</v>
      </c>
      <c r="I556" s="2">
        <f t="shared" si="49"/>
        <v>19.272068062143923</v>
      </c>
      <c r="J556" s="1">
        <f t="shared" si="50"/>
        <v>0</v>
      </c>
      <c r="K556" s="1">
        <f t="shared" si="51"/>
        <v>0</v>
      </c>
      <c r="L556" s="11">
        <f t="shared" si="52"/>
        <v>0.89087133871067181</v>
      </c>
      <c r="M556" s="1">
        <f t="shared" si="53"/>
        <v>0</v>
      </c>
    </row>
    <row r="557" spans="1:13">
      <c r="A557" s="142" t="s">
        <v>464</v>
      </c>
      <c r="B557" s="153">
        <v>351292</v>
      </c>
      <c r="C557" s="80" t="s">
        <v>564</v>
      </c>
      <c r="D557" s="126" t="s">
        <v>1122</v>
      </c>
      <c r="E557" s="126" t="s">
        <v>1187</v>
      </c>
      <c r="F557" s="103">
        <v>30276</v>
      </c>
      <c r="G557" s="104">
        <v>188</v>
      </c>
      <c r="H557" s="2">
        <f t="shared" si="48"/>
        <v>161.04255319148936</v>
      </c>
      <c r="I557" s="2">
        <f t="shared" si="49"/>
        <v>19.272068062143923</v>
      </c>
      <c r="J557" s="1">
        <f t="shared" si="50"/>
        <v>3623.1487956830574</v>
      </c>
      <c r="K557" s="1">
        <f t="shared" si="51"/>
        <v>26652.851204316943</v>
      </c>
      <c r="L557" s="11">
        <f t="shared" si="52"/>
        <v>0.89087133871067181</v>
      </c>
      <c r="M557" s="1">
        <f t="shared" si="53"/>
        <v>23744.261232846176</v>
      </c>
    </row>
    <row r="558" spans="1:13">
      <c r="A558" s="142" t="s">
        <v>464</v>
      </c>
      <c r="B558" s="154">
        <v>351292</v>
      </c>
      <c r="C558" s="80" t="s">
        <v>564</v>
      </c>
      <c r="D558" s="126" t="s">
        <v>1122</v>
      </c>
      <c r="E558" s="126" t="s">
        <v>1188</v>
      </c>
      <c r="F558" s="76">
        <v>0</v>
      </c>
      <c r="G558" s="10">
        <v>0</v>
      </c>
      <c r="H558" s="2">
        <f t="shared" si="48"/>
        <v>0</v>
      </c>
      <c r="I558" s="2">
        <f t="shared" si="49"/>
        <v>19.272068062143923</v>
      </c>
      <c r="J558" s="1">
        <f t="shared" si="50"/>
        <v>0</v>
      </c>
      <c r="K558" s="1">
        <f t="shared" si="51"/>
        <v>0</v>
      </c>
      <c r="L558" s="11">
        <f t="shared" si="52"/>
        <v>0.89087133871067181</v>
      </c>
      <c r="M558" s="1">
        <f t="shared" si="53"/>
        <v>0</v>
      </c>
    </row>
    <row r="559" spans="1:13">
      <c r="A559" s="142" t="s">
        <v>464</v>
      </c>
      <c r="B559" s="153">
        <v>351293</v>
      </c>
      <c r="C559" s="80" t="s">
        <v>411</v>
      </c>
      <c r="D559" s="126" t="s">
        <v>1122</v>
      </c>
      <c r="E559" s="126" t="s">
        <v>1187</v>
      </c>
      <c r="F559" s="103">
        <v>81960</v>
      </c>
      <c r="G559" s="104">
        <v>862</v>
      </c>
      <c r="H559" s="2">
        <f t="shared" si="48"/>
        <v>95.081206496519727</v>
      </c>
      <c r="I559" s="2">
        <f t="shared" si="49"/>
        <v>19.272068062143923</v>
      </c>
      <c r="J559" s="1">
        <f t="shared" si="50"/>
        <v>16612.522669568061</v>
      </c>
      <c r="K559" s="1">
        <f t="shared" si="51"/>
        <v>65347.477330431939</v>
      </c>
      <c r="L559" s="11">
        <f t="shared" si="52"/>
        <v>0.89087133871067181</v>
      </c>
      <c r="M559" s="1">
        <f t="shared" si="53"/>
        <v>58216.19461072718</v>
      </c>
    </row>
    <row r="560" spans="1:13">
      <c r="A560" s="142" t="s">
        <v>464</v>
      </c>
      <c r="B560" s="149">
        <v>351294</v>
      </c>
      <c r="C560" s="80" t="s">
        <v>565</v>
      </c>
      <c r="D560" s="126" t="s">
        <v>1122</v>
      </c>
      <c r="E560" s="126" t="s">
        <v>1187</v>
      </c>
      <c r="F560" s="103">
        <v>0</v>
      </c>
      <c r="G560" s="104">
        <v>0</v>
      </c>
      <c r="H560" s="2">
        <f t="shared" si="48"/>
        <v>0</v>
      </c>
      <c r="I560" s="2">
        <f t="shared" si="49"/>
        <v>19.272068062143923</v>
      </c>
      <c r="J560" s="1">
        <f t="shared" si="50"/>
        <v>0</v>
      </c>
      <c r="K560" s="1">
        <f t="shared" si="51"/>
        <v>0</v>
      </c>
      <c r="L560" s="11">
        <f t="shared" si="52"/>
        <v>0.89087133871067181</v>
      </c>
      <c r="M560" s="1">
        <f t="shared" si="53"/>
        <v>0</v>
      </c>
    </row>
    <row r="561" spans="1:13">
      <c r="A561" s="142" t="s">
        <v>464</v>
      </c>
      <c r="B561" s="149">
        <v>351295</v>
      </c>
      <c r="C561" s="80" t="s">
        <v>566</v>
      </c>
      <c r="D561" s="126" t="s">
        <v>1122</v>
      </c>
      <c r="E561" s="126" t="s">
        <v>1187</v>
      </c>
      <c r="F561" s="103">
        <v>0</v>
      </c>
      <c r="G561" s="104">
        <v>0</v>
      </c>
      <c r="H561" s="2">
        <f t="shared" si="48"/>
        <v>0</v>
      </c>
      <c r="I561" s="2">
        <f t="shared" si="49"/>
        <v>19.272068062143923</v>
      </c>
      <c r="J561" s="1">
        <f t="shared" si="50"/>
        <v>0</v>
      </c>
      <c r="K561" s="1">
        <f t="shared" si="51"/>
        <v>0</v>
      </c>
      <c r="L561" s="11">
        <f t="shared" si="52"/>
        <v>0.89087133871067181</v>
      </c>
      <c r="M561" s="1">
        <f t="shared" si="53"/>
        <v>0</v>
      </c>
    </row>
    <row r="562" spans="1:13">
      <c r="A562" s="142" t="s">
        <v>464</v>
      </c>
      <c r="B562" s="153">
        <v>351297</v>
      </c>
      <c r="C562" s="80" t="s">
        <v>567</v>
      </c>
      <c r="D562" s="126" t="s">
        <v>1122</v>
      </c>
      <c r="E562" s="126" t="s">
        <v>1187</v>
      </c>
      <c r="F562" s="103">
        <v>863280</v>
      </c>
      <c r="G562" s="104">
        <v>1801</v>
      </c>
      <c r="H562" s="2">
        <f t="shared" si="48"/>
        <v>479.33370349805665</v>
      </c>
      <c r="I562" s="2">
        <f t="shared" si="49"/>
        <v>19.272068062143923</v>
      </c>
      <c r="J562" s="1">
        <f t="shared" si="50"/>
        <v>34708.994579921207</v>
      </c>
      <c r="K562" s="1">
        <f t="shared" si="51"/>
        <v>828571.00542007876</v>
      </c>
      <c r="L562" s="11">
        <f t="shared" si="52"/>
        <v>0.89087133871067181</v>
      </c>
      <c r="M562" s="1">
        <f t="shared" si="53"/>
        <v>738150.1608154329</v>
      </c>
    </row>
    <row r="563" spans="1:13">
      <c r="A563" s="142" t="s">
        <v>464</v>
      </c>
      <c r="B563" s="153">
        <v>351298</v>
      </c>
      <c r="C563" s="80" t="s">
        <v>568</v>
      </c>
      <c r="D563" s="126" t="s">
        <v>1122</v>
      </c>
      <c r="E563" s="126" t="s">
        <v>1187</v>
      </c>
      <c r="F563" s="103">
        <v>1489308</v>
      </c>
      <c r="G563" s="104">
        <v>6563</v>
      </c>
      <c r="H563" s="2">
        <f t="shared" si="48"/>
        <v>226.92488191375895</v>
      </c>
      <c r="I563" s="2">
        <f t="shared" si="49"/>
        <v>19.272068062143923</v>
      </c>
      <c r="J563" s="1">
        <f t="shared" si="50"/>
        <v>126482.58269185056</v>
      </c>
      <c r="K563" s="1">
        <f t="shared" si="51"/>
        <v>1362825.4173081494</v>
      </c>
      <c r="L563" s="11">
        <f t="shared" si="52"/>
        <v>0.89087133871067181</v>
      </c>
      <c r="M563" s="1">
        <f t="shared" si="53"/>
        <v>1214102.1039462411</v>
      </c>
    </row>
    <row r="564" spans="1:13">
      <c r="A564" s="142" t="s">
        <v>464</v>
      </c>
      <c r="B564" s="154">
        <v>351298</v>
      </c>
      <c r="C564" s="80" t="s">
        <v>568</v>
      </c>
      <c r="D564" s="126" t="s">
        <v>1122</v>
      </c>
      <c r="E564" s="126" t="s">
        <v>1188</v>
      </c>
      <c r="F564" s="76">
        <v>0</v>
      </c>
      <c r="G564" s="10">
        <v>750</v>
      </c>
      <c r="H564" s="2">
        <f t="shared" si="48"/>
        <v>0</v>
      </c>
      <c r="I564" s="2">
        <f t="shared" si="49"/>
        <v>19.272068062143923</v>
      </c>
      <c r="J564" s="1">
        <f t="shared" si="50"/>
        <v>0</v>
      </c>
      <c r="K564" s="1">
        <f t="shared" si="51"/>
        <v>0</v>
      </c>
      <c r="L564" s="11">
        <f t="shared" si="52"/>
        <v>0.89087133871067181</v>
      </c>
      <c r="M564" s="1">
        <f t="shared" si="53"/>
        <v>0</v>
      </c>
    </row>
    <row r="565" spans="1:13">
      <c r="A565" s="142" t="s">
        <v>464</v>
      </c>
      <c r="B565" s="153">
        <v>351301</v>
      </c>
      <c r="C565" s="80" t="s">
        <v>1217</v>
      </c>
      <c r="D565" s="126" t="s">
        <v>1122</v>
      </c>
      <c r="E565" s="126" t="s">
        <v>1187</v>
      </c>
      <c r="F565" s="103">
        <v>82320</v>
      </c>
      <c r="G565" s="104">
        <v>492</v>
      </c>
      <c r="H565" s="2">
        <f t="shared" si="48"/>
        <v>167.3170731707317</v>
      </c>
      <c r="I565" s="2">
        <f t="shared" si="49"/>
        <v>19.272068062143923</v>
      </c>
      <c r="J565" s="1">
        <f t="shared" si="50"/>
        <v>9481.8574865748105</v>
      </c>
      <c r="K565" s="1">
        <f t="shared" si="51"/>
        <v>72838.142513425191</v>
      </c>
      <c r="L565" s="11">
        <f t="shared" si="52"/>
        <v>0.89087133871067181</v>
      </c>
      <c r="M565" s="1">
        <f t="shared" si="53"/>
        <v>64889.413530133796</v>
      </c>
    </row>
    <row r="566" spans="1:13">
      <c r="A566" s="142" t="s">
        <v>464</v>
      </c>
      <c r="B566" s="153">
        <v>351302</v>
      </c>
      <c r="C566" s="80" t="s">
        <v>570</v>
      </c>
      <c r="D566" s="126" t="s">
        <v>1122</v>
      </c>
      <c r="E566" s="126" t="s">
        <v>1187</v>
      </c>
      <c r="F566" s="103">
        <v>0</v>
      </c>
      <c r="G566" s="104">
        <v>1072</v>
      </c>
      <c r="H566" s="2">
        <f t="shared" si="48"/>
        <v>0</v>
      </c>
      <c r="I566" s="2">
        <f t="shared" si="49"/>
        <v>19.272068062143923</v>
      </c>
      <c r="J566" s="1">
        <f t="shared" si="50"/>
        <v>0</v>
      </c>
      <c r="K566" s="1">
        <f t="shared" si="51"/>
        <v>0</v>
      </c>
      <c r="L566" s="11">
        <f t="shared" si="52"/>
        <v>0.89087133871067181</v>
      </c>
      <c r="M566" s="1">
        <f t="shared" si="53"/>
        <v>0</v>
      </c>
    </row>
    <row r="567" spans="1:13">
      <c r="A567" s="142" t="s">
        <v>464</v>
      </c>
      <c r="B567" s="153">
        <v>351303</v>
      </c>
      <c r="C567" s="80" t="s">
        <v>571</v>
      </c>
      <c r="D567" s="126" t="s">
        <v>1122</v>
      </c>
      <c r="E567" s="126" t="s">
        <v>1187</v>
      </c>
      <c r="F567" s="103">
        <v>212304</v>
      </c>
      <c r="G567" s="104">
        <v>578</v>
      </c>
      <c r="H567" s="2">
        <f t="shared" si="48"/>
        <v>367.30795847750863</v>
      </c>
      <c r="I567" s="2">
        <f t="shared" si="49"/>
        <v>19.272068062143923</v>
      </c>
      <c r="J567" s="1">
        <f t="shared" si="50"/>
        <v>11139.255339919187</v>
      </c>
      <c r="K567" s="1">
        <f t="shared" si="51"/>
        <v>201164.74466008082</v>
      </c>
      <c r="L567" s="11">
        <f t="shared" si="52"/>
        <v>0.89087133871067181</v>
      </c>
      <c r="M567" s="1">
        <f t="shared" si="53"/>
        <v>179211.90537671666</v>
      </c>
    </row>
    <row r="568" spans="1:13">
      <c r="A568" s="142" t="s">
        <v>464</v>
      </c>
      <c r="B568" s="153">
        <v>351304</v>
      </c>
      <c r="C568" s="80" t="s">
        <v>572</v>
      </c>
      <c r="D568" s="126" t="s">
        <v>1122</v>
      </c>
      <c r="E568" s="126" t="s">
        <v>1187</v>
      </c>
      <c r="F568" s="103">
        <v>30180</v>
      </c>
      <c r="G568" s="104">
        <v>446</v>
      </c>
      <c r="H568" s="2">
        <f t="shared" si="48"/>
        <v>67.668161434977577</v>
      </c>
      <c r="I568" s="2">
        <f t="shared" si="49"/>
        <v>19.272068062143923</v>
      </c>
      <c r="J568" s="1">
        <f t="shared" si="50"/>
        <v>8595.3423557161896</v>
      </c>
      <c r="K568" s="1">
        <f t="shared" si="51"/>
        <v>21584.657644283812</v>
      </c>
      <c r="L568" s="11">
        <f t="shared" si="52"/>
        <v>0.89087133871067181</v>
      </c>
      <c r="M568" s="1">
        <f t="shared" si="53"/>
        <v>19229.152851174655</v>
      </c>
    </row>
    <row r="569" spans="1:13">
      <c r="A569" s="142" t="s">
        <v>464</v>
      </c>
      <c r="B569" s="153">
        <v>351305</v>
      </c>
      <c r="C569" s="80" t="s">
        <v>573</v>
      </c>
      <c r="D569" s="126" t="s">
        <v>1122</v>
      </c>
      <c r="E569" s="126" t="s">
        <v>1187</v>
      </c>
      <c r="F569" s="103">
        <v>265140</v>
      </c>
      <c r="G569" s="104">
        <v>563</v>
      </c>
      <c r="H569" s="2">
        <f t="shared" si="48"/>
        <v>470.94138543516874</v>
      </c>
      <c r="I569" s="2">
        <f t="shared" si="49"/>
        <v>19.272068062143923</v>
      </c>
      <c r="J569" s="1">
        <f t="shared" si="50"/>
        <v>10850.174318987029</v>
      </c>
      <c r="K569" s="1">
        <f t="shared" si="51"/>
        <v>254289.82568101297</v>
      </c>
      <c r="L569" s="11">
        <f t="shared" si="52"/>
        <v>0.89087133871067181</v>
      </c>
      <c r="M569" s="1">
        <f t="shared" si="53"/>
        <v>226539.51742494741</v>
      </c>
    </row>
    <row r="570" spans="1:13">
      <c r="A570" s="142" t="s">
        <v>464</v>
      </c>
      <c r="B570" s="153">
        <v>351306</v>
      </c>
      <c r="C570" s="80" t="s">
        <v>574</v>
      </c>
      <c r="D570" s="126" t="s">
        <v>1122</v>
      </c>
      <c r="E570" s="126" t="s">
        <v>1187</v>
      </c>
      <c r="F570" s="103">
        <v>26580</v>
      </c>
      <c r="G570" s="104">
        <v>650</v>
      </c>
      <c r="H570" s="2">
        <f t="shared" si="48"/>
        <v>40.892307692307689</v>
      </c>
      <c r="I570" s="2">
        <f t="shared" si="49"/>
        <v>19.272068062143923</v>
      </c>
      <c r="J570" s="1">
        <f t="shared" si="50"/>
        <v>12526.84424039355</v>
      </c>
      <c r="K570" s="1">
        <f t="shared" si="51"/>
        <v>14053.15575960645</v>
      </c>
      <c r="L570" s="11">
        <f t="shared" si="52"/>
        <v>0.89087133871067181</v>
      </c>
      <c r="M570" s="1">
        <f t="shared" si="53"/>
        <v>12519.553684670187</v>
      </c>
    </row>
    <row r="571" spans="1:13">
      <c r="A571" s="142" t="s">
        <v>464</v>
      </c>
      <c r="B571" s="154">
        <v>351306</v>
      </c>
      <c r="C571" s="80" t="s">
        <v>574</v>
      </c>
      <c r="D571" s="126" t="s">
        <v>1122</v>
      </c>
      <c r="E571" s="126" t="s">
        <v>1188</v>
      </c>
      <c r="F571" s="76">
        <v>0</v>
      </c>
      <c r="G571" s="10">
        <v>0</v>
      </c>
      <c r="H571" s="2">
        <f t="shared" si="48"/>
        <v>0</v>
      </c>
      <c r="I571" s="2">
        <f t="shared" si="49"/>
        <v>19.272068062143923</v>
      </c>
      <c r="J571" s="1">
        <f t="shared" si="50"/>
        <v>0</v>
      </c>
      <c r="K571" s="1">
        <f t="shared" si="51"/>
        <v>0</v>
      </c>
      <c r="L571" s="11">
        <f t="shared" si="52"/>
        <v>0.89087133871067181</v>
      </c>
      <c r="M571" s="1">
        <f t="shared" si="53"/>
        <v>0</v>
      </c>
    </row>
    <row r="572" spans="1:13">
      <c r="A572" s="142" t="s">
        <v>464</v>
      </c>
      <c r="B572" s="149">
        <v>351307</v>
      </c>
      <c r="C572" s="80" t="s">
        <v>575</v>
      </c>
      <c r="D572" s="126" t="s">
        <v>1122</v>
      </c>
      <c r="E572" s="126" t="s">
        <v>1187</v>
      </c>
      <c r="F572" s="103">
        <v>0</v>
      </c>
      <c r="G572" s="104">
        <v>0</v>
      </c>
      <c r="H572" s="2">
        <f t="shared" si="48"/>
        <v>0</v>
      </c>
      <c r="I572" s="2">
        <f t="shared" si="49"/>
        <v>19.272068062143923</v>
      </c>
      <c r="J572" s="1">
        <f t="shared" si="50"/>
        <v>0</v>
      </c>
      <c r="K572" s="1">
        <f t="shared" si="51"/>
        <v>0</v>
      </c>
      <c r="L572" s="11">
        <f t="shared" si="52"/>
        <v>0.89087133871067181</v>
      </c>
      <c r="M572" s="1">
        <f t="shared" si="53"/>
        <v>0</v>
      </c>
    </row>
    <row r="573" spans="1:13">
      <c r="A573" s="142" t="s">
        <v>464</v>
      </c>
      <c r="B573" s="149">
        <v>351308</v>
      </c>
      <c r="C573" s="80" t="s">
        <v>576</v>
      </c>
      <c r="D573" s="126" t="s">
        <v>1122</v>
      </c>
      <c r="E573" s="126" t="s">
        <v>1187</v>
      </c>
      <c r="F573" s="103">
        <v>0</v>
      </c>
      <c r="G573" s="104">
        <v>0</v>
      </c>
      <c r="H573" s="2">
        <f t="shared" si="48"/>
        <v>0</v>
      </c>
      <c r="I573" s="2">
        <f t="shared" si="49"/>
        <v>19.272068062143923</v>
      </c>
      <c r="J573" s="1">
        <f t="shared" si="50"/>
        <v>0</v>
      </c>
      <c r="K573" s="1">
        <f t="shared" si="51"/>
        <v>0</v>
      </c>
      <c r="L573" s="11">
        <f t="shared" si="52"/>
        <v>0.89087133871067181</v>
      </c>
      <c r="M573" s="1">
        <f t="shared" si="53"/>
        <v>0</v>
      </c>
    </row>
    <row r="574" spans="1:13">
      <c r="A574" s="142" t="s">
        <v>464</v>
      </c>
      <c r="B574" s="149">
        <v>351309</v>
      </c>
      <c r="C574" s="80" t="s">
        <v>577</v>
      </c>
      <c r="D574" s="126" t="s">
        <v>1122</v>
      </c>
      <c r="E574" s="126" t="s">
        <v>1187</v>
      </c>
      <c r="F574" s="103">
        <v>0</v>
      </c>
      <c r="G574" s="104">
        <v>0</v>
      </c>
      <c r="H574" s="2">
        <f t="shared" si="48"/>
        <v>0</v>
      </c>
      <c r="I574" s="2">
        <f t="shared" si="49"/>
        <v>19.272068062143923</v>
      </c>
      <c r="J574" s="1">
        <f t="shared" si="50"/>
        <v>0</v>
      </c>
      <c r="K574" s="1">
        <f t="shared" si="51"/>
        <v>0</v>
      </c>
      <c r="L574" s="11">
        <f t="shared" si="52"/>
        <v>0.89087133871067181</v>
      </c>
      <c r="M574" s="1">
        <f t="shared" si="53"/>
        <v>0</v>
      </c>
    </row>
    <row r="575" spans="1:13">
      <c r="A575" s="142" t="s">
        <v>464</v>
      </c>
      <c r="B575" s="149">
        <v>351310</v>
      </c>
      <c r="C575" s="80" t="s">
        <v>578</v>
      </c>
      <c r="D575" s="126" t="s">
        <v>1122</v>
      </c>
      <c r="E575" s="126" t="s">
        <v>1187</v>
      </c>
      <c r="F575" s="103">
        <v>0</v>
      </c>
      <c r="G575" s="104">
        <v>0</v>
      </c>
      <c r="H575" s="2">
        <f t="shared" si="48"/>
        <v>0</v>
      </c>
      <c r="I575" s="2">
        <f t="shared" si="49"/>
        <v>19.272068062143923</v>
      </c>
      <c r="J575" s="1">
        <f t="shared" si="50"/>
        <v>0</v>
      </c>
      <c r="K575" s="1">
        <f t="shared" si="51"/>
        <v>0</v>
      </c>
      <c r="L575" s="11">
        <f t="shared" si="52"/>
        <v>0.89087133871067181</v>
      </c>
      <c r="M575" s="1">
        <f t="shared" si="53"/>
        <v>0</v>
      </c>
    </row>
    <row r="576" spans="1:13">
      <c r="A576" s="142" t="s">
        <v>464</v>
      </c>
      <c r="B576" s="153">
        <v>351316</v>
      </c>
      <c r="C576" s="80" t="s">
        <v>579</v>
      </c>
      <c r="D576" s="126" t="s">
        <v>1122</v>
      </c>
      <c r="E576" s="126" t="s">
        <v>1187</v>
      </c>
      <c r="F576" s="103">
        <v>160248</v>
      </c>
      <c r="G576" s="104">
        <v>511</v>
      </c>
      <c r="H576" s="2">
        <f t="shared" si="48"/>
        <v>313.59686888454013</v>
      </c>
      <c r="I576" s="2">
        <f t="shared" si="49"/>
        <v>19.272068062143923</v>
      </c>
      <c r="J576" s="1">
        <f t="shared" si="50"/>
        <v>9848.0267797555443</v>
      </c>
      <c r="K576" s="1">
        <f t="shared" si="51"/>
        <v>150399.97322024446</v>
      </c>
      <c r="L576" s="11">
        <f t="shared" si="52"/>
        <v>0.89087133871067181</v>
      </c>
      <c r="M576" s="1">
        <f t="shared" si="53"/>
        <v>133987.02548476838</v>
      </c>
    </row>
    <row r="577" spans="1:13">
      <c r="A577" s="142" t="s">
        <v>464</v>
      </c>
      <c r="B577" s="149">
        <v>351319</v>
      </c>
      <c r="C577" s="80" t="s">
        <v>580</v>
      </c>
      <c r="D577" s="126" t="s">
        <v>1122</v>
      </c>
      <c r="E577" s="126" t="s">
        <v>1187</v>
      </c>
      <c r="F577" s="103">
        <v>0</v>
      </c>
      <c r="G577" s="104">
        <v>0</v>
      </c>
      <c r="H577" s="2">
        <f t="shared" si="48"/>
        <v>0</v>
      </c>
      <c r="I577" s="2">
        <f t="shared" si="49"/>
        <v>19.272068062143923</v>
      </c>
      <c r="J577" s="1">
        <f t="shared" si="50"/>
        <v>0</v>
      </c>
      <c r="K577" s="1">
        <f t="shared" si="51"/>
        <v>0</v>
      </c>
      <c r="L577" s="11">
        <f t="shared" si="52"/>
        <v>0.89087133871067181</v>
      </c>
      <c r="M577" s="1">
        <f t="shared" si="53"/>
        <v>0</v>
      </c>
    </row>
    <row r="578" spans="1:13">
      <c r="A578" s="142" t="s">
        <v>464</v>
      </c>
      <c r="B578" s="153">
        <v>351320</v>
      </c>
      <c r="C578" s="80" t="s">
        <v>581</v>
      </c>
      <c r="D578" s="126" t="s">
        <v>1122</v>
      </c>
      <c r="E578" s="126" t="s">
        <v>1187</v>
      </c>
      <c r="F578" s="103">
        <v>39636</v>
      </c>
      <c r="G578" s="104">
        <v>485</v>
      </c>
      <c r="H578" s="2">
        <f t="shared" si="48"/>
        <v>81.723711340206179</v>
      </c>
      <c r="I578" s="2">
        <f t="shared" si="49"/>
        <v>19.272068062143923</v>
      </c>
      <c r="J578" s="1">
        <f t="shared" si="50"/>
        <v>9346.9530101398032</v>
      </c>
      <c r="K578" s="1">
        <f t="shared" si="51"/>
        <v>30289.046989860195</v>
      </c>
      <c r="L578" s="11">
        <f t="shared" si="52"/>
        <v>0.89087133871067181</v>
      </c>
      <c r="M578" s="1">
        <f t="shared" si="53"/>
        <v>26983.643840127195</v>
      </c>
    </row>
    <row r="579" spans="1:13">
      <c r="A579" s="142" t="s">
        <v>464</v>
      </c>
      <c r="B579" s="153">
        <v>351322</v>
      </c>
      <c r="C579" s="80" t="s">
        <v>582</v>
      </c>
      <c r="D579" s="126" t="s">
        <v>1122</v>
      </c>
      <c r="E579" s="126" t="s">
        <v>1187</v>
      </c>
      <c r="F579" s="103">
        <v>41076</v>
      </c>
      <c r="G579" s="104">
        <v>395</v>
      </c>
      <c r="H579" s="2">
        <f t="shared" ref="H579:H642" si="54">IFERROR(F579/G579,0)</f>
        <v>103.98987341772153</v>
      </c>
      <c r="I579" s="2">
        <f t="shared" ref="I579:I642" si="55">$D$1134</f>
        <v>19.272068062143923</v>
      </c>
      <c r="J579" s="1">
        <f t="shared" ref="J579:J642" si="56">MIN(F579,I579*G579)</f>
        <v>7612.4668845468495</v>
      </c>
      <c r="K579" s="1">
        <f t="shared" ref="K579:K642" si="57">F579-J579</f>
        <v>33463.533115453152</v>
      </c>
      <c r="L579" s="11">
        <f t="shared" ref="L579:L642" si="58">$L$1132</f>
        <v>0.89087133871067181</v>
      </c>
      <c r="M579" s="1">
        <f t="shared" ref="M579:M642" si="59">L579*K579</f>
        <v>29811.702544552649</v>
      </c>
    </row>
    <row r="580" spans="1:13">
      <c r="A580" s="142" t="s">
        <v>464</v>
      </c>
      <c r="B580" s="153">
        <v>351324</v>
      </c>
      <c r="C580" s="80" t="s">
        <v>583</v>
      </c>
      <c r="D580" s="126" t="s">
        <v>1122</v>
      </c>
      <c r="E580" s="126" t="s">
        <v>1187</v>
      </c>
      <c r="F580" s="103">
        <v>638100</v>
      </c>
      <c r="G580" s="104">
        <v>721</v>
      </c>
      <c r="H580" s="2">
        <f t="shared" si="54"/>
        <v>885.02080443828015</v>
      </c>
      <c r="I580" s="2">
        <f t="shared" si="55"/>
        <v>19.272068062143923</v>
      </c>
      <c r="J580" s="1">
        <f t="shared" si="56"/>
        <v>13895.161072805768</v>
      </c>
      <c r="K580" s="1">
        <f t="shared" si="57"/>
        <v>624204.83892719424</v>
      </c>
      <c r="L580" s="11">
        <f t="shared" si="58"/>
        <v>0.89087133871067181</v>
      </c>
      <c r="M580" s="1">
        <f t="shared" si="59"/>
        <v>556086.20048474881</v>
      </c>
    </row>
    <row r="581" spans="1:13">
      <c r="A581" s="142" t="s">
        <v>464</v>
      </c>
      <c r="B581" s="153">
        <v>351326</v>
      </c>
      <c r="C581" s="80" t="s">
        <v>584</v>
      </c>
      <c r="D581" s="126" t="s">
        <v>1122</v>
      </c>
      <c r="E581" s="126" t="s">
        <v>1187</v>
      </c>
      <c r="F581" s="103">
        <v>230208</v>
      </c>
      <c r="G581" s="104">
        <v>592</v>
      </c>
      <c r="H581" s="2">
        <f t="shared" si="54"/>
        <v>388.86486486486484</v>
      </c>
      <c r="I581" s="2">
        <f t="shared" si="55"/>
        <v>19.272068062143923</v>
      </c>
      <c r="J581" s="1">
        <f t="shared" si="56"/>
        <v>11409.064292789202</v>
      </c>
      <c r="K581" s="1">
        <f t="shared" si="57"/>
        <v>218798.9357072108</v>
      </c>
      <c r="L581" s="11">
        <f t="shared" si="58"/>
        <v>0.89087133871067181</v>
      </c>
      <c r="M581" s="1">
        <f t="shared" si="59"/>
        <v>194921.70076195311</v>
      </c>
    </row>
    <row r="582" spans="1:13">
      <c r="A582" s="142" t="s">
        <v>464</v>
      </c>
      <c r="B582" s="153">
        <v>351327</v>
      </c>
      <c r="C582" s="80" t="s">
        <v>585</v>
      </c>
      <c r="D582" s="126" t="s">
        <v>1122</v>
      </c>
      <c r="E582" s="126" t="s">
        <v>1187</v>
      </c>
      <c r="F582" s="103">
        <v>219432</v>
      </c>
      <c r="G582" s="104">
        <v>258</v>
      </c>
      <c r="H582" s="2">
        <f t="shared" si="54"/>
        <v>850.51162790697674</v>
      </c>
      <c r="I582" s="2">
        <f t="shared" si="55"/>
        <v>19.272068062143923</v>
      </c>
      <c r="J582" s="1">
        <f t="shared" si="56"/>
        <v>4972.1935600331317</v>
      </c>
      <c r="K582" s="1">
        <f t="shared" si="57"/>
        <v>214459.80643996687</v>
      </c>
      <c r="L582" s="11">
        <f t="shared" si="58"/>
        <v>0.89087133871067181</v>
      </c>
      <c r="M582" s="1">
        <f t="shared" si="59"/>
        <v>191056.09486280484</v>
      </c>
    </row>
    <row r="583" spans="1:13">
      <c r="A583" s="142" t="s">
        <v>464</v>
      </c>
      <c r="B583" s="153">
        <v>351328</v>
      </c>
      <c r="C583" s="80" t="s">
        <v>586</v>
      </c>
      <c r="D583" s="126" t="s">
        <v>1122</v>
      </c>
      <c r="E583" s="126" t="s">
        <v>1187</v>
      </c>
      <c r="F583" s="103">
        <v>1120596</v>
      </c>
      <c r="G583" s="104">
        <v>3909</v>
      </c>
      <c r="H583" s="2">
        <f t="shared" si="54"/>
        <v>286.67075978511127</v>
      </c>
      <c r="I583" s="2">
        <f t="shared" si="55"/>
        <v>19.272068062143923</v>
      </c>
      <c r="J583" s="1">
        <f t="shared" si="56"/>
        <v>75334.514054920597</v>
      </c>
      <c r="K583" s="1">
        <f t="shared" si="57"/>
        <v>1045261.4859450794</v>
      </c>
      <c r="L583" s="11">
        <f t="shared" si="58"/>
        <v>0.89087133871067181</v>
      </c>
      <c r="M583" s="1">
        <f t="shared" si="59"/>
        <v>931193.49928659888</v>
      </c>
    </row>
    <row r="584" spans="1:13">
      <c r="A584" s="142" t="s">
        <v>464</v>
      </c>
      <c r="B584" s="153">
        <v>351329</v>
      </c>
      <c r="C584" s="80" t="s">
        <v>587</v>
      </c>
      <c r="D584" s="126" t="s">
        <v>1122</v>
      </c>
      <c r="E584" s="126" t="s">
        <v>1187</v>
      </c>
      <c r="F584" s="103">
        <v>273768</v>
      </c>
      <c r="G584" s="104">
        <v>1217</v>
      </c>
      <c r="H584" s="2">
        <f t="shared" si="54"/>
        <v>224.95316351684471</v>
      </c>
      <c r="I584" s="2">
        <f t="shared" si="55"/>
        <v>19.272068062143923</v>
      </c>
      <c r="J584" s="1">
        <f t="shared" si="56"/>
        <v>23454.106831629153</v>
      </c>
      <c r="K584" s="1">
        <f t="shared" si="57"/>
        <v>250313.89316837085</v>
      </c>
      <c r="L584" s="11">
        <f t="shared" si="58"/>
        <v>0.89087133871067181</v>
      </c>
      <c r="M584" s="1">
        <f t="shared" si="59"/>
        <v>222997.47310478662</v>
      </c>
    </row>
    <row r="585" spans="1:13">
      <c r="A585" s="142" t="s">
        <v>464</v>
      </c>
      <c r="B585" s="153">
        <v>351331</v>
      </c>
      <c r="C585" s="80" t="s">
        <v>588</v>
      </c>
      <c r="D585" s="126" t="s">
        <v>1122</v>
      </c>
      <c r="E585" s="126" t="s">
        <v>1187</v>
      </c>
      <c r="F585" s="103">
        <v>226992</v>
      </c>
      <c r="G585" s="104">
        <v>3099</v>
      </c>
      <c r="H585" s="2">
        <f t="shared" si="54"/>
        <v>73.246853823814135</v>
      </c>
      <c r="I585" s="2">
        <f t="shared" si="55"/>
        <v>19.272068062143923</v>
      </c>
      <c r="J585" s="1">
        <f t="shared" si="56"/>
        <v>59724.138924584018</v>
      </c>
      <c r="K585" s="1">
        <f t="shared" si="57"/>
        <v>167267.86107541597</v>
      </c>
      <c r="L585" s="11">
        <f t="shared" si="58"/>
        <v>0.89087133871067181</v>
      </c>
      <c r="M585" s="1">
        <f t="shared" si="59"/>
        <v>149014.14331952651</v>
      </c>
    </row>
    <row r="586" spans="1:13">
      <c r="A586" s="142" t="s">
        <v>464</v>
      </c>
      <c r="B586" s="153">
        <v>351332</v>
      </c>
      <c r="C586" s="80" t="s">
        <v>589</v>
      </c>
      <c r="D586" s="126" t="s">
        <v>1122</v>
      </c>
      <c r="E586" s="126" t="s">
        <v>1187</v>
      </c>
      <c r="F586" s="103">
        <v>157188</v>
      </c>
      <c r="G586" s="104">
        <v>2958</v>
      </c>
      <c r="H586" s="2">
        <f t="shared" si="54"/>
        <v>53.139959432048684</v>
      </c>
      <c r="I586" s="2">
        <f t="shared" si="55"/>
        <v>19.272068062143923</v>
      </c>
      <c r="J586" s="1">
        <f t="shared" si="56"/>
        <v>57006.777327821721</v>
      </c>
      <c r="K586" s="1">
        <f t="shared" si="57"/>
        <v>100181.22267217828</v>
      </c>
      <c r="L586" s="11">
        <f t="shared" si="58"/>
        <v>0.89087133871067181</v>
      </c>
      <c r="M586" s="1">
        <f t="shared" si="59"/>
        <v>89248.579955635374</v>
      </c>
    </row>
    <row r="587" spans="1:13">
      <c r="A587" s="142" t="s">
        <v>464</v>
      </c>
      <c r="B587" s="149">
        <v>351334</v>
      </c>
      <c r="C587" s="80" t="s">
        <v>590</v>
      </c>
      <c r="D587" s="126" t="s">
        <v>1122</v>
      </c>
      <c r="E587" s="126" t="s">
        <v>1187</v>
      </c>
      <c r="F587" s="103">
        <v>0</v>
      </c>
      <c r="G587" s="104">
        <v>0</v>
      </c>
      <c r="H587" s="2">
        <f t="shared" si="54"/>
        <v>0</v>
      </c>
      <c r="I587" s="2">
        <f t="shared" si="55"/>
        <v>19.272068062143923</v>
      </c>
      <c r="J587" s="1">
        <f t="shared" si="56"/>
        <v>0</v>
      </c>
      <c r="K587" s="1">
        <f t="shared" si="57"/>
        <v>0</v>
      </c>
      <c r="L587" s="11">
        <f t="shared" si="58"/>
        <v>0.89087133871067181</v>
      </c>
      <c r="M587" s="1">
        <f t="shared" si="59"/>
        <v>0</v>
      </c>
    </row>
    <row r="588" spans="1:13">
      <c r="A588" s="142" t="s">
        <v>464</v>
      </c>
      <c r="B588" s="149">
        <v>351335</v>
      </c>
      <c r="C588" s="80" t="s">
        <v>591</v>
      </c>
      <c r="D588" s="126" t="s">
        <v>1122</v>
      </c>
      <c r="E588" s="126" t="s">
        <v>1187</v>
      </c>
      <c r="F588" s="103">
        <v>0</v>
      </c>
      <c r="G588" s="104">
        <v>0</v>
      </c>
      <c r="H588" s="2">
        <f t="shared" si="54"/>
        <v>0</v>
      </c>
      <c r="I588" s="2">
        <f t="shared" si="55"/>
        <v>19.272068062143923</v>
      </c>
      <c r="J588" s="1">
        <f t="shared" si="56"/>
        <v>0</v>
      </c>
      <c r="K588" s="1">
        <f t="shared" si="57"/>
        <v>0</v>
      </c>
      <c r="L588" s="11">
        <f t="shared" si="58"/>
        <v>0.89087133871067181</v>
      </c>
      <c r="M588" s="1">
        <f t="shared" si="59"/>
        <v>0</v>
      </c>
    </row>
    <row r="589" spans="1:13">
      <c r="A589" s="142" t="s">
        <v>464</v>
      </c>
      <c r="B589" s="153">
        <v>351336</v>
      </c>
      <c r="C589" s="80" t="s">
        <v>592</v>
      </c>
      <c r="D589" s="126" t="s">
        <v>1122</v>
      </c>
      <c r="E589" s="126" t="s">
        <v>1187</v>
      </c>
      <c r="F589" s="103">
        <v>0</v>
      </c>
      <c r="G589" s="104">
        <v>1000</v>
      </c>
      <c r="H589" s="2">
        <f t="shared" si="54"/>
        <v>0</v>
      </c>
      <c r="I589" s="2">
        <f t="shared" si="55"/>
        <v>19.272068062143923</v>
      </c>
      <c r="J589" s="1">
        <f t="shared" si="56"/>
        <v>0</v>
      </c>
      <c r="K589" s="1">
        <f t="shared" si="57"/>
        <v>0</v>
      </c>
      <c r="L589" s="11">
        <f t="shared" si="58"/>
        <v>0.89087133871067181</v>
      </c>
      <c r="M589" s="1">
        <f t="shared" si="59"/>
        <v>0</v>
      </c>
    </row>
    <row r="590" spans="1:13">
      <c r="A590" s="142" t="s">
        <v>464</v>
      </c>
      <c r="B590" s="153">
        <v>351337</v>
      </c>
      <c r="C590" s="80" t="s">
        <v>593</v>
      </c>
      <c r="D590" s="126" t="s">
        <v>1122</v>
      </c>
      <c r="E590" s="126" t="s">
        <v>1187</v>
      </c>
      <c r="F590" s="103">
        <v>951132</v>
      </c>
      <c r="G590" s="104">
        <v>4800</v>
      </c>
      <c r="H590" s="2">
        <f t="shared" si="54"/>
        <v>198.1525</v>
      </c>
      <c r="I590" s="2">
        <f t="shared" si="55"/>
        <v>19.272068062143923</v>
      </c>
      <c r="J590" s="1">
        <f t="shared" si="56"/>
        <v>92505.92669829083</v>
      </c>
      <c r="K590" s="1">
        <f t="shared" si="57"/>
        <v>858626.07330170914</v>
      </c>
      <c r="L590" s="11">
        <f t="shared" si="58"/>
        <v>0.89087133871067181</v>
      </c>
      <c r="M590" s="1">
        <f t="shared" si="59"/>
        <v>764925.35937418102</v>
      </c>
    </row>
    <row r="591" spans="1:13">
      <c r="A591" s="142" t="s">
        <v>464</v>
      </c>
      <c r="B591" s="149">
        <v>351342</v>
      </c>
      <c r="C591" s="80" t="s">
        <v>594</v>
      </c>
      <c r="D591" s="126" t="s">
        <v>1122</v>
      </c>
      <c r="E591" s="126" t="s">
        <v>1187</v>
      </c>
      <c r="F591" s="103">
        <v>0</v>
      </c>
      <c r="G591" s="104">
        <v>0</v>
      </c>
      <c r="H591" s="2">
        <f t="shared" si="54"/>
        <v>0</v>
      </c>
      <c r="I591" s="2">
        <f t="shared" si="55"/>
        <v>19.272068062143923</v>
      </c>
      <c r="J591" s="1">
        <f t="shared" si="56"/>
        <v>0</v>
      </c>
      <c r="K591" s="1">
        <f t="shared" si="57"/>
        <v>0</v>
      </c>
      <c r="L591" s="11">
        <f t="shared" si="58"/>
        <v>0.89087133871067181</v>
      </c>
      <c r="M591" s="1">
        <f t="shared" si="59"/>
        <v>0</v>
      </c>
    </row>
    <row r="592" spans="1:13">
      <c r="A592" s="142" t="s">
        <v>464</v>
      </c>
      <c r="B592" s="149">
        <v>351343</v>
      </c>
      <c r="C592" s="80" t="s">
        <v>595</v>
      </c>
      <c r="D592" s="126" t="s">
        <v>1122</v>
      </c>
      <c r="E592" s="126" t="s">
        <v>1187</v>
      </c>
      <c r="F592" s="103">
        <v>0</v>
      </c>
      <c r="G592" s="104">
        <v>0</v>
      </c>
      <c r="H592" s="2">
        <f t="shared" si="54"/>
        <v>0</v>
      </c>
      <c r="I592" s="2">
        <f t="shared" si="55"/>
        <v>19.272068062143923</v>
      </c>
      <c r="J592" s="1">
        <f t="shared" si="56"/>
        <v>0</v>
      </c>
      <c r="K592" s="1">
        <f t="shared" si="57"/>
        <v>0</v>
      </c>
      <c r="L592" s="11">
        <f t="shared" si="58"/>
        <v>0.89087133871067181</v>
      </c>
      <c r="M592" s="1">
        <f t="shared" si="59"/>
        <v>0</v>
      </c>
    </row>
    <row r="593" spans="1:13">
      <c r="A593" s="142" t="s">
        <v>464</v>
      </c>
      <c r="B593" s="149">
        <v>351344</v>
      </c>
      <c r="C593" s="80" t="s">
        <v>596</v>
      </c>
      <c r="D593" s="126" t="s">
        <v>1122</v>
      </c>
      <c r="E593" s="126" t="s">
        <v>1187</v>
      </c>
      <c r="F593" s="103">
        <v>0</v>
      </c>
      <c r="G593" s="104">
        <v>0</v>
      </c>
      <c r="H593" s="2">
        <f t="shared" si="54"/>
        <v>0</v>
      </c>
      <c r="I593" s="2">
        <f t="shared" si="55"/>
        <v>19.272068062143923</v>
      </c>
      <c r="J593" s="1">
        <f t="shared" si="56"/>
        <v>0</v>
      </c>
      <c r="K593" s="1">
        <f t="shared" si="57"/>
        <v>0</v>
      </c>
      <c r="L593" s="11">
        <f t="shared" si="58"/>
        <v>0.89087133871067181</v>
      </c>
      <c r="M593" s="1">
        <f t="shared" si="59"/>
        <v>0</v>
      </c>
    </row>
    <row r="594" spans="1:13">
      <c r="A594" s="142" t="s">
        <v>464</v>
      </c>
      <c r="B594" s="153">
        <v>351346</v>
      </c>
      <c r="C594" s="80" t="s">
        <v>597</v>
      </c>
      <c r="D594" s="126" t="s">
        <v>1122</v>
      </c>
      <c r="E594" s="126" t="s">
        <v>1187</v>
      </c>
      <c r="F594" s="103">
        <v>0</v>
      </c>
      <c r="G594" s="104">
        <v>3119</v>
      </c>
      <c r="H594" s="2">
        <f t="shared" si="54"/>
        <v>0</v>
      </c>
      <c r="I594" s="2">
        <f t="shared" si="55"/>
        <v>19.272068062143923</v>
      </c>
      <c r="J594" s="1">
        <f t="shared" si="56"/>
        <v>0</v>
      </c>
      <c r="K594" s="1">
        <f t="shared" si="57"/>
        <v>0</v>
      </c>
      <c r="L594" s="11">
        <f t="shared" si="58"/>
        <v>0.89087133871067181</v>
      </c>
      <c r="M594" s="1">
        <f t="shared" si="59"/>
        <v>0</v>
      </c>
    </row>
    <row r="595" spans="1:13">
      <c r="A595" s="142" t="s">
        <v>464</v>
      </c>
      <c r="B595" s="153">
        <v>351405</v>
      </c>
      <c r="C595" s="80" t="s">
        <v>598</v>
      </c>
      <c r="D595" s="126" t="s">
        <v>1122</v>
      </c>
      <c r="E595" s="126" t="s">
        <v>1187</v>
      </c>
      <c r="F595" s="103">
        <v>285492</v>
      </c>
      <c r="G595" s="104">
        <v>2091</v>
      </c>
      <c r="H595" s="2">
        <f t="shared" si="54"/>
        <v>136.53371592539455</v>
      </c>
      <c r="I595" s="2">
        <f t="shared" si="55"/>
        <v>19.272068062143923</v>
      </c>
      <c r="J595" s="1">
        <f t="shared" si="56"/>
        <v>40297.894317942941</v>
      </c>
      <c r="K595" s="1">
        <f t="shared" si="57"/>
        <v>245194.10568205707</v>
      </c>
      <c r="L595" s="11">
        <f t="shared" si="58"/>
        <v>0.89087133871067181</v>
      </c>
      <c r="M595" s="1">
        <f t="shared" si="59"/>
        <v>218436.40117294012</v>
      </c>
    </row>
    <row r="596" spans="1:13">
      <c r="A596" s="142" t="s">
        <v>464</v>
      </c>
      <c r="B596" s="153">
        <v>351407</v>
      </c>
      <c r="C596" s="80" t="s">
        <v>599</v>
      </c>
      <c r="D596" s="126" t="s">
        <v>1122</v>
      </c>
      <c r="E596" s="126" t="s">
        <v>1187</v>
      </c>
      <c r="F596" s="103">
        <v>0</v>
      </c>
      <c r="G596" s="104">
        <v>0</v>
      </c>
      <c r="H596" s="2">
        <f t="shared" si="54"/>
        <v>0</v>
      </c>
      <c r="I596" s="2">
        <f t="shared" si="55"/>
        <v>19.272068062143923</v>
      </c>
      <c r="J596" s="1">
        <f t="shared" si="56"/>
        <v>0</v>
      </c>
      <c r="K596" s="1">
        <f t="shared" si="57"/>
        <v>0</v>
      </c>
      <c r="L596" s="11">
        <f t="shared" si="58"/>
        <v>0.89087133871067181</v>
      </c>
      <c r="M596" s="1">
        <f t="shared" si="59"/>
        <v>0</v>
      </c>
    </row>
    <row r="597" spans="1:13">
      <c r="A597" s="142" t="s">
        <v>464</v>
      </c>
      <c r="B597" s="154">
        <v>351407</v>
      </c>
      <c r="C597" s="80" t="s">
        <v>599</v>
      </c>
      <c r="D597" s="126" t="s">
        <v>1122</v>
      </c>
      <c r="E597" s="126" t="s">
        <v>1188</v>
      </c>
      <c r="F597" s="76">
        <v>20940</v>
      </c>
      <c r="G597" s="10">
        <v>185</v>
      </c>
      <c r="H597" s="2">
        <f t="shared" si="54"/>
        <v>113.18918918918919</v>
      </c>
      <c r="I597" s="2">
        <f t="shared" si="55"/>
        <v>19.272068062143923</v>
      </c>
      <c r="J597" s="1">
        <f t="shared" si="56"/>
        <v>3565.3325914966258</v>
      </c>
      <c r="K597" s="1">
        <f t="shared" si="57"/>
        <v>17374.667408503374</v>
      </c>
      <c r="L597" s="11">
        <f t="shared" si="58"/>
        <v>0.89087133871067181</v>
      </c>
      <c r="M597" s="1">
        <f t="shared" si="59"/>
        <v>15478.593213866079</v>
      </c>
    </row>
    <row r="598" spans="1:13">
      <c r="A598" s="142" t="s">
        <v>464</v>
      </c>
      <c r="B598" s="149">
        <v>351424</v>
      </c>
      <c r="C598" s="80" t="s">
        <v>600</v>
      </c>
      <c r="D598" s="126" t="s">
        <v>1122</v>
      </c>
      <c r="E598" s="126" t="s">
        <v>1187</v>
      </c>
      <c r="F598" s="103">
        <v>0</v>
      </c>
      <c r="G598" s="104">
        <v>0</v>
      </c>
      <c r="H598" s="2">
        <f t="shared" si="54"/>
        <v>0</v>
      </c>
      <c r="I598" s="2">
        <f t="shared" si="55"/>
        <v>19.272068062143923</v>
      </c>
      <c r="J598" s="1">
        <f t="shared" si="56"/>
        <v>0</v>
      </c>
      <c r="K598" s="1">
        <f t="shared" si="57"/>
        <v>0</v>
      </c>
      <c r="L598" s="11">
        <f t="shared" si="58"/>
        <v>0.89087133871067181</v>
      </c>
      <c r="M598" s="1">
        <f t="shared" si="59"/>
        <v>0</v>
      </c>
    </row>
    <row r="599" spans="1:13">
      <c r="A599" s="142" t="s">
        <v>464</v>
      </c>
      <c r="B599" s="153">
        <v>351888</v>
      </c>
      <c r="C599" s="80" t="s">
        <v>601</v>
      </c>
      <c r="D599" s="126" t="s">
        <v>1122</v>
      </c>
      <c r="E599" s="126" t="s">
        <v>1187</v>
      </c>
      <c r="F599" s="103">
        <v>1711224</v>
      </c>
      <c r="G599" s="104">
        <v>5192</v>
      </c>
      <c r="H599" s="2">
        <f t="shared" si="54"/>
        <v>329.58859784283516</v>
      </c>
      <c r="I599" s="2">
        <f t="shared" si="55"/>
        <v>19.272068062143923</v>
      </c>
      <c r="J599" s="1">
        <f t="shared" si="56"/>
        <v>100060.57737865124</v>
      </c>
      <c r="K599" s="1">
        <f t="shared" si="57"/>
        <v>1611163.4226213489</v>
      </c>
      <c r="L599" s="11">
        <f t="shared" si="58"/>
        <v>0.89087133871067181</v>
      </c>
      <c r="M599" s="1">
        <f t="shared" si="59"/>
        <v>1435339.315192349</v>
      </c>
    </row>
    <row r="600" spans="1:13">
      <c r="A600" s="142" t="s">
        <v>602</v>
      </c>
      <c r="B600" s="153">
        <v>361337</v>
      </c>
      <c r="C600" s="80" t="s">
        <v>593</v>
      </c>
      <c r="D600" s="126" t="s">
        <v>1122</v>
      </c>
      <c r="E600" s="126" t="s">
        <v>1187</v>
      </c>
      <c r="F600" s="103">
        <v>27960</v>
      </c>
      <c r="G600" s="104">
        <v>584</v>
      </c>
      <c r="H600" s="2">
        <f t="shared" si="54"/>
        <v>47.876712328767127</v>
      </c>
      <c r="I600" s="2">
        <f t="shared" si="55"/>
        <v>19.272068062143923</v>
      </c>
      <c r="J600" s="1">
        <f t="shared" si="56"/>
        <v>11254.887748292051</v>
      </c>
      <c r="K600" s="1">
        <f t="shared" si="57"/>
        <v>16705.112251707949</v>
      </c>
      <c r="L600" s="11">
        <f t="shared" si="58"/>
        <v>0.89087133871067181</v>
      </c>
      <c r="M600" s="1">
        <f t="shared" si="59"/>
        <v>14882.105714991107</v>
      </c>
    </row>
    <row r="601" spans="1:13">
      <c r="A601" s="142" t="s">
        <v>602</v>
      </c>
      <c r="B601" s="153">
        <v>361346</v>
      </c>
      <c r="C601" s="80" t="s">
        <v>603</v>
      </c>
      <c r="D601" s="126" t="s">
        <v>1122</v>
      </c>
      <c r="E601" s="126" t="s">
        <v>1187</v>
      </c>
      <c r="F601" s="103">
        <v>1065792</v>
      </c>
      <c r="G601" s="104">
        <v>6992</v>
      </c>
      <c r="H601" s="2">
        <f t="shared" si="54"/>
        <v>152.43020594965674</v>
      </c>
      <c r="I601" s="2">
        <f t="shared" si="55"/>
        <v>19.272068062143923</v>
      </c>
      <c r="J601" s="1">
        <f t="shared" si="56"/>
        <v>134750.2998905103</v>
      </c>
      <c r="K601" s="1">
        <f t="shared" si="57"/>
        <v>931041.70010948973</v>
      </c>
      <c r="L601" s="11">
        <f t="shared" si="58"/>
        <v>0.89087133871067181</v>
      </c>
      <c r="M601" s="1">
        <f t="shared" si="59"/>
        <v>829438.36577200098</v>
      </c>
    </row>
    <row r="602" spans="1:13">
      <c r="A602" s="142" t="s">
        <v>602</v>
      </c>
      <c r="B602" s="153">
        <v>361347</v>
      </c>
      <c r="C602" s="80" t="s">
        <v>604</v>
      </c>
      <c r="D602" s="126" t="s">
        <v>1122</v>
      </c>
      <c r="E602" s="126" t="s">
        <v>1187</v>
      </c>
      <c r="F602" s="103">
        <v>874440</v>
      </c>
      <c r="G602" s="104">
        <v>3213</v>
      </c>
      <c r="H602" s="2">
        <f t="shared" si="54"/>
        <v>272.15686274509807</v>
      </c>
      <c r="I602" s="2">
        <f t="shared" si="55"/>
        <v>19.272068062143923</v>
      </c>
      <c r="J602" s="1">
        <f t="shared" si="56"/>
        <v>61921.154683668421</v>
      </c>
      <c r="K602" s="1">
        <f t="shared" si="57"/>
        <v>812518.8453163316</v>
      </c>
      <c r="L602" s="11">
        <f t="shared" si="58"/>
        <v>0.89087133871067181</v>
      </c>
      <c r="M602" s="1">
        <f t="shared" si="59"/>
        <v>723849.75145460956</v>
      </c>
    </row>
    <row r="603" spans="1:13">
      <c r="A603" s="142" t="s">
        <v>602</v>
      </c>
      <c r="B603" s="149">
        <v>361348</v>
      </c>
      <c r="C603" s="80" t="s">
        <v>605</v>
      </c>
      <c r="D603" s="126" t="s">
        <v>1122</v>
      </c>
      <c r="E603" s="126" t="s">
        <v>1187</v>
      </c>
      <c r="F603" s="103">
        <v>0</v>
      </c>
      <c r="G603" s="104">
        <v>0</v>
      </c>
      <c r="H603" s="2">
        <f t="shared" si="54"/>
        <v>0</v>
      </c>
      <c r="I603" s="2">
        <f t="shared" si="55"/>
        <v>19.272068062143923</v>
      </c>
      <c r="J603" s="1">
        <f t="shared" si="56"/>
        <v>0</v>
      </c>
      <c r="K603" s="1">
        <f t="shared" si="57"/>
        <v>0</v>
      </c>
      <c r="L603" s="11">
        <f t="shared" si="58"/>
        <v>0.89087133871067181</v>
      </c>
      <c r="M603" s="1">
        <f t="shared" si="59"/>
        <v>0</v>
      </c>
    </row>
    <row r="604" spans="1:13">
      <c r="A604" s="142" t="s">
        <v>602</v>
      </c>
      <c r="B604" s="149">
        <v>361350</v>
      </c>
      <c r="C604" s="80" t="s">
        <v>606</v>
      </c>
      <c r="D604" s="126" t="s">
        <v>1122</v>
      </c>
      <c r="E604" s="126" t="s">
        <v>1187</v>
      </c>
      <c r="F604" s="103">
        <v>0</v>
      </c>
      <c r="G604" s="104">
        <v>0</v>
      </c>
      <c r="H604" s="2">
        <f t="shared" si="54"/>
        <v>0</v>
      </c>
      <c r="I604" s="2">
        <f t="shared" si="55"/>
        <v>19.272068062143923</v>
      </c>
      <c r="J604" s="1">
        <f t="shared" si="56"/>
        <v>0</v>
      </c>
      <c r="K604" s="1">
        <f t="shared" si="57"/>
        <v>0</v>
      </c>
      <c r="L604" s="11">
        <f t="shared" si="58"/>
        <v>0.89087133871067181</v>
      </c>
      <c r="M604" s="1">
        <f t="shared" si="59"/>
        <v>0</v>
      </c>
    </row>
    <row r="605" spans="1:13">
      <c r="A605" s="142" t="s">
        <v>602</v>
      </c>
      <c r="B605" s="153">
        <v>361353</v>
      </c>
      <c r="C605" s="80" t="s">
        <v>607</v>
      </c>
      <c r="D605" s="126" t="s">
        <v>1122</v>
      </c>
      <c r="E605" s="126" t="s">
        <v>1187</v>
      </c>
      <c r="F605" s="103">
        <v>0</v>
      </c>
      <c r="G605" s="104">
        <v>1131</v>
      </c>
      <c r="H605" s="2">
        <f t="shared" si="54"/>
        <v>0</v>
      </c>
      <c r="I605" s="2">
        <f t="shared" si="55"/>
        <v>19.272068062143923</v>
      </c>
      <c r="J605" s="1">
        <f t="shared" si="56"/>
        <v>0</v>
      </c>
      <c r="K605" s="1">
        <f t="shared" si="57"/>
        <v>0</v>
      </c>
      <c r="L605" s="11">
        <f t="shared" si="58"/>
        <v>0.89087133871067181</v>
      </c>
      <c r="M605" s="1">
        <f t="shared" si="59"/>
        <v>0</v>
      </c>
    </row>
    <row r="606" spans="1:13">
      <c r="A606" s="142" t="s">
        <v>602</v>
      </c>
      <c r="B606" s="153">
        <v>361356</v>
      </c>
      <c r="C606" s="80" t="s">
        <v>608</v>
      </c>
      <c r="D606" s="126" t="s">
        <v>1122</v>
      </c>
      <c r="E606" s="126" t="s">
        <v>1187</v>
      </c>
      <c r="F606" s="103">
        <v>0</v>
      </c>
      <c r="G606" s="104">
        <v>4099</v>
      </c>
      <c r="H606" s="2">
        <f t="shared" si="54"/>
        <v>0</v>
      </c>
      <c r="I606" s="2">
        <f t="shared" si="55"/>
        <v>19.272068062143923</v>
      </c>
      <c r="J606" s="1">
        <f t="shared" si="56"/>
        <v>0</v>
      </c>
      <c r="K606" s="1">
        <f t="shared" si="57"/>
        <v>0</v>
      </c>
      <c r="L606" s="11">
        <f t="shared" si="58"/>
        <v>0.89087133871067181</v>
      </c>
      <c r="M606" s="1">
        <f t="shared" si="59"/>
        <v>0</v>
      </c>
    </row>
    <row r="607" spans="1:13">
      <c r="A607" s="142" t="s">
        <v>602</v>
      </c>
      <c r="B607" s="149">
        <v>361358</v>
      </c>
      <c r="C607" s="80" t="s">
        <v>609</v>
      </c>
      <c r="D607" s="126" t="s">
        <v>1122</v>
      </c>
      <c r="E607" s="126" t="s">
        <v>1187</v>
      </c>
      <c r="F607" s="103">
        <v>0</v>
      </c>
      <c r="G607" s="104">
        <v>0</v>
      </c>
      <c r="H607" s="2">
        <f t="shared" si="54"/>
        <v>0</v>
      </c>
      <c r="I607" s="2">
        <f t="shared" si="55"/>
        <v>19.272068062143923</v>
      </c>
      <c r="J607" s="1">
        <f t="shared" si="56"/>
        <v>0</v>
      </c>
      <c r="K607" s="1">
        <f t="shared" si="57"/>
        <v>0</v>
      </c>
      <c r="L607" s="11">
        <f t="shared" si="58"/>
        <v>0.89087133871067181</v>
      </c>
      <c r="M607" s="1">
        <f t="shared" si="59"/>
        <v>0</v>
      </c>
    </row>
    <row r="608" spans="1:13">
      <c r="A608" s="142" t="s">
        <v>602</v>
      </c>
      <c r="B608" s="149">
        <v>361362</v>
      </c>
      <c r="C608" s="80" t="s">
        <v>610</v>
      </c>
      <c r="D608" s="126" t="s">
        <v>1122</v>
      </c>
      <c r="E608" s="126" t="s">
        <v>1187</v>
      </c>
      <c r="F608" s="103">
        <v>0</v>
      </c>
      <c r="G608" s="104">
        <v>0</v>
      </c>
      <c r="H608" s="2">
        <f t="shared" si="54"/>
        <v>0</v>
      </c>
      <c r="I608" s="2">
        <f t="shared" si="55"/>
        <v>19.272068062143923</v>
      </c>
      <c r="J608" s="1">
        <f t="shared" si="56"/>
        <v>0</v>
      </c>
      <c r="K608" s="1">
        <f t="shared" si="57"/>
        <v>0</v>
      </c>
      <c r="L608" s="11">
        <f t="shared" si="58"/>
        <v>0.89087133871067181</v>
      </c>
      <c r="M608" s="1">
        <f t="shared" si="59"/>
        <v>0</v>
      </c>
    </row>
    <row r="609" spans="1:13">
      <c r="A609" s="142" t="s">
        <v>602</v>
      </c>
      <c r="B609" s="149">
        <v>361365</v>
      </c>
      <c r="C609" s="80" t="s">
        <v>611</v>
      </c>
      <c r="D609" s="126" t="s">
        <v>1122</v>
      </c>
      <c r="E609" s="126" t="s">
        <v>1187</v>
      </c>
      <c r="F609" s="103">
        <v>0</v>
      </c>
      <c r="G609" s="104">
        <v>0</v>
      </c>
      <c r="H609" s="2">
        <f t="shared" si="54"/>
        <v>0</v>
      </c>
      <c r="I609" s="2">
        <f t="shared" si="55"/>
        <v>19.272068062143923</v>
      </c>
      <c r="J609" s="1">
        <f t="shared" si="56"/>
        <v>0</v>
      </c>
      <c r="K609" s="1">
        <f t="shared" si="57"/>
        <v>0</v>
      </c>
      <c r="L609" s="11">
        <f t="shared" si="58"/>
        <v>0.89087133871067181</v>
      </c>
      <c r="M609" s="1">
        <f t="shared" si="59"/>
        <v>0</v>
      </c>
    </row>
    <row r="610" spans="1:13">
      <c r="A610" s="142" t="s">
        <v>602</v>
      </c>
      <c r="B610" s="149">
        <v>361370</v>
      </c>
      <c r="C610" s="80" t="s">
        <v>612</v>
      </c>
      <c r="D610" s="126" t="s">
        <v>1122</v>
      </c>
      <c r="E610" s="126" t="s">
        <v>1187</v>
      </c>
      <c r="F610" s="103">
        <v>0</v>
      </c>
      <c r="G610" s="104">
        <v>0</v>
      </c>
      <c r="H610" s="2">
        <f t="shared" si="54"/>
        <v>0</v>
      </c>
      <c r="I610" s="2">
        <f t="shared" si="55"/>
        <v>19.272068062143923</v>
      </c>
      <c r="J610" s="1">
        <f t="shared" si="56"/>
        <v>0</v>
      </c>
      <c r="K610" s="1">
        <f t="shared" si="57"/>
        <v>0</v>
      </c>
      <c r="L610" s="11">
        <f t="shared" si="58"/>
        <v>0.89087133871067181</v>
      </c>
      <c r="M610" s="1">
        <f t="shared" si="59"/>
        <v>0</v>
      </c>
    </row>
    <row r="611" spans="1:13">
      <c r="A611" s="142" t="s">
        <v>602</v>
      </c>
      <c r="B611" s="149">
        <v>361372</v>
      </c>
      <c r="C611" s="80" t="s">
        <v>613</v>
      </c>
      <c r="D611" s="126" t="s">
        <v>1122</v>
      </c>
      <c r="E611" s="126" t="s">
        <v>1187</v>
      </c>
      <c r="F611" s="103">
        <v>0</v>
      </c>
      <c r="G611" s="104">
        <v>0</v>
      </c>
      <c r="H611" s="2">
        <f t="shared" si="54"/>
        <v>0</v>
      </c>
      <c r="I611" s="2">
        <f t="shared" si="55"/>
        <v>19.272068062143923</v>
      </c>
      <c r="J611" s="1">
        <f t="shared" si="56"/>
        <v>0</v>
      </c>
      <c r="K611" s="1">
        <f t="shared" si="57"/>
        <v>0</v>
      </c>
      <c r="L611" s="11">
        <f t="shared" si="58"/>
        <v>0.89087133871067181</v>
      </c>
      <c r="M611" s="1">
        <f t="shared" si="59"/>
        <v>0</v>
      </c>
    </row>
    <row r="612" spans="1:13">
      <c r="A612" s="142" t="s">
        <v>602</v>
      </c>
      <c r="B612" s="153">
        <v>361373</v>
      </c>
      <c r="C612" s="80" t="s">
        <v>614</v>
      </c>
      <c r="D612" s="126" t="s">
        <v>1122</v>
      </c>
      <c r="E612" s="126" t="s">
        <v>1187</v>
      </c>
      <c r="F612" s="103">
        <v>3566844</v>
      </c>
      <c r="G612" s="104">
        <v>6833</v>
      </c>
      <c r="H612" s="2">
        <f t="shared" si="54"/>
        <v>522.00263427484265</v>
      </c>
      <c r="I612" s="2">
        <f t="shared" si="55"/>
        <v>19.272068062143923</v>
      </c>
      <c r="J612" s="1">
        <f t="shared" si="56"/>
        <v>131686.04106862942</v>
      </c>
      <c r="K612" s="1">
        <f t="shared" si="57"/>
        <v>3435157.9589313706</v>
      </c>
      <c r="L612" s="11">
        <f t="shared" si="58"/>
        <v>0.89087133871067181</v>
      </c>
      <c r="M612" s="1">
        <f t="shared" si="59"/>
        <v>3060283.769555809</v>
      </c>
    </row>
    <row r="613" spans="1:13">
      <c r="A613" s="142" t="s">
        <v>602</v>
      </c>
      <c r="B613" s="149">
        <v>361374</v>
      </c>
      <c r="C613" s="80" t="s">
        <v>615</v>
      </c>
      <c r="D613" s="126" t="s">
        <v>1122</v>
      </c>
      <c r="E613" s="126" t="s">
        <v>1187</v>
      </c>
      <c r="F613" s="103">
        <v>0</v>
      </c>
      <c r="G613" s="104">
        <v>0</v>
      </c>
      <c r="H613" s="2">
        <f t="shared" si="54"/>
        <v>0</v>
      </c>
      <c r="I613" s="2">
        <f t="shared" si="55"/>
        <v>19.272068062143923</v>
      </c>
      <c r="J613" s="1">
        <f t="shared" si="56"/>
        <v>0</v>
      </c>
      <c r="K613" s="1">
        <f t="shared" si="57"/>
        <v>0</v>
      </c>
      <c r="L613" s="11">
        <f t="shared" si="58"/>
        <v>0.89087133871067181</v>
      </c>
      <c r="M613" s="1">
        <f t="shared" si="59"/>
        <v>0</v>
      </c>
    </row>
    <row r="614" spans="1:13">
      <c r="A614" s="142" t="s">
        <v>602</v>
      </c>
      <c r="B614" s="149">
        <v>361381</v>
      </c>
      <c r="C614" s="80" t="s">
        <v>616</v>
      </c>
      <c r="D614" s="126" t="s">
        <v>1122</v>
      </c>
      <c r="E614" s="126" t="s">
        <v>1187</v>
      </c>
      <c r="F614" s="103">
        <v>0</v>
      </c>
      <c r="G614" s="104">
        <v>0</v>
      </c>
      <c r="H614" s="2">
        <f t="shared" si="54"/>
        <v>0</v>
      </c>
      <c r="I614" s="2">
        <f t="shared" si="55"/>
        <v>19.272068062143923</v>
      </c>
      <c r="J614" s="1">
        <f t="shared" si="56"/>
        <v>0</v>
      </c>
      <c r="K614" s="1">
        <f t="shared" si="57"/>
        <v>0</v>
      </c>
      <c r="L614" s="11">
        <f t="shared" si="58"/>
        <v>0.89087133871067181</v>
      </c>
      <c r="M614" s="1">
        <f t="shared" si="59"/>
        <v>0</v>
      </c>
    </row>
    <row r="615" spans="1:13">
      <c r="A615" s="142" t="s">
        <v>602</v>
      </c>
      <c r="B615" s="149">
        <v>361383</v>
      </c>
      <c r="C615" s="80" t="s">
        <v>617</v>
      </c>
      <c r="D615" s="126" t="s">
        <v>1122</v>
      </c>
      <c r="E615" s="126" t="s">
        <v>1187</v>
      </c>
      <c r="F615" s="103">
        <v>0</v>
      </c>
      <c r="G615" s="104">
        <v>0</v>
      </c>
      <c r="H615" s="2">
        <f t="shared" si="54"/>
        <v>0</v>
      </c>
      <c r="I615" s="2">
        <f t="shared" si="55"/>
        <v>19.272068062143923</v>
      </c>
      <c r="J615" s="1">
        <f t="shared" si="56"/>
        <v>0</v>
      </c>
      <c r="K615" s="1">
        <f t="shared" si="57"/>
        <v>0</v>
      </c>
      <c r="L615" s="11">
        <f t="shared" si="58"/>
        <v>0.89087133871067181</v>
      </c>
      <c r="M615" s="1">
        <f t="shared" si="59"/>
        <v>0</v>
      </c>
    </row>
    <row r="616" spans="1:13">
      <c r="A616" s="142" t="s">
        <v>602</v>
      </c>
      <c r="B616" s="149">
        <v>361384</v>
      </c>
      <c r="C616" s="80" t="s">
        <v>618</v>
      </c>
      <c r="D616" s="126" t="s">
        <v>1122</v>
      </c>
      <c r="E616" s="126" t="s">
        <v>1187</v>
      </c>
      <c r="F616" s="103">
        <v>0</v>
      </c>
      <c r="G616" s="104">
        <v>0</v>
      </c>
      <c r="H616" s="2">
        <f t="shared" si="54"/>
        <v>0</v>
      </c>
      <c r="I616" s="2">
        <f t="shared" si="55"/>
        <v>19.272068062143923</v>
      </c>
      <c r="J616" s="1">
        <f t="shared" si="56"/>
        <v>0</v>
      </c>
      <c r="K616" s="1">
        <f t="shared" si="57"/>
        <v>0</v>
      </c>
      <c r="L616" s="11">
        <f t="shared" si="58"/>
        <v>0.89087133871067181</v>
      </c>
      <c r="M616" s="1">
        <f t="shared" si="59"/>
        <v>0</v>
      </c>
    </row>
    <row r="617" spans="1:13">
      <c r="A617" s="142" t="s">
        <v>602</v>
      </c>
      <c r="B617" s="149">
        <v>361385</v>
      </c>
      <c r="C617" s="80" t="s">
        <v>619</v>
      </c>
      <c r="D617" s="126" t="s">
        <v>1122</v>
      </c>
      <c r="E617" s="126" t="s">
        <v>1187</v>
      </c>
      <c r="F617" s="103">
        <v>0</v>
      </c>
      <c r="G617" s="104">
        <v>0</v>
      </c>
      <c r="H617" s="2">
        <f t="shared" si="54"/>
        <v>0</v>
      </c>
      <c r="I617" s="2">
        <f t="shared" si="55"/>
        <v>19.272068062143923</v>
      </c>
      <c r="J617" s="1">
        <f t="shared" si="56"/>
        <v>0</v>
      </c>
      <c r="K617" s="1">
        <f t="shared" si="57"/>
        <v>0</v>
      </c>
      <c r="L617" s="11">
        <f t="shared" si="58"/>
        <v>0.89087133871067181</v>
      </c>
      <c r="M617" s="1">
        <f t="shared" si="59"/>
        <v>0</v>
      </c>
    </row>
    <row r="618" spans="1:13">
      <c r="A618" s="142" t="s">
        <v>602</v>
      </c>
      <c r="B618" s="149">
        <v>361386</v>
      </c>
      <c r="C618" s="80" t="s">
        <v>620</v>
      </c>
      <c r="D618" s="126" t="s">
        <v>1122</v>
      </c>
      <c r="E618" s="126" t="s">
        <v>1187</v>
      </c>
      <c r="F618" s="103">
        <v>0</v>
      </c>
      <c r="G618" s="104">
        <v>0</v>
      </c>
      <c r="H618" s="2">
        <f t="shared" si="54"/>
        <v>0</v>
      </c>
      <c r="I618" s="2">
        <f t="shared" si="55"/>
        <v>19.272068062143923</v>
      </c>
      <c r="J618" s="1">
        <f t="shared" si="56"/>
        <v>0</v>
      </c>
      <c r="K618" s="1">
        <f t="shared" si="57"/>
        <v>0</v>
      </c>
      <c r="L618" s="11">
        <f t="shared" si="58"/>
        <v>0.89087133871067181</v>
      </c>
      <c r="M618" s="1">
        <f t="shared" si="59"/>
        <v>0</v>
      </c>
    </row>
    <row r="619" spans="1:13">
      <c r="A619" s="142" t="s">
        <v>602</v>
      </c>
      <c r="B619" s="153">
        <v>361387</v>
      </c>
      <c r="C619" s="80" t="s">
        <v>621</v>
      </c>
      <c r="D619" s="126" t="s">
        <v>1122</v>
      </c>
      <c r="E619" s="126" t="s">
        <v>1187</v>
      </c>
      <c r="F619" s="103">
        <v>769368</v>
      </c>
      <c r="G619" s="104">
        <v>1132</v>
      </c>
      <c r="H619" s="2">
        <f t="shared" si="54"/>
        <v>679.65371024734986</v>
      </c>
      <c r="I619" s="2">
        <f t="shared" si="55"/>
        <v>19.272068062143923</v>
      </c>
      <c r="J619" s="1">
        <f t="shared" si="56"/>
        <v>21815.981046346922</v>
      </c>
      <c r="K619" s="1">
        <f t="shared" si="57"/>
        <v>747552.01895365305</v>
      </c>
      <c r="L619" s="11">
        <f t="shared" si="58"/>
        <v>0.89087133871067181</v>
      </c>
      <c r="M619" s="1">
        <f t="shared" si="59"/>
        <v>665972.66788110638</v>
      </c>
    </row>
    <row r="620" spans="1:13">
      <c r="A620" s="142" t="s">
        <v>602</v>
      </c>
      <c r="B620" s="153">
        <v>361389</v>
      </c>
      <c r="C620" s="80" t="s">
        <v>281</v>
      </c>
      <c r="D620" s="126" t="s">
        <v>1122</v>
      </c>
      <c r="E620" s="126" t="s">
        <v>1187</v>
      </c>
      <c r="F620" s="103">
        <v>722796</v>
      </c>
      <c r="G620" s="104">
        <v>899</v>
      </c>
      <c r="H620" s="2">
        <f t="shared" si="54"/>
        <v>804</v>
      </c>
      <c r="I620" s="2">
        <f t="shared" si="55"/>
        <v>19.272068062143923</v>
      </c>
      <c r="J620" s="1">
        <f t="shared" si="56"/>
        <v>17325.589187867386</v>
      </c>
      <c r="K620" s="1">
        <f t="shared" si="57"/>
        <v>705470.41081213264</v>
      </c>
      <c r="L620" s="11">
        <f t="shared" si="58"/>
        <v>0.89087133871067181</v>
      </c>
      <c r="M620" s="1">
        <f t="shared" si="59"/>
        <v>628483.3693009722</v>
      </c>
    </row>
    <row r="621" spans="1:13">
      <c r="A621" s="142" t="s">
        <v>602</v>
      </c>
      <c r="B621" s="153">
        <v>361390</v>
      </c>
      <c r="C621" s="80" t="s">
        <v>622</v>
      </c>
      <c r="D621" s="126" t="s">
        <v>1122</v>
      </c>
      <c r="E621" s="126" t="s">
        <v>1187</v>
      </c>
      <c r="F621" s="103">
        <v>262608</v>
      </c>
      <c r="G621" s="104">
        <v>1928</v>
      </c>
      <c r="H621" s="2">
        <f t="shared" si="54"/>
        <v>136.20746887966806</v>
      </c>
      <c r="I621" s="2">
        <f t="shared" si="55"/>
        <v>19.272068062143923</v>
      </c>
      <c r="J621" s="1">
        <f t="shared" si="56"/>
        <v>37156.547223813483</v>
      </c>
      <c r="K621" s="1">
        <f t="shared" si="57"/>
        <v>225451.45277618652</v>
      </c>
      <c r="L621" s="11">
        <f t="shared" si="58"/>
        <v>0.89087133871067181</v>
      </c>
      <c r="M621" s="1">
        <f t="shared" si="59"/>
        <v>200848.23754898709</v>
      </c>
    </row>
    <row r="622" spans="1:13">
      <c r="A622" s="142" t="s">
        <v>602</v>
      </c>
      <c r="B622" s="149">
        <v>361391</v>
      </c>
      <c r="C622" s="80" t="s">
        <v>623</v>
      </c>
      <c r="D622" s="126" t="s">
        <v>1122</v>
      </c>
      <c r="E622" s="126" t="s">
        <v>1187</v>
      </c>
      <c r="F622" s="103">
        <v>0</v>
      </c>
      <c r="G622" s="104">
        <v>0</v>
      </c>
      <c r="H622" s="2">
        <f t="shared" si="54"/>
        <v>0</v>
      </c>
      <c r="I622" s="2">
        <f t="shared" si="55"/>
        <v>19.272068062143923</v>
      </c>
      <c r="J622" s="1">
        <f t="shared" si="56"/>
        <v>0</v>
      </c>
      <c r="K622" s="1">
        <f t="shared" si="57"/>
        <v>0</v>
      </c>
      <c r="L622" s="11">
        <f t="shared" si="58"/>
        <v>0.89087133871067181</v>
      </c>
      <c r="M622" s="1">
        <f t="shared" si="59"/>
        <v>0</v>
      </c>
    </row>
    <row r="623" spans="1:13">
      <c r="A623" s="142" t="s">
        <v>602</v>
      </c>
      <c r="B623" s="153">
        <v>361395</v>
      </c>
      <c r="C623" s="80" t="s">
        <v>624</v>
      </c>
      <c r="D623" s="126" t="s">
        <v>1122</v>
      </c>
      <c r="E623" s="126" t="s">
        <v>1187</v>
      </c>
      <c r="F623" s="103">
        <v>2618604</v>
      </c>
      <c r="G623" s="104">
        <v>12522</v>
      </c>
      <c r="H623" s="2">
        <f t="shared" si="54"/>
        <v>209.12026832774316</v>
      </c>
      <c r="I623" s="2">
        <f t="shared" si="55"/>
        <v>19.272068062143923</v>
      </c>
      <c r="J623" s="1">
        <f t="shared" si="56"/>
        <v>241324.83627416621</v>
      </c>
      <c r="K623" s="1">
        <f t="shared" si="57"/>
        <v>2377279.1637258339</v>
      </c>
      <c r="L623" s="11">
        <f t="shared" si="58"/>
        <v>0.89087133871067181</v>
      </c>
      <c r="M623" s="1">
        <f t="shared" si="59"/>
        <v>2117849.8710774202</v>
      </c>
    </row>
    <row r="624" spans="1:13">
      <c r="A624" s="142" t="s">
        <v>602</v>
      </c>
      <c r="B624" s="153">
        <v>361396</v>
      </c>
      <c r="C624" s="80" t="s">
        <v>625</v>
      </c>
      <c r="D624" s="126" t="s">
        <v>1122</v>
      </c>
      <c r="E624" s="126" t="s">
        <v>1187</v>
      </c>
      <c r="F624" s="103">
        <v>100764</v>
      </c>
      <c r="G624" s="104">
        <v>2630</v>
      </c>
      <c r="H624" s="2">
        <f t="shared" si="54"/>
        <v>38.313307984790875</v>
      </c>
      <c r="I624" s="2">
        <f t="shared" si="55"/>
        <v>19.272068062143923</v>
      </c>
      <c r="J624" s="1">
        <f t="shared" si="56"/>
        <v>50685.53900343852</v>
      </c>
      <c r="K624" s="1">
        <f t="shared" si="57"/>
        <v>50078.46099656148</v>
      </c>
      <c r="L624" s="11">
        <f t="shared" si="58"/>
        <v>0.89087133871067181</v>
      </c>
      <c r="M624" s="1">
        <f t="shared" si="59"/>
        <v>44613.465588576888</v>
      </c>
    </row>
    <row r="625" spans="1:13">
      <c r="A625" s="142" t="s">
        <v>602</v>
      </c>
      <c r="B625" s="149">
        <v>361399</v>
      </c>
      <c r="C625" s="80" t="s">
        <v>626</v>
      </c>
      <c r="D625" s="126" t="s">
        <v>1122</v>
      </c>
      <c r="E625" s="126" t="s">
        <v>1187</v>
      </c>
      <c r="F625" s="103">
        <v>0</v>
      </c>
      <c r="G625" s="104">
        <v>0</v>
      </c>
      <c r="H625" s="2">
        <f t="shared" si="54"/>
        <v>0</v>
      </c>
      <c r="I625" s="2">
        <f t="shared" si="55"/>
        <v>19.272068062143923</v>
      </c>
      <c r="J625" s="1">
        <f t="shared" si="56"/>
        <v>0</v>
      </c>
      <c r="K625" s="1">
        <f t="shared" si="57"/>
        <v>0</v>
      </c>
      <c r="L625" s="11">
        <f t="shared" si="58"/>
        <v>0.89087133871067181</v>
      </c>
      <c r="M625" s="1">
        <f t="shared" si="59"/>
        <v>0</v>
      </c>
    </row>
    <row r="626" spans="1:13">
      <c r="A626" s="142" t="s">
        <v>602</v>
      </c>
      <c r="B626" s="153">
        <v>361401</v>
      </c>
      <c r="C626" s="80" t="s">
        <v>627</v>
      </c>
      <c r="D626" s="126" t="s">
        <v>1122</v>
      </c>
      <c r="E626" s="126" t="s">
        <v>1187</v>
      </c>
      <c r="F626" s="103">
        <v>277764</v>
      </c>
      <c r="G626" s="104">
        <v>1660</v>
      </c>
      <c r="H626" s="2">
        <f t="shared" si="54"/>
        <v>167.3277108433735</v>
      </c>
      <c r="I626" s="2">
        <f t="shared" si="55"/>
        <v>19.272068062143923</v>
      </c>
      <c r="J626" s="1">
        <f t="shared" si="56"/>
        <v>31991.632983158914</v>
      </c>
      <c r="K626" s="1">
        <f t="shared" si="57"/>
        <v>245772.36701684108</v>
      </c>
      <c r="L626" s="11">
        <f t="shared" si="58"/>
        <v>0.89087133871067181</v>
      </c>
      <c r="M626" s="1">
        <f t="shared" si="59"/>
        <v>218951.55762238379</v>
      </c>
    </row>
    <row r="627" spans="1:13">
      <c r="A627" s="142" t="s">
        <v>602</v>
      </c>
      <c r="B627" s="153">
        <v>361403</v>
      </c>
      <c r="C627" s="80" t="s">
        <v>628</v>
      </c>
      <c r="D627" s="126" t="s">
        <v>1122</v>
      </c>
      <c r="E627" s="126" t="s">
        <v>1187</v>
      </c>
      <c r="F627" s="103">
        <v>21036</v>
      </c>
      <c r="G627" s="104">
        <v>689</v>
      </c>
      <c r="H627" s="2">
        <f t="shared" si="54"/>
        <v>30.531204644412192</v>
      </c>
      <c r="I627" s="2">
        <f t="shared" si="55"/>
        <v>19.272068062143923</v>
      </c>
      <c r="J627" s="1">
        <f t="shared" si="56"/>
        <v>13278.454894817163</v>
      </c>
      <c r="K627" s="1">
        <f t="shared" si="57"/>
        <v>7757.5451051828368</v>
      </c>
      <c r="L627" s="11">
        <f t="shared" si="58"/>
        <v>0.89087133871067181</v>
      </c>
      <c r="M627" s="1">
        <f t="shared" si="59"/>
        <v>6910.9745929626533</v>
      </c>
    </row>
    <row r="628" spans="1:13">
      <c r="A628" s="142" t="s">
        <v>602</v>
      </c>
      <c r="B628" s="153">
        <v>361404</v>
      </c>
      <c r="C628" s="80" t="s">
        <v>629</v>
      </c>
      <c r="D628" s="126" t="s">
        <v>1122</v>
      </c>
      <c r="E628" s="126" t="s">
        <v>1187</v>
      </c>
      <c r="F628" s="103">
        <v>82164</v>
      </c>
      <c r="G628" s="104">
        <v>816</v>
      </c>
      <c r="H628" s="2">
        <f t="shared" si="54"/>
        <v>100.69117647058823</v>
      </c>
      <c r="I628" s="2">
        <f t="shared" si="55"/>
        <v>19.272068062143923</v>
      </c>
      <c r="J628" s="1">
        <f t="shared" si="56"/>
        <v>15726.00753870944</v>
      </c>
      <c r="K628" s="1">
        <f t="shared" si="57"/>
        <v>66437.99246129056</v>
      </c>
      <c r="L628" s="11">
        <f t="shared" si="58"/>
        <v>0.89087133871067181</v>
      </c>
      <c r="M628" s="1">
        <f t="shared" si="59"/>
        <v>59187.70328523944</v>
      </c>
    </row>
    <row r="629" spans="1:13">
      <c r="A629" s="142" t="s">
        <v>602</v>
      </c>
      <c r="B629" s="153">
        <v>361405</v>
      </c>
      <c r="C629" s="80" t="s">
        <v>630</v>
      </c>
      <c r="D629" s="126" t="s">
        <v>1122</v>
      </c>
      <c r="E629" s="126" t="s">
        <v>1187</v>
      </c>
      <c r="F629" s="103">
        <v>69528</v>
      </c>
      <c r="G629" s="104">
        <v>579</v>
      </c>
      <c r="H629" s="2">
        <f t="shared" si="54"/>
        <v>120.08290155440415</v>
      </c>
      <c r="I629" s="2">
        <f t="shared" si="55"/>
        <v>19.272068062143923</v>
      </c>
      <c r="J629" s="1">
        <f t="shared" si="56"/>
        <v>11158.527407981332</v>
      </c>
      <c r="K629" s="1">
        <f t="shared" si="57"/>
        <v>58369.472592018668</v>
      </c>
      <c r="L629" s="11">
        <f t="shared" si="58"/>
        <v>0.89087133871067181</v>
      </c>
      <c r="M629" s="1">
        <f t="shared" si="59"/>
        <v>51999.690187887536</v>
      </c>
    </row>
    <row r="630" spans="1:13">
      <c r="A630" s="142" t="s">
        <v>602</v>
      </c>
      <c r="B630" s="149">
        <v>361408</v>
      </c>
      <c r="C630" s="80" t="s">
        <v>631</v>
      </c>
      <c r="D630" s="126" t="s">
        <v>1122</v>
      </c>
      <c r="E630" s="126" t="s">
        <v>1187</v>
      </c>
      <c r="F630" s="103">
        <v>0</v>
      </c>
      <c r="G630" s="104">
        <v>0</v>
      </c>
      <c r="H630" s="2">
        <f t="shared" si="54"/>
        <v>0</v>
      </c>
      <c r="I630" s="2">
        <f t="shared" si="55"/>
        <v>19.272068062143923</v>
      </c>
      <c r="J630" s="1">
        <f t="shared" si="56"/>
        <v>0</v>
      </c>
      <c r="K630" s="1">
        <f t="shared" si="57"/>
        <v>0</v>
      </c>
      <c r="L630" s="11">
        <f t="shared" si="58"/>
        <v>0.89087133871067181</v>
      </c>
      <c r="M630" s="1">
        <f t="shared" si="59"/>
        <v>0</v>
      </c>
    </row>
    <row r="631" spans="1:13">
      <c r="A631" s="142" t="s">
        <v>602</v>
      </c>
      <c r="B631" s="149">
        <v>361409</v>
      </c>
      <c r="C631" s="80" t="s">
        <v>632</v>
      </c>
      <c r="D631" s="126" t="s">
        <v>1122</v>
      </c>
      <c r="E631" s="126" t="s">
        <v>1187</v>
      </c>
      <c r="F631" s="103">
        <v>0</v>
      </c>
      <c r="G631" s="104">
        <v>0</v>
      </c>
      <c r="H631" s="2">
        <f t="shared" si="54"/>
        <v>0</v>
      </c>
      <c r="I631" s="2">
        <f t="shared" si="55"/>
        <v>19.272068062143923</v>
      </c>
      <c r="J631" s="1">
        <f t="shared" si="56"/>
        <v>0</v>
      </c>
      <c r="K631" s="1">
        <f t="shared" si="57"/>
        <v>0</v>
      </c>
      <c r="L631" s="11">
        <f t="shared" si="58"/>
        <v>0.89087133871067181</v>
      </c>
      <c r="M631" s="1">
        <f t="shared" si="59"/>
        <v>0</v>
      </c>
    </row>
    <row r="632" spans="1:13">
      <c r="A632" s="142" t="s">
        <v>602</v>
      </c>
      <c r="B632" s="153">
        <v>361410</v>
      </c>
      <c r="C632" s="80" t="s">
        <v>633</v>
      </c>
      <c r="D632" s="126" t="s">
        <v>1122</v>
      </c>
      <c r="E632" s="126" t="s">
        <v>1187</v>
      </c>
      <c r="F632" s="103">
        <v>406788</v>
      </c>
      <c r="G632" s="104">
        <v>1458</v>
      </c>
      <c r="H632" s="2">
        <f t="shared" si="54"/>
        <v>279.00411522633743</v>
      </c>
      <c r="I632" s="2">
        <f t="shared" si="55"/>
        <v>19.272068062143923</v>
      </c>
      <c r="J632" s="1">
        <f t="shared" si="56"/>
        <v>28098.675234605838</v>
      </c>
      <c r="K632" s="1">
        <f t="shared" si="57"/>
        <v>378689.32476539415</v>
      </c>
      <c r="L632" s="11">
        <f t="shared" si="58"/>
        <v>0.89087133871067181</v>
      </c>
      <c r="M632" s="1">
        <f t="shared" si="59"/>
        <v>337363.46570918703</v>
      </c>
    </row>
    <row r="633" spans="1:13">
      <c r="A633" s="142" t="s">
        <v>602</v>
      </c>
      <c r="B633" s="153">
        <v>361412</v>
      </c>
      <c r="C633" s="80" t="s">
        <v>634</v>
      </c>
      <c r="D633" s="126" t="s">
        <v>1122</v>
      </c>
      <c r="E633" s="126" t="s">
        <v>1187</v>
      </c>
      <c r="F633" s="103">
        <v>93144</v>
      </c>
      <c r="G633" s="104">
        <v>3507</v>
      </c>
      <c r="H633" s="2">
        <f t="shared" si="54"/>
        <v>26.559452523524381</v>
      </c>
      <c r="I633" s="2">
        <f t="shared" si="55"/>
        <v>19.272068062143923</v>
      </c>
      <c r="J633" s="1">
        <f t="shared" si="56"/>
        <v>67587.142693938731</v>
      </c>
      <c r="K633" s="1">
        <f t="shared" si="57"/>
        <v>25556.857306061269</v>
      </c>
      <c r="L633" s="11">
        <f t="shared" si="58"/>
        <v>0.89087133871067181</v>
      </c>
      <c r="M633" s="1">
        <f t="shared" si="59"/>
        <v>22767.871681488417</v>
      </c>
    </row>
    <row r="634" spans="1:13">
      <c r="A634" s="142" t="s">
        <v>602</v>
      </c>
      <c r="B634" s="149">
        <v>361413</v>
      </c>
      <c r="C634" s="80" t="s">
        <v>635</v>
      </c>
      <c r="D634" s="126" t="s">
        <v>1122</v>
      </c>
      <c r="E634" s="126" t="s">
        <v>1187</v>
      </c>
      <c r="F634" s="103">
        <v>0</v>
      </c>
      <c r="G634" s="104">
        <v>0</v>
      </c>
      <c r="H634" s="2">
        <f t="shared" si="54"/>
        <v>0</v>
      </c>
      <c r="I634" s="2">
        <f t="shared" si="55"/>
        <v>19.272068062143923</v>
      </c>
      <c r="J634" s="1">
        <f t="shared" si="56"/>
        <v>0</v>
      </c>
      <c r="K634" s="1">
        <f t="shared" si="57"/>
        <v>0</v>
      </c>
      <c r="L634" s="11">
        <f t="shared" si="58"/>
        <v>0.89087133871067181</v>
      </c>
      <c r="M634" s="1">
        <f t="shared" si="59"/>
        <v>0</v>
      </c>
    </row>
    <row r="635" spans="1:13">
      <c r="A635" s="142" t="s">
        <v>602</v>
      </c>
      <c r="B635" s="153">
        <v>361419</v>
      </c>
      <c r="C635" s="80" t="s">
        <v>636</v>
      </c>
      <c r="D635" s="126" t="s">
        <v>1122</v>
      </c>
      <c r="E635" s="126" t="s">
        <v>1187</v>
      </c>
      <c r="F635" s="103">
        <v>151284</v>
      </c>
      <c r="G635" s="104">
        <v>284</v>
      </c>
      <c r="H635" s="2">
        <f t="shared" si="54"/>
        <v>532.69014084507046</v>
      </c>
      <c r="I635" s="2">
        <f t="shared" si="55"/>
        <v>19.272068062143923</v>
      </c>
      <c r="J635" s="1">
        <f t="shared" si="56"/>
        <v>5473.2673296488738</v>
      </c>
      <c r="K635" s="1">
        <f t="shared" si="57"/>
        <v>145810.73267035114</v>
      </c>
      <c r="L635" s="11">
        <f t="shared" si="58"/>
        <v>0.89087133871067181</v>
      </c>
      <c r="M635" s="1">
        <f t="shared" si="59"/>
        <v>129898.60261241961</v>
      </c>
    </row>
    <row r="636" spans="1:13">
      <c r="A636" s="142" t="s">
        <v>602</v>
      </c>
      <c r="B636" s="153">
        <v>361422</v>
      </c>
      <c r="C636" s="80" t="s">
        <v>637</v>
      </c>
      <c r="D636" s="126" t="s">
        <v>1122</v>
      </c>
      <c r="E636" s="126" t="s">
        <v>1187</v>
      </c>
      <c r="F636" s="103">
        <v>270096</v>
      </c>
      <c r="G636" s="104">
        <v>1867</v>
      </c>
      <c r="H636" s="2">
        <f t="shared" si="54"/>
        <v>144.66845206213176</v>
      </c>
      <c r="I636" s="2">
        <f t="shared" si="55"/>
        <v>19.272068062143923</v>
      </c>
      <c r="J636" s="1">
        <f t="shared" si="56"/>
        <v>35980.951072022704</v>
      </c>
      <c r="K636" s="1">
        <f t="shared" si="57"/>
        <v>234115.0489279773</v>
      </c>
      <c r="L636" s="11">
        <f t="shared" si="58"/>
        <v>0.89087133871067181</v>
      </c>
      <c r="M636" s="1">
        <f t="shared" si="59"/>
        <v>208566.38705078157</v>
      </c>
    </row>
    <row r="637" spans="1:13">
      <c r="A637" s="142" t="s">
        <v>602</v>
      </c>
      <c r="B637" s="153">
        <v>361423</v>
      </c>
      <c r="C637" s="80" t="s">
        <v>638</v>
      </c>
      <c r="D637" s="126" t="s">
        <v>1122</v>
      </c>
      <c r="E637" s="126" t="s">
        <v>1187</v>
      </c>
      <c r="F637" s="103">
        <v>13992</v>
      </c>
      <c r="G637" s="104">
        <v>738</v>
      </c>
      <c r="H637" s="2">
        <f t="shared" si="54"/>
        <v>18.959349593495936</v>
      </c>
      <c r="I637" s="2">
        <f t="shared" si="55"/>
        <v>19.272068062143923</v>
      </c>
      <c r="J637" s="1">
        <f t="shared" si="56"/>
        <v>13992</v>
      </c>
      <c r="K637" s="1">
        <f t="shared" si="57"/>
        <v>0</v>
      </c>
      <c r="L637" s="11">
        <f t="shared" si="58"/>
        <v>0.89087133871067181</v>
      </c>
      <c r="M637" s="1">
        <f t="shared" si="59"/>
        <v>0</v>
      </c>
    </row>
    <row r="638" spans="1:13">
      <c r="A638" s="142" t="s">
        <v>602</v>
      </c>
      <c r="B638" s="149">
        <v>361424</v>
      </c>
      <c r="C638" s="80" t="s">
        <v>639</v>
      </c>
      <c r="D638" s="126" t="s">
        <v>1122</v>
      </c>
      <c r="E638" s="126" t="s">
        <v>1187</v>
      </c>
      <c r="F638" s="103">
        <v>0</v>
      </c>
      <c r="G638" s="104">
        <v>0</v>
      </c>
      <c r="H638" s="2">
        <f t="shared" si="54"/>
        <v>0</v>
      </c>
      <c r="I638" s="2">
        <f t="shared" si="55"/>
        <v>19.272068062143923</v>
      </c>
      <c r="J638" s="1">
        <f t="shared" si="56"/>
        <v>0</v>
      </c>
      <c r="K638" s="1">
        <f t="shared" si="57"/>
        <v>0</v>
      </c>
      <c r="L638" s="11">
        <f t="shared" si="58"/>
        <v>0.89087133871067181</v>
      </c>
      <c r="M638" s="1">
        <f t="shared" si="59"/>
        <v>0</v>
      </c>
    </row>
    <row r="639" spans="1:13">
      <c r="A639" s="142" t="s">
        <v>602</v>
      </c>
      <c r="B639" s="149">
        <v>361425</v>
      </c>
      <c r="C639" s="80" t="s">
        <v>640</v>
      </c>
      <c r="D639" s="126" t="s">
        <v>1122</v>
      </c>
      <c r="E639" s="126" t="s">
        <v>1187</v>
      </c>
      <c r="F639" s="103">
        <v>0</v>
      </c>
      <c r="G639" s="104">
        <v>0</v>
      </c>
      <c r="H639" s="2">
        <f t="shared" si="54"/>
        <v>0</v>
      </c>
      <c r="I639" s="2">
        <f t="shared" si="55"/>
        <v>19.272068062143923</v>
      </c>
      <c r="J639" s="1">
        <f t="shared" si="56"/>
        <v>0</v>
      </c>
      <c r="K639" s="1">
        <f t="shared" si="57"/>
        <v>0</v>
      </c>
      <c r="L639" s="11">
        <f t="shared" si="58"/>
        <v>0.89087133871067181</v>
      </c>
      <c r="M639" s="1">
        <f t="shared" si="59"/>
        <v>0</v>
      </c>
    </row>
    <row r="640" spans="1:13">
      <c r="A640" s="142" t="s">
        <v>602</v>
      </c>
      <c r="B640" s="153">
        <v>361426</v>
      </c>
      <c r="C640" s="80" t="s">
        <v>641</v>
      </c>
      <c r="D640" s="126" t="s">
        <v>1122</v>
      </c>
      <c r="E640" s="126" t="s">
        <v>1187</v>
      </c>
      <c r="F640" s="103">
        <v>175584</v>
      </c>
      <c r="G640" s="104">
        <v>520</v>
      </c>
      <c r="H640" s="2">
        <f t="shared" si="54"/>
        <v>337.66153846153844</v>
      </c>
      <c r="I640" s="2">
        <f t="shared" si="55"/>
        <v>19.272068062143923</v>
      </c>
      <c r="J640" s="1">
        <f t="shared" si="56"/>
        <v>10021.47539231484</v>
      </c>
      <c r="K640" s="1">
        <f t="shared" si="57"/>
        <v>165562.52460768516</v>
      </c>
      <c r="L640" s="11">
        <f t="shared" si="58"/>
        <v>0.89087133871067181</v>
      </c>
      <c r="M640" s="1">
        <f t="shared" si="59"/>
        <v>147494.90793756701</v>
      </c>
    </row>
    <row r="641" spans="1:13">
      <c r="A641" s="142" t="s">
        <v>602</v>
      </c>
      <c r="B641" s="149">
        <v>361430</v>
      </c>
      <c r="C641" s="80" t="s">
        <v>642</v>
      </c>
      <c r="D641" s="126" t="s">
        <v>1122</v>
      </c>
      <c r="E641" s="126" t="s">
        <v>1187</v>
      </c>
      <c r="F641" s="103">
        <v>0</v>
      </c>
      <c r="G641" s="104">
        <v>0</v>
      </c>
      <c r="H641" s="2">
        <f t="shared" si="54"/>
        <v>0</v>
      </c>
      <c r="I641" s="2">
        <f t="shared" si="55"/>
        <v>19.272068062143923</v>
      </c>
      <c r="J641" s="1">
        <f t="shared" si="56"/>
        <v>0</v>
      </c>
      <c r="K641" s="1">
        <f t="shared" si="57"/>
        <v>0</v>
      </c>
      <c r="L641" s="11">
        <f t="shared" si="58"/>
        <v>0.89087133871067181</v>
      </c>
      <c r="M641" s="1">
        <f t="shared" si="59"/>
        <v>0</v>
      </c>
    </row>
    <row r="642" spans="1:13">
      <c r="A642" s="142" t="s">
        <v>602</v>
      </c>
      <c r="B642" s="149">
        <v>361431</v>
      </c>
      <c r="C642" s="80" t="s">
        <v>643</v>
      </c>
      <c r="D642" s="126" t="s">
        <v>1122</v>
      </c>
      <c r="E642" s="126" t="s">
        <v>1187</v>
      </c>
      <c r="F642" s="103">
        <v>0</v>
      </c>
      <c r="G642" s="104">
        <v>0</v>
      </c>
      <c r="H642" s="2">
        <f t="shared" si="54"/>
        <v>0</v>
      </c>
      <c r="I642" s="2">
        <f t="shared" si="55"/>
        <v>19.272068062143923</v>
      </c>
      <c r="J642" s="1">
        <f t="shared" si="56"/>
        <v>0</v>
      </c>
      <c r="K642" s="1">
        <f t="shared" si="57"/>
        <v>0</v>
      </c>
      <c r="L642" s="11">
        <f t="shared" si="58"/>
        <v>0.89087133871067181</v>
      </c>
      <c r="M642" s="1">
        <f t="shared" si="59"/>
        <v>0</v>
      </c>
    </row>
    <row r="643" spans="1:13">
      <c r="A643" s="142" t="s">
        <v>602</v>
      </c>
      <c r="B643" s="149">
        <v>361433</v>
      </c>
      <c r="C643" s="80" t="s">
        <v>644</v>
      </c>
      <c r="D643" s="126" t="s">
        <v>1122</v>
      </c>
      <c r="E643" s="126" t="s">
        <v>1187</v>
      </c>
      <c r="F643" s="103">
        <v>0</v>
      </c>
      <c r="G643" s="104">
        <v>0</v>
      </c>
      <c r="H643" s="2">
        <f t="shared" ref="H643:H706" si="60">IFERROR(F643/G643,0)</f>
        <v>0</v>
      </c>
      <c r="I643" s="2">
        <f t="shared" ref="I643:I706" si="61">$D$1134</f>
        <v>19.272068062143923</v>
      </c>
      <c r="J643" s="1">
        <f t="shared" ref="J643:J706" si="62">MIN(F643,I643*G643)</f>
        <v>0</v>
      </c>
      <c r="K643" s="1">
        <f t="shared" ref="K643:K706" si="63">F643-J643</f>
        <v>0</v>
      </c>
      <c r="L643" s="11">
        <f t="shared" ref="L643:L706" si="64">$L$1132</f>
        <v>0.89087133871067181</v>
      </c>
      <c r="M643" s="1">
        <f t="shared" ref="M643:M706" si="65">L643*K643</f>
        <v>0</v>
      </c>
    </row>
    <row r="644" spans="1:13">
      <c r="A644" s="142" t="s">
        <v>602</v>
      </c>
      <c r="B644" s="149">
        <v>361439</v>
      </c>
      <c r="C644" s="80" t="s">
        <v>645</v>
      </c>
      <c r="D644" s="126" t="s">
        <v>1122</v>
      </c>
      <c r="E644" s="126" t="s">
        <v>1187</v>
      </c>
      <c r="F644" s="103">
        <v>0</v>
      </c>
      <c r="G644" s="104">
        <v>0</v>
      </c>
      <c r="H644" s="2">
        <f t="shared" si="60"/>
        <v>0</v>
      </c>
      <c r="I644" s="2">
        <f t="shared" si="61"/>
        <v>19.272068062143923</v>
      </c>
      <c r="J644" s="1">
        <f t="shared" si="62"/>
        <v>0</v>
      </c>
      <c r="K644" s="1">
        <f t="shared" si="63"/>
        <v>0</v>
      </c>
      <c r="L644" s="11">
        <f t="shared" si="64"/>
        <v>0.89087133871067181</v>
      </c>
      <c r="M644" s="1">
        <f t="shared" si="65"/>
        <v>0</v>
      </c>
    </row>
    <row r="645" spans="1:13">
      <c r="A645" s="142" t="s">
        <v>602</v>
      </c>
      <c r="B645" s="149">
        <v>361440</v>
      </c>
      <c r="C645" s="80" t="s">
        <v>646</v>
      </c>
      <c r="D645" s="126" t="s">
        <v>1122</v>
      </c>
      <c r="E645" s="126" t="s">
        <v>1187</v>
      </c>
      <c r="F645" s="103">
        <v>0</v>
      </c>
      <c r="G645" s="104">
        <v>0</v>
      </c>
      <c r="H645" s="2">
        <f t="shared" si="60"/>
        <v>0</v>
      </c>
      <c r="I645" s="2">
        <f t="shared" si="61"/>
        <v>19.272068062143923</v>
      </c>
      <c r="J645" s="1">
        <f t="shared" si="62"/>
        <v>0</v>
      </c>
      <c r="K645" s="1">
        <f t="shared" si="63"/>
        <v>0</v>
      </c>
      <c r="L645" s="11">
        <f t="shared" si="64"/>
        <v>0.89087133871067181</v>
      </c>
      <c r="M645" s="1">
        <f t="shared" si="65"/>
        <v>0</v>
      </c>
    </row>
    <row r="646" spans="1:13">
      <c r="A646" s="142" t="s">
        <v>602</v>
      </c>
      <c r="B646" s="149">
        <v>361442</v>
      </c>
      <c r="C646" s="80" t="s">
        <v>647</v>
      </c>
      <c r="D646" s="126" t="s">
        <v>1122</v>
      </c>
      <c r="E646" s="126" t="s">
        <v>1187</v>
      </c>
      <c r="F646" s="103">
        <v>0</v>
      </c>
      <c r="G646" s="104">
        <v>0</v>
      </c>
      <c r="H646" s="2">
        <f t="shared" si="60"/>
        <v>0</v>
      </c>
      <c r="I646" s="2">
        <f t="shared" si="61"/>
        <v>19.272068062143923</v>
      </c>
      <c r="J646" s="1">
        <f t="shared" si="62"/>
        <v>0</v>
      </c>
      <c r="K646" s="1">
        <f t="shared" si="63"/>
        <v>0</v>
      </c>
      <c r="L646" s="11">
        <f t="shared" si="64"/>
        <v>0.89087133871067181</v>
      </c>
      <c r="M646" s="1">
        <f t="shared" si="65"/>
        <v>0</v>
      </c>
    </row>
    <row r="647" spans="1:13">
      <c r="A647" s="142" t="s">
        <v>602</v>
      </c>
      <c r="B647" s="149">
        <v>361443</v>
      </c>
      <c r="C647" s="80" t="s">
        <v>648</v>
      </c>
      <c r="D647" s="126" t="s">
        <v>1122</v>
      </c>
      <c r="E647" s="126" t="s">
        <v>1187</v>
      </c>
      <c r="F647" s="103">
        <v>0</v>
      </c>
      <c r="G647" s="104">
        <v>0</v>
      </c>
      <c r="H647" s="2">
        <f t="shared" si="60"/>
        <v>0</v>
      </c>
      <c r="I647" s="2">
        <f t="shared" si="61"/>
        <v>19.272068062143923</v>
      </c>
      <c r="J647" s="1">
        <f t="shared" si="62"/>
        <v>0</v>
      </c>
      <c r="K647" s="1">
        <f t="shared" si="63"/>
        <v>0</v>
      </c>
      <c r="L647" s="11">
        <f t="shared" si="64"/>
        <v>0.89087133871067181</v>
      </c>
      <c r="M647" s="1">
        <f t="shared" si="65"/>
        <v>0</v>
      </c>
    </row>
    <row r="648" spans="1:13">
      <c r="A648" s="142" t="s">
        <v>602</v>
      </c>
      <c r="B648" s="149">
        <v>361448</v>
      </c>
      <c r="C648" s="80" t="s">
        <v>649</v>
      </c>
      <c r="D648" s="126" t="s">
        <v>1122</v>
      </c>
      <c r="E648" s="126" t="s">
        <v>1187</v>
      </c>
      <c r="F648" s="103">
        <v>0</v>
      </c>
      <c r="G648" s="104">
        <v>0</v>
      </c>
      <c r="H648" s="2">
        <f t="shared" si="60"/>
        <v>0</v>
      </c>
      <c r="I648" s="2">
        <f t="shared" si="61"/>
        <v>19.272068062143923</v>
      </c>
      <c r="J648" s="1">
        <f t="shared" si="62"/>
        <v>0</v>
      </c>
      <c r="K648" s="1">
        <f t="shared" si="63"/>
        <v>0</v>
      </c>
      <c r="L648" s="11">
        <f t="shared" si="64"/>
        <v>0.89087133871067181</v>
      </c>
      <c r="M648" s="1">
        <f t="shared" si="65"/>
        <v>0</v>
      </c>
    </row>
    <row r="649" spans="1:13">
      <c r="A649" s="142" t="s">
        <v>602</v>
      </c>
      <c r="B649" s="149">
        <v>361450</v>
      </c>
      <c r="C649" s="80" t="s">
        <v>650</v>
      </c>
      <c r="D649" s="126" t="s">
        <v>1122</v>
      </c>
      <c r="E649" s="126" t="s">
        <v>1187</v>
      </c>
      <c r="F649" s="103">
        <v>0</v>
      </c>
      <c r="G649" s="104">
        <v>0</v>
      </c>
      <c r="H649" s="2">
        <f t="shared" si="60"/>
        <v>0</v>
      </c>
      <c r="I649" s="2">
        <f t="shared" si="61"/>
        <v>19.272068062143923</v>
      </c>
      <c r="J649" s="1">
        <f t="shared" si="62"/>
        <v>0</v>
      </c>
      <c r="K649" s="1">
        <f t="shared" si="63"/>
        <v>0</v>
      </c>
      <c r="L649" s="11">
        <f t="shared" si="64"/>
        <v>0.89087133871067181</v>
      </c>
      <c r="M649" s="1">
        <f t="shared" si="65"/>
        <v>0</v>
      </c>
    </row>
    <row r="650" spans="1:13">
      <c r="A650" s="142" t="s">
        <v>602</v>
      </c>
      <c r="B650" s="153">
        <v>361451</v>
      </c>
      <c r="C650" s="80" t="s">
        <v>651</v>
      </c>
      <c r="D650" s="126" t="s">
        <v>1122</v>
      </c>
      <c r="E650" s="126" t="s">
        <v>1187</v>
      </c>
      <c r="F650" s="103">
        <v>2106504</v>
      </c>
      <c r="G650" s="104">
        <v>10539</v>
      </c>
      <c r="H650" s="2">
        <f t="shared" si="60"/>
        <v>199.87702818104185</v>
      </c>
      <c r="I650" s="2">
        <f t="shared" si="61"/>
        <v>19.272068062143923</v>
      </c>
      <c r="J650" s="1">
        <f t="shared" si="62"/>
        <v>203108.3253069348</v>
      </c>
      <c r="K650" s="1">
        <f t="shared" si="63"/>
        <v>1903395.6746930652</v>
      </c>
      <c r="L650" s="11">
        <f t="shared" si="64"/>
        <v>0.89087133871067181</v>
      </c>
      <c r="M650" s="1">
        <f t="shared" si="65"/>
        <v>1695680.6528099135</v>
      </c>
    </row>
    <row r="651" spans="1:13">
      <c r="A651" s="142" t="s">
        <v>602</v>
      </c>
      <c r="B651" s="154">
        <v>361451</v>
      </c>
      <c r="C651" s="80" t="s">
        <v>651</v>
      </c>
      <c r="D651" s="126" t="s">
        <v>1122</v>
      </c>
      <c r="E651" s="126" t="s">
        <v>1188</v>
      </c>
      <c r="F651" s="76">
        <v>8844</v>
      </c>
      <c r="G651" s="10">
        <v>79</v>
      </c>
      <c r="H651" s="2">
        <f t="shared" si="60"/>
        <v>111.9493670886076</v>
      </c>
      <c r="I651" s="2">
        <f t="shared" si="61"/>
        <v>19.272068062143923</v>
      </c>
      <c r="J651" s="1">
        <f t="shared" si="62"/>
        <v>1522.49337690937</v>
      </c>
      <c r="K651" s="1">
        <f t="shared" si="63"/>
        <v>7321.5066230906305</v>
      </c>
      <c r="L651" s="11">
        <f t="shared" si="64"/>
        <v>0.89087133871067181</v>
      </c>
      <c r="M651" s="1">
        <f t="shared" si="65"/>
        <v>6522.5204066918004</v>
      </c>
    </row>
    <row r="652" spans="1:13">
      <c r="A652" s="142" t="s">
        <v>602</v>
      </c>
      <c r="B652" s="149">
        <v>361453</v>
      </c>
      <c r="C652" s="80" t="s">
        <v>652</v>
      </c>
      <c r="D652" s="126" t="s">
        <v>1122</v>
      </c>
      <c r="E652" s="126" t="s">
        <v>1187</v>
      </c>
      <c r="F652" s="103">
        <v>0</v>
      </c>
      <c r="G652" s="104">
        <v>0</v>
      </c>
      <c r="H652" s="2">
        <f t="shared" si="60"/>
        <v>0</v>
      </c>
      <c r="I652" s="2">
        <f t="shared" si="61"/>
        <v>19.272068062143923</v>
      </c>
      <c r="J652" s="1">
        <f t="shared" si="62"/>
        <v>0</v>
      </c>
      <c r="K652" s="1">
        <f t="shared" si="63"/>
        <v>0</v>
      </c>
      <c r="L652" s="11">
        <f t="shared" si="64"/>
        <v>0.89087133871067181</v>
      </c>
      <c r="M652" s="1">
        <f t="shared" si="65"/>
        <v>0</v>
      </c>
    </row>
    <row r="653" spans="1:13">
      <c r="A653" s="142" t="s">
        <v>602</v>
      </c>
      <c r="B653" s="149">
        <v>361454</v>
      </c>
      <c r="C653" s="80" t="s">
        <v>653</v>
      </c>
      <c r="D653" s="126" t="s">
        <v>1122</v>
      </c>
      <c r="E653" s="126" t="s">
        <v>1187</v>
      </c>
      <c r="F653" s="103">
        <v>0</v>
      </c>
      <c r="G653" s="104">
        <v>0</v>
      </c>
      <c r="H653" s="2">
        <f t="shared" si="60"/>
        <v>0</v>
      </c>
      <c r="I653" s="2">
        <f t="shared" si="61"/>
        <v>19.272068062143923</v>
      </c>
      <c r="J653" s="1">
        <f t="shared" si="62"/>
        <v>0</v>
      </c>
      <c r="K653" s="1">
        <f t="shared" si="63"/>
        <v>0</v>
      </c>
      <c r="L653" s="11">
        <f t="shared" si="64"/>
        <v>0.89087133871067181</v>
      </c>
      <c r="M653" s="1">
        <f t="shared" si="65"/>
        <v>0</v>
      </c>
    </row>
    <row r="654" spans="1:13">
      <c r="A654" s="142" t="s">
        <v>602</v>
      </c>
      <c r="B654" s="149">
        <v>361472</v>
      </c>
      <c r="C654" s="80" t="s">
        <v>654</v>
      </c>
      <c r="D654" s="126" t="s">
        <v>1122</v>
      </c>
      <c r="E654" s="126" t="s">
        <v>1187</v>
      </c>
      <c r="F654" s="103">
        <v>0</v>
      </c>
      <c r="G654" s="104">
        <v>0</v>
      </c>
      <c r="H654" s="2">
        <f t="shared" si="60"/>
        <v>0</v>
      </c>
      <c r="I654" s="2">
        <f t="shared" si="61"/>
        <v>19.272068062143923</v>
      </c>
      <c r="J654" s="1">
        <f t="shared" si="62"/>
        <v>0</v>
      </c>
      <c r="K654" s="1">
        <f t="shared" si="63"/>
        <v>0</v>
      </c>
      <c r="L654" s="11">
        <f t="shared" si="64"/>
        <v>0.89087133871067181</v>
      </c>
      <c r="M654" s="1">
        <f t="shared" si="65"/>
        <v>0</v>
      </c>
    </row>
    <row r="655" spans="1:13">
      <c r="A655" s="142" t="s">
        <v>602</v>
      </c>
      <c r="B655" s="149">
        <v>361474</v>
      </c>
      <c r="C655" s="80" t="s">
        <v>655</v>
      </c>
      <c r="D655" s="126" t="s">
        <v>1122</v>
      </c>
      <c r="E655" s="126" t="s">
        <v>1187</v>
      </c>
      <c r="F655" s="103">
        <v>0</v>
      </c>
      <c r="G655" s="104">
        <v>0</v>
      </c>
      <c r="H655" s="2">
        <f t="shared" si="60"/>
        <v>0</v>
      </c>
      <c r="I655" s="2">
        <f t="shared" si="61"/>
        <v>19.272068062143923</v>
      </c>
      <c r="J655" s="1">
        <f t="shared" si="62"/>
        <v>0</v>
      </c>
      <c r="K655" s="1">
        <f t="shared" si="63"/>
        <v>0</v>
      </c>
      <c r="L655" s="11">
        <f t="shared" si="64"/>
        <v>0.89087133871067181</v>
      </c>
      <c r="M655" s="1">
        <f t="shared" si="65"/>
        <v>0</v>
      </c>
    </row>
    <row r="656" spans="1:13">
      <c r="A656" s="142" t="s">
        <v>602</v>
      </c>
      <c r="B656" s="153">
        <v>361475</v>
      </c>
      <c r="C656" s="80" t="s">
        <v>656</v>
      </c>
      <c r="D656" s="126" t="s">
        <v>1122</v>
      </c>
      <c r="E656" s="126" t="s">
        <v>1187</v>
      </c>
      <c r="F656" s="103">
        <v>363552</v>
      </c>
      <c r="G656" s="104">
        <v>3215</v>
      </c>
      <c r="H656" s="2">
        <f t="shared" si="60"/>
        <v>113.07993779160186</v>
      </c>
      <c r="I656" s="2">
        <f t="shared" si="61"/>
        <v>19.272068062143923</v>
      </c>
      <c r="J656" s="1">
        <f t="shared" si="62"/>
        <v>61959.698819792713</v>
      </c>
      <c r="K656" s="1">
        <f t="shared" si="63"/>
        <v>301592.30118020729</v>
      </c>
      <c r="L656" s="11">
        <f t="shared" si="64"/>
        <v>0.89087133871067181</v>
      </c>
      <c r="M656" s="1">
        <f t="shared" si="65"/>
        <v>268679.93709724338</v>
      </c>
    </row>
    <row r="657" spans="1:13">
      <c r="A657" s="142" t="s">
        <v>602</v>
      </c>
      <c r="B657" s="149">
        <v>361476</v>
      </c>
      <c r="C657" s="80" t="s">
        <v>657</v>
      </c>
      <c r="D657" s="126" t="s">
        <v>1122</v>
      </c>
      <c r="E657" s="126" t="s">
        <v>1187</v>
      </c>
      <c r="F657" s="103">
        <v>0</v>
      </c>
      <c r="G657" s="104">
        <v>0</v>
      </c>
      <c r="H657" s="2">
        <f t="shared" si="60"/>
        <v>0</v>
      </c>
      <c r="I657" s="2">
        <f t="shared" si="61"/>
        <v>19.272068062143923</v>
      </c>
      <c r="J657" s="1">
        <f t="shared" si="62"/>
        <v>0</v>
      </c>
      <c r="K657" s="1">
        <f t="shared" si="63"/>
        <v>0</v>
      </c>
      <c r="L657" s="11">
        <f t="shared" si="64"/>
        <v>0.89087133871067181</v>
      </c>
      <c r="M657" s="1">
        <f t="shared" si="65"/>
        <v>0</v>
      </c>
    </row>
    <row r="658" spans="1:13">
      <c r="A658" s="142" t="s">
        <v>602</v>
      </c>
      <c r="B658" s="153">
        <v>361479</v>
      </c>
      <c r="C658" s="80" t="s">
        <v>658</v>
      </c>
      <c r="D658" s="126" t="s">
        <v>1122</v>
      </c>
      <c r="E658" s="126" t="s">
        <v>1187</v>
      </c>
      <c r="F658" s="103">
        <v>0</v>
      </c>
      <c r="G658" s="104">
        <v>7857</v>
      </c>
      <c r="H658" s="2">
        <f t="shared" si="60"/>
        <v>0</v>
      </c>
      <c r="I658" s="2">
        <f t="shared" si="61"/>
        <v>19.272068062143923</v>
      </c>
      <c r="J658" s="1">
        <f t="shared" si="62"/>
        <v>0</v>
      </c>
      <c r="K658" s="1">
        <f t="shared" si="63"/>
        <v>0</v>
      </c>
      <c r="L658" s="11">
        <f t="shared" si="64"/>
        <v>0.89087133871067181</v>
      </c>
      <c r="M658" s="1">
        <f t="shared" si="65"/>
        <v>0</v>
      </c>
    </row>
    <row r="659" spans="1:13">
      <c r="A659" s="142" t="s">
        <v>602</v>
      </c>
      <c r="B659" s="149">
        <v>361483</v>
      </c>
      <c r="C659" s="80" t="s">
        <v>659</v>
      </c>
      <c r="D659" s="126" t="s">
        <v>1122</v>
      </c>
      <c r="E659" s="126" t="s">
        <v>1187</v>
      </c>
      <c r="F659" s="103">
        <v>0</v>
      </c>
      <c r="G659" s="104">
        <v>0</v>
      </c>
      <c r="H659" s="2">
        <f t="shared" si="60"/>
        <v>0</v>
      </c>
      <c r="I659" s="2">
        <f t="shared" si="61"/>
        <v>19.272068062143923</v>
      </c>
      <c r="J659" s="1">
        <f t="shared" si="62"/>
        <v>0</v>
      </c>
      <c r="K659" s="1">
        <f t="shared" si="63"/>
        <v>0</v>
      </c>
      <c r="L659" s="11">
        <f t="shared" si="64"/>
        <v>0.89087133871067181</v>
      </c>
      <c r="M659" s="1">
        <f t="shared" si="65"/>
        <v>0</v>
      </c>
    </row>
    <row r="660" spans="1:13">
      <c r="A660" s="142" t="s">
        <v>602</v>
      </c>
      <c r="B660" s="153">
        <v>361485</v>
      </c>
      <c r="C660" s="80" t="s">
        <v>660</v>
      </c>
      <c r="D660" s="126" t="s">
        <v>1122</v>
      </c>
      <c r="E660" s="126" t="s">
        <v>1187</v>
      </c>
      <c r="F660" s="103">
        <v>366792</v>
      </c>
      <c r="G660" s="104">
        <v>1143</v>
      </c>
      <c r="H660" s="2">
        <f t="shared" si="60"/>
        <v>320.90288713910763</v>
      </c>
      <c r="I660" s="2">
        <f t="shared" si="61"/>
        <v>19.272068062143923</v>
      </c>
      <c r="J660" s="1">
        <f t="shared" si="62"/>
        <v>22027.973795030503</v>
      </c>
      <c r="K660" s="1">
        <f t="shared" si="63"/>
        <v>344764.0262049695</v>
      </c>
      <c r="L660" s="11">
        <f t="shared" si="64"/>
        <v>0.89087133871067181</v>
      </c>
      <c r="M660" s="1">
        <f t="shared" si="65"/>
        <v>307140.38956450234</v>
      </c>
    </row>
    <row r="661" spans="1:13">
      <c r="A661" s="142" t="s">
        <v>602</v>
      </c>
      <c r="B661" s="149">
        <v>361487</v>
      </c>
      <c r="C661" s="80" t="s">
        <v>661</v>
      </c>
      <c r="D661" s="126" t="s">
        <v>1122</v>
      </c>
      <c r="E661" s="126" t="s">
        <v>1187</v>
      </c>
      <c r="F661" s="103">
        <v>0</v>
      </c>
      <c r="G661" s="104">
        <v>0</v>
      </c>
      <c r="H661" s="2">
        <f t="shared" si="60"/>
        <v>0</v>
      </c>
      <c r="I661" s="2">
        <f t="shared" si="61"/>
        <v>19.272068062143923</v>
      </c>
      <c r="J661" s="1">
        <f t="shared" si="62"/>
        <v>0</v>
      </c>
      <c r="K661" s="1">
        <f t="shared" si="63"/>
        <v>0</v>
      </c>
      <c r="L661" s="11">
        <f t="shared" si="64"/>
        <v>0.89087133871067181</v>
      </c>
      <c r="M661" s="1">
        <f t="shared" si="65"/>
        <v>0</v>
      </c>
    </row>
    <row r="662" spans="1:13">
      <c r="A662" s="142" t="s">
        <v>602</v>
      </c>
      <c r="B662" s="149">
        <v>361491</v>
      </c>
      <c r="C662" s="80" t="s">
        <v>662</v>
      </c>
      <c r="D662" s="126" t="s">
        <v>1122</v>
      </c>
      <c r="E662" s="126" t="s">
        <v>1187</v>
      </c>
      <c r="F662" s="103">
        <v>0</v>
      </c>
      <c r="G662" s="104">
        <v>0</v>
      </c>
      <c r="H662" s="2">
        <f t="shared" si="60"/>
        <v>0</v>
      </c>
      <c r="I662" s="2">
        <f t="shared" si="61"/>
        <v>19.272068062143923</v>
      </c>
      <c r="J662" s="1">
        <f t="shared" si="62"/>
        <v>0</v>
      </c>
      <c r="K662" s="1">
        <f t="shared" si="63"/>
        <v>0</v>
      </c>
      <c r="L662" s="11">
        <f t="shared" si="64"/>
        <v>0.89087133871067181</v>
      </c>
      <c r="M662" s="1">
        <f t="shared" si="65"/>
        <v>0</v>
      </c>
    </row>
    <row r="663" spans="1:13">
      <c r="A663" s="142" t="s">
        <v>602</v>
      </c>
      <c r="B663" s="153">
        <v>361494</v>
      </c>
      <c r="C663" s="80" t="s">
        <v>663</v>
      </c>
      <c r="D663" s="126" t="s">
        <v>1122</v>
      </c>
      <c r="E663" s="126" t="s">
        <v>1187</v>
      </c>
      <c r="F663" s="103">
        <v>555096</v>
      </c>
      <c r="G663" s="104">
        <v>778</v>
      </c>
      <c r="H663" s="2">
        <f t="shared" si="60"/>
        <v>713.49100257069404</v>
      </c>
      <c r="I663" s="2">
        <f t="shared" si="61"/>
        <v>19.272068062143923</v>
      </c>
      <c r="J663" s="1">
        <f t="shared" si="62"/>
        <v>14993.668952347973</v>
      </c>
      <c r="K663" s="1">
        <f t="shared" si="63"/>
        <v>540102.33104765206</v>
      </c>
      <c r="L663" s="11">
        <f t="shared" si="64"/>
        <v>0.89087133871067181</v>
      </c>
      <c r="M663" s="1">
        <f t="shared" si="65"/>
        <v>481161.68670117622</v>
      </c>
    </row>
    <row r="664" spans="1:13">
      <c r="A664" s="142" t="s">
        <v>602</v>
      </c>
      <c r="B664" s="149">
        <v>361495</v>
      </c>
      <c r="C664" s="80" t="s">
        <v>664</v>
      </c>
      <c r="D664" s="126" t="s">
        <v>1122</v>
      </c>
      <c r="E664" s="126" t="s">
        <v>1187</v>
      </c>
      <c r="F664" s="103">
        <v>0</v>
      </c>
      <c r="G664" s="104">
        <v>0</v>
      </c>
      <c r="H664" s="2">
        <f t="shared" si="60"/>
        <v>0</v>
      </c>
      <c r="I664" s="2">
        <f t="shared" si="61"/>
        <v>19.272068062143923</v>
      </c>
      <c r="J664" s="1">
        <f t="shared" si="62"/>
        <v>0</v>
      </c>
      <c r="K664" s="1">
        <f t="shared" si="63"/>
        <v>0</v>
      </c>
      <c r="L664" s="11">
        <f t="shared" si="64"/>
        <v>0.89087133871067181</v>
      </c>
      <c r="M664" s="1">
        <f t="shared" si="65"/>
        <v>0</v>
      </c>
    </row>
    <row r="665" spans="1:13">
      <c r="A665" s="142" t="s">
        <v>602</v>
      </c>
      <c r="B665" s="153">
        <v>361499</v>
      </c>
      <c r="C665" s="80" t="s">
        <v>665</v>
      </c>
      <c r="D665" s="126" t="s">
        <v>1122</v>
      </c>
      <c r="E665" s="126" t="s">
        <v>1187</v>
      </c>
      <c r="F665" s="103">
        <v>0</v>
      </c>
      <c r="G665" s="104">
        <v>1452</v>
      </c>
      <c r="H665" s="2">
        <f t="shared" si="60"/>
        <v>0</v>
      </c>
      <c r="I665" s="2">
        <f t="shared" si="61"/>
        <v>19.272068062143923</v>
      </c>
      <c r="J665" s="1">
        <f t="shared" si="62"/>
        <v>0</v>
      </c>
      <c r="K665" s="1">
        <f t="shared" si="63"/>
        <v>0</v>
      </c>
      <c r="L665" s="11">
        <f t="shared" si="64"/>
        <v>0.89087133871067181</v>
      </c>
      <c r="M665" s="1">
        <f t="shared" si="65"/>
        <v>0</v>
      </c>
    </row>
    <row r="666" spans="1:13">
      <c r="A666" s="142" t="s">
        <v>602</v>
      </c>
      <c r="B666" s="149">
        <v>361500</v>
      </c>
      <c r="C666" s="80" t="s">
        <v>666</v>
      </c>
      <c r="D666" s="126" t="s">
        <v>1122</v>
      </c>
      <c r="E666" s="126" t="s">
        <v>1187</v>
      </c>
      <c r="F666" s="103">
        <v>0</v>
      </c>
      <c r="G666" s="104">
        <v>0</v>
      </c>
      <c r="H666" s="2">
        <f t="shared" si="60"/>
        <v>0</v>
      </c>
      <c r="I666" s="2">
        <f t="shared" si="61"/>
        <v>19.272068062143923</v>
      </c>
      <c r="J666" s="1">
        <f t="shared" si="62"/>
        <v>0</v>
      </c>
      <c r="K666" s="1">
        <f t="shared" si="63"/>
        <v>0</v>
      </c>
      <c r="L666" s="11">
        <f t="shared" si="64"/>
        <v>0.89087133871067181</v>
      </c>
      <c r="M666" s="1">
        <f t="shared" si="65"/>
        <v>0</v>
      </c>
    </row>
    <row r="667" spans="1:13">
      <c r="A667" s="142" t="s">
        <v>602</v>
      </c>
      <c r="B667" s="153">
        <v>361501</v>
      </c>
      <c r="C667" s="80" t="s">
        <v>667</v>
      </c>
      <c r="D667" s="126" t="s">
        <v>1122</v>
      </c>
      <c r="E667" s="126" t="s">
        <v>1187</v>
      </c>
      <c r="F667" s="103">
        <v>2084040</v>
      </c>
      <c r="G667" s="104">
        <v>3483</v>
      </c>
      <c r="H667" s="2">
        <f t="shared" si="60"/>
        <v>598.3462532299742</v>
      </c>
      <c r="I667" s="2">
        <f t="shared" si="61"/>
        <v>19.272068062143923</v>
      </c>
      <c r="J667" s="1">
        <f t="shared" si="62"/>
        <v>67124.613060447286</v>
      </c>
      <c r="K667" s="1">
        <f t="shared" si="63"/>
        <v>2016915.3869395526</v>
      </c>
      <c r="L667" s="11">
        <f t="shared" si="64"/>
        <v>0.89087133871067181</v>
      </c>
      <c r="M667" s="1">
        <f t="shared" si="65"/>
        <v>1796812.110828992</v>
      </c>
    </row>
    <row r="668" spans="1:13">
      <c r="A668" s="142" t="s">
        <v>602</v>
      </c>
      <c r="B668" s="149">
        <v>361502</v>
      </c>
      <c r="C668" s="80" t="s">
        <v>668</v>
      </c>
      <c r="D668" s="126" t="s">
        <v>1122</v>
      </c>
      <c r="E668" s="126" t="s">
        <v>1187</v>
      </c>
      <c r="F668" s="103">
        <v>0</v>
      </c>
      <c r="G668" s="104">
        <v>0</v>
      </c>
      <c r="H668" s="2">
        <f t="shared" si="60"/>
        <v>0</v>
      </c>
      <c r="I668" s="2">
        <f t="shared" si="61"/>
        <v>19.272068062143923</v>
      </c>
      <c r="J668" s="1">
        <f t="shared" si="62"/>
        <v>0</v>
      </c>
      <c r="K668" s="1">
        <f t="shared" si="63"/>
        <v>0</v>
      </c>
      <c r="L668" s="11">
        <f t="shared" si="64"/>
        <v>0.89087133871067181</v>
      </c>
      <c r="M668" s="1">
        <f t="shared" si="65"/>
        <v>0</v>
      </c>
    </row>
    <row r="669" spans="1:13">
      <c r="A669" s="142" t="s">
        <v>602</v>
      </c>
      <c r="B669" s="149">
        <v>361505</v>
      </c>
      <c r="C669" s="80" t="s">
        <v>669</v>
      </c>
      <c r="D669" s="126" t="s">
        <v>1122</v>
      </c>
      <c r="E669" s="126" t="s">
        <v>1187</v>
      </c>
      <c r="F669" s="103">
        <v>0</v>
      </c>
      <c r="G669" s="104">
        <v>0</v>
      </c>
      <c r="H669" s="2">
        <f t="shared" si="60"/>
        <v>0</v>
      </c>
      <c r="I669" s="2">
        <f t="shared" si="61"/>
        <v>19.272068062143923</v>
      </c>
      <c r="J669" s="1">
        <f t="shared" si="62"/>
        <v>0</v>
      </c>
      <c r="K669" s="1">
        <f t="shared" si="63"/>
        <v>0</v>
      </c>
      <c r="L669" s="11">
        <f t="shared" si="64"/>
        <v>0.89087133871067181</v>
      </c>
      <c r="M669" s="1">
        <f t="shared" si="65"/>
        <v>0</v>
      </c>
    </row>
    <row r="670" spans="1:13">
      <c r="A670" s="142" t="s">
        <v>602</v>
      </c>
      <c r="B670" s="149">
        <v>361507</v>
      </c>
      <c r="C670" s="80" t="s">
        <v>670</v>
      </c>
      <c r="D670" s="126" t="s">
        <v>1122</v>
      </c>
      <c r="E670" s="126" t="s">
        <v>1187</v>
      </c>
      <c r="F670" s="103">
        <v>0</v>
      </c>
      <c r="G670" s="104">
        <v>0</v>
      </c>
      <c r="H670" s="2">
        <f t="shared" si="60"/>
        <v>0</v>
      </c>
      <c r="I670" s="2">
        <f t="shared" si="61"/>
        <v>19.272068062143923</v>
      </c>
      <c r="J670" s="1">
        <f t="shared" si="62"/>
        <v>0</v>
      </c>
      <c r="K670" s="1">
        <f t="shared" si="63"/>
        <v>0</v>
      </c>
      <c r="L670" s="11">
        <f t="shared" si="64"/>
        <v>0.89087133871067181</v>
      </c>
      <c r="M670" s="1">
        <f t="shared" si="65"/>
        <v>0</v>
      </c>
    </row>
    <row r="671" spans="1:13">
      <c r="A671" s="142" t="s">
        <v>602</v>
      </c>
      <c r="B671" s="149">
        <v>361508</v>
      </c>
      <c r="C671" s="80" t="s">
        <v>671</v>
      </c>
      <c r="D671" s="126" t="s">
        <v>1122</v>
      </c>
      <c r="E671" s="126" t="s">
        <v>1187</v>
      </c>
      <c r="F671" s="103">
        <v>0</v>
      </c>
      <c r="G671" s="104">
        <v>0</v>
      </c>
      <c r="H671" s="2">
        <f t="shared" si="60"/>
        <v>0</v>
      </c>
      <c r="I671" s="2">
        <f t="shared" si="61"/>
        <v>19.272068062143923</v>
      </c>
      <c r="J671" s="1">
        <f t="shared" si="62"/>
        <v>0</v>
      </c>
      <c r="K671" s="1">
        <f t="shared" si="63"/>
        <v>0</v>
      </c>
      <c r="L671" s="11">
        <f t="shared" si="64"/>
        <v>0.89087133871067181</v>
      </c>
      <c r="M671" s="1">
        <f t="shared" si="65"/>
        <v>0</v>
      </c>
    </row>
    <row r="672" spans="1:13">
      <c r="A672" s="142" t="s">
        <v>602</v>
      </c>
      <c r="B672" s="153">
        <v>361510</v>
      </c>
      <c r="C672" s="80" t="s">
        <v>672</v>
      </c>
      <c r="D672" s="126" t="s">
        <v>1122</v>
      </c>
      <c r="E672" s="126" t="s">
        <v>1187</v>
      </c>
      <c r="F672" s="103">
        <v>683172</v>
      </c>
      <c r="G672" s="104">
        <v>812</v>
      </c>
      <c r="H672" s="2">
        <f t="shared" si="60"/>
        <v>841.34482758620686</v>
      </c>
      <c r="I672" s="2">
        <f t="shared" si="61"/>
        <v>19.272068062143923</v>
      </c>
      <c r="J672" s="1">
        <f t="shared" si="62"/>
        <v>15648.919266460865</v>
      </c>
      <c r="K672" s="1">
        <f t="shared" si="63"/>
        <v>667523.08073353919</v>
      </c>
      <c r="L672" s="11">
        <f t="shared" si="64"/>
        <v>0.89087133871067181</v>
      </c>
      <c r="M672" s="1">
        <f t="shared" si="65"/>
        <v>594677.18055335991</v>
      </c>
    </row>
    <row r="673" spans="1:13" s="57" customFormat="1">
      <c r="A673" s="142" t="s">
        <v>602</v>
      </c>
      <c r="B673" s="153">
        <v>361512</v>
      </c>
      <c r="C673" s="80" t="s">
        <v>673</v>
      </c>
      <c r="D673" s="126" t="s">
        <v>1122</v>
      </c>
      <c r="E673" s="126" t="s">
        <v>1187</v>
      </c>
      <c r="F673" s="103">
        <v>23916</v>
      </c>
      <c r="G673" s="104">
        <v>136</v>
      </c>
      <c r="H673" s="2">
        <f t="shared" si="60"/>
        <v>175.85294117647058</v>
      </c>
      <c r="I673" s="2">
        <f t="shared" si="61"/>
        <v>19.272068062143923</v>
      </c>
      <c r="J673" s="1">
        <f t="shared" si="62"/>
        <v>2621.0012564515737</v>
      </c>
      <c r="K673" s="1">
        <f t="shared" si="63"/>
        <v>21294.998743548425</v>
      </c>
      <c r="L673" s="11">
        <f t="shared" si="64"/>
        <v>0.89087133871067181</v>
      </c>
      <c r="M673" s="1">
        <f t="shared" si="65"/>
        <v>18971.104038507059</v>
      </c>
    </row>
    <row r="674" spans="1:13">
      <c r="A674" s="142" t="s">
        <v>602</v>
      </c>
      <c r="B674" s="149">
        <v>361515</v>
      </c>
      <c r="C674" s="80" t="s">
        <v>674</v>
      </c>
      <c r="D674" s="126" t="s">
        <v>1122</v>
      </c>
      <c r="E674" s="126" t="s">
        <v>1187</v>
      </c>
      <c r="F674" s="103">
        <v>0</v>
      </c>
      <c r="G674" s="104">
        <v>0</v>
      </c>
      <c r="H674" s="2">
        <f t="shared" si="60"/>
        <v>0</v>
      </c>
      <c r="I674" s="2">
        <f t="shared" si="61"/>
        <v>19.272068062143923</v>
      </c>
      <c r="J674" s="1">
        <f t="shared" si="62"/>
        <v>0</v>
      </c>
      <c r="K674" s="1">
        <f t="shared" si="63"/>
        <v>0</v>
      </c>
      <c r="L674" s="11">
        <f t="shared" si="64"/>
        <v>0.89087133871067181</v>
      </c>
      <c r="M674" s="1">
        <f t="shared" si="65"/>
        <v>0</v>
      </c>
    </row>
    <row r="675" spans="1:13" s="57" customFormat="1">
      <c r="A675" s="142" t="s">
        <v>602</v>
      </c>
      <c r="B675" s="149">
        <v>361654</v>
      </c>
      <c r="C675" s="80" t="s">
        <v>675</v>
      </c>
      <c r="D675" s="126" t="s">
        <v>1122</v>
      </c>
      <c r="E675" s="126" t="s">
        <v>1187</v>
      </c>
      <c r="F675" s="103">
        <v>0</v>
      </c>
      <c r="G675" s="104">
        <v>0</v>
      </c>
      <c r="H675" s="2">
        <f t="shared" si="60"/>
        <v>0</v>
      </c>
      <c r="I675" s="2">
        <f t="shared" si="61"/>
        <v>19.272068062143923</v>
      </c>
      <c r="J675" s="1">
        <f t="shared" si="62"/>
        <v>0</v>
      </c>
      <c r="K675" s="1">
        <f t="shared" si="63"/>
        <v>0</v>
      </c>
      <c r="L675" s="11">
        <f t="shared" si="64"/>
        <v>0.89087133871067181</v>
      </c>
      <c r="M675" s="1">
        <f t="shared" si="65"/>
        <v>0</v>
      </c>
    </row>
    <row r="676" spans="1:13" s="80" customFormat="1">
      <c r="A676" s="142" t="s">
        <v>676</v>
      </c>
      <c r="B676" s="153">
        <v>371516</v>
      </c>
      <c r="C676" s="80" t="s">
        <v>677</v>
      </c>
      <c r="D676" s="126" t="s">
        <v>1122</v>
      </c>
      <c r="E676" s="126" t="s">
        <v>1187</v>
      </c>
      <c r="F676" s="103">
        <v>474144</v>
      </c>
      <c r="G676" s="104">
        <v>1800</v>
      </c>
      <c r="H676" s="2">
        <f t="shared" si="60"/>
        <v>263.41333333333336</v>
      </c>
      <c r="I676" s="2">
        <f t="shared" si="61"/>
        <v>19.272068062143923</v>
      </c>
      <c r="J676" s="1">
        <f t="shared" si="62"/>
        <v>34689.722511859058</v>
      </c>
      <c r="K676" s="1">
        <f t="shared" si="63"/>
        <v>439454.27748814097</v>
      </c>
      <c r="L676" s="11">
        <f t="shared" si="64"/>
        <v>0.89087133871067181</v>
      </c>
      <c r="M676" s="1">
        <f t="shared" si="65"/>
        <v>391497.22048799117</v>
      </c>
    </row>
    <row r="677" spans="1:13" s="80" customFormat="1">
      <c r="A677" s="142" t="s">
        <v>676</v>
      </c>
      <c r="B677" s="149">
        <v>371517</v>
      </c>
      <c r="C677" s="80" t="s">
        <v>678</v>
      </c>
      <c r="D677" s="126" t="s">
        <v>1122</v>
      </c>
      <c r="E677" s="126" t="s">
        <v>1187</v>
      </c>
      <c r="F677" s="103">
        <v>0</v>
      </c>
      <c r="G677" s="104">
        <v>0</v>
      </c>
      <c r="H677" s="2">
        <f t="shared" si="60"/>
        <v>0</v>
      </c>
      <c r="I677" s="2">
        <f t="shared" si="61"/>
        <v>19.272068062143923</v>
      </c>
      <c r="J677" s="1">
        <f t="shared" si="62"/>
        <v>0</v>
      </c>
      <c r="K677" s="1">
        <f t="shared" si="63"/>
        <v>0</v>
      </c>
      <c r="L677" s="11">
        <f t="shared" si="64"/>
        <v>0.89087133871067181</v>
      </c>
      <c r="M677" s="1">
        <f t="shared" si="65"/>
        <v>0</v>
      </c>
    </row>
    <row r="678" spans="1:13" s="80" customFormat="1">
      <c r="A678" s="142" t="s">
        <v>676</v>
      </c>
      <c r="B678" s="149">
        <v>371518</v>
      </c>
      <c r="C678" s="80" t="s">
        <v>679</v>
      </c>
      <c r="D678" s="126" t="s">
        <v>1122</v>
      </c>
      <c r="E678" s="126" t="s">
        <v>1187</v>
      </c>
      <c r="F678" s="103">
        <v>0</v>
      </c>
      <c r="G678" s="104">
        <v>0</v>
      </c>
      <c r="H678" s="2">
        <f t="shared" si="60"/>
        <v>0</v>
      </c>
      <c r="I678" s="2">
        <f t="shared" si="61"/>
        <v>19.272068062143923</v>
      </c>
      <c r="J678" s="1">
        <f t="shared" si="62"/>
        <v>0</v>
      </c>
      <c r="K678" s="1">
        <f t="shared" si="63"/>
        <v>0</v>
      </c>
      <c r="L678" s="11">
        <f t="shared" si="64"/>
        <v>0.89087133871067181</v>
      </c>
      <c r="M678" s="1">
        <f t="shared" si="65"/>
        <v>0</v>
      </c>
    </row>
    <row r="679" spans="1:13" s="80" customFormat="1">
      <c r="A679" s="142" t="s">
        <v>676</v>
      </c>
      <c r="B679" s="149">
        <v>371524</v>
      </c>
      <c r="C679" s="80" t="s">
        <v>680</v>
      </c>
      <c r="D679" s="126" t="s">
        <v>1122</v>
      </c>
      <c r="E679" s="126" t="s">
        <v>1187</v>
      </c>
      <c r="F679" s="103">
        <v>0</v>
      </c>
      <c r="G679" s="104">
        <v>0</v>
      </c>
      <c r="H679" s="2">
        <f t="shared" si="60"/>
        <v>0</v>
      </c>
      <c r="I679" s="2">
        <f t="shared" si="61"/>
        <v>19.272068062143923</v>
      </c>
      <c r="J679" s="1">
        <f t="shared" si="62"/>
        <v>0</v>
      </c>
      <c r="K679" s="1">
        <f t="shared" si="63"/>
        <v>0</v>
      </c>
      <c r="L679" s="11">
        <f t="shared" si="64"/>
        <v>0.89087133871067181</v>
      </c>
      <c r="M679" s="1">
        <f t="shared" si="65"/>
        <v>0</v>
      </c>
    </row>
    <row r="680" spans="1:13" s="80" customFormat="1">
      <c r="A680" s="142" t="s">
        <v>676</v>
      </c>
      <c r="B680" s="153">
        <v>371525</v>
      </c>
      <c r="C680" s="80" t="s">
        <v>681</v>
      </c>
      <c r="D680" s="126" t="s">
        <v>1122</v>
      </c>
      <c r="E680" s="126" t="s">
        <v>1187</v>
      </c>
      <c r="F680" s="103">
        <v>1499568</v>
      </c>
      <c r="G680" s="104">
        <v>1120</v>
      </c>
      <c r="H680" s="2">
        <f t="shared" si="60"/>
        <v>1338.9</v>
      </c>
      <c r="I680" s="2">
        <f t="shared" si="61"/>
        <v>19.272068062143923</v>
      </c>
      <c r="J680" s="1">
        <f t="shared" si="62"/>
        <v>21584.716229601192</v>
      </c>
      <c r="K680" s="1">
        <f t="shared" si="63"/>
        <v>1477983.2837703987</v>
      </c>
      <c r="L680" s="11">
        <f t="shared" si="64"/>
        <v>0.89087133871067181</v>
      </c>
      <c r="M680" s="1">
        <f t="shared" si="65"/>
        <v>1316692.9466045299</v>
      </c>
    </row>
    <row r="681" spans="1:13" s="80" customFormat="1">
      <c r="A681" s="142" t="s">
        <v>676</v>
      </c>
      <c r="B681" s="153">
        <v>371526</v>
      </c>
      <c r="C681" s="80" t="s">
        <v>682</v>
      </c>
      <c r="D681" s="126" t="s">
        <v>1122</v>
      </c>
      <c r="E681" s="126" t="s">
        <v>1187</v>
      </c>
      <c r="F681" s="103">
        <v>511308</v>
      </c>
      <c r="G681" s="104">
        <v>1023</v>
      </c>
      <c r="H681" s="2">
        <f t="shared" si="60"/>
        <v>499.81231671554252</v>
      </c>
      <c r="I681" s="2">
        <f t="shared" si="61"/>
        <v>19.272068062143923</v>
      </c>
      <c r="J681" s="1">
        <f t="shared" si="62"/>
        <v>19715.325627573235</v>
      </c>
      <c r="K681" s="1">
        <f t="shared" si="63"/>
        <v>491592.67437242676</v>
      </c>
      <c r="L681" s="11">
        <f t="shared" si="64"/>
        <v>0.89087133871067181</v>
      </c>
      <c r="M681" s="1">
        <f t="shared" si="65"/>
        <v>437945.82391852321</v>
      </c>
    </row>
    <row r="682" spans="1:13" s="80" customFormat="1">
      <c r="A682" s="142" t="s">
        <v>676</v>
      </c>
      <c r="B682" s="149">
        <v>371530</v>
      </c>
      <c r="C682" s="80" t="s">
        <v>683</v>
      </c>
      <c r="D682" s="126" t="s">
        <v>1122</v>
      </c>
      <c r="E682" s="126" t="s">
        <v>1187</v>
      </c>
      <c r="F682" s="103">
        <v>0</v>
      </c>
      <c r="G682" s="104">
        <v>0</v>
      </c>
      <c r="H682" s="2">
        <f t="shared" si="60"/>
        <v>0</v>
      </c>
      <c r="I682" s="2">
        <f t="shared" si="61"/>
        <v>19.272068062143923</v>
      </c>
      <c r="J682" s="1">
        <f t="shared" si="62"/>
        <v>0</v>
      </c>
      <c r="K682" s="1">
        <f t="shared" si="63"/>
        <v>0</v>
      </c>
      <c r="L682" s="11">
        <f t="shared" si="64"/>
        <v>0.89087133871067181</v>
      </c>
      <c r="M682" s="1">
        <f t="shared" si="65"/>
        <v>0</v>
      </c>
    </row>
    <row r="683" spans="1:13" s="80" customFormat="1">
      <c r="A683" s="142" t="s">
        <v>676</v>
      </c>
      <c r="B683" s="153">
        <v>371531</v>
      </c>
      <c r="C683" s="80" t="s">
        <v>684</v>
      </c>
      <c r="D683" s="126" t="s">
        <v>1122</v>
      </c>
      <c r="E683" s="126" t="s">
        <v>1187</v>
      </c>
      <c r="F683" s="103">
        <v>462492</v>
      </c>
      <c r="G683" s="104">
        <v>654</v>
      </c>
      <c r="H683" s="2">
        <f t="shared" si="60"/>
        <v>707.17431192660547</v>
      </c>
      <c r="I683" s="2">
        <f t="shared" si="61"/>
        <v>19.272068062143923</v>
      </c>
      <c r="J683" s="1">
        <f t="shared" si="62"/>
        <v>12603.932512642126</v>
      </c>
      <c r="K683" s="1">
        <f t="shared" si="63"/>
        <v>449888.06748735788</v>
      </c>
      <c r="L683" s="11">
        <f t="shared" si="64"/>
        <v>0.89087133871067181</v>
      </c>
      <c r="M683" s="1">
        <f t="shared" si="65"/>
        <v>400792.38495241961</v>
      </c>
    </row>
    <row r="684" spans="1:13" s="80" customFormat="1">
      <c r="A684" s="142" t="s">
        <v>676</v>
      </c>
      <c r="B684" s="147">
        <v>371532</v>
      </c>
      <c r="C684" s="80" t="s">
        <v>614</v>
      </c>
      <c r="D684" s="126" t="s">
        <v>1122</v>
      </c>
      <c r="E684" s="126" t="s">
        <v>1187</v>
      </c>
      <c r="F684" s="103">
        <v>0</v>
      </c>
      <c r="G684" s="104">
        <v>0</v>
      </c>
      <c r="H684" s="2">
        <f t="shared" si="60"/>
        <v>0</v>
      </c>
      <c r="I684" s="2">
        <f t="shared" si="61"/>
        <v>19.272068062143923</v>
      </c>
      <c r="J684" s="1">
        <f t="shared" si="62"/>
        <v>0</v>
      </c>
      <c r="K684" s="1">
        <f t="shared" si="63"/>
        <v>0</v>
      </c>
      <c r="L684" s="11">
        <f t="shared" si="64"/>
        <v>0.89087133871067181</v>
      </c>
      <c r="M684" s="1">
        <f t="shared" si="65"/>
        <v>0</v>
      </c>
    </row>
    <row r="685" spans="1:13" s="80" customFormat="1">
      <c r="A685" s="142" t="s">
        <v>676</v>
      </c>
      <c r="B685" s="155">
        <v>371534</v>
      </c>
      <c r="C685" s="80" t="s">
        <v>685</v>
      </c>
      <c r="D685" s="126" t="s">
        <v>1122</v>
      </c>
      <c r="E685" s="126" t="s">
        <v>1187</v>
      </c>
      <c r="F685" s="103">
        <v>1345872</v>
      </c>
      <c r="G685" s="104">
        <v>1546</v>
      </c>
      <c r="H685" s="2">
        <f t="shared" si="60"/>
        <v>870.55109961190169</v>
      </c>
      <c r="I685" s="2">
        <f t="shared" si="61"/>
        <v>19.272068062143923</v>
      </c>
      <c r="J685" s="1">
        <f t="shared" si="62"/>
        <v>29794.617224074504</v>
      </c>
      <c r="K685" s="1">
        <f t="shared" si="63"/>
        <v>1316077.3827759256</v>
      </c>
      <c r="L685" s="11">
        <f t="shared" si="64"/>
        <v>0.89087133871067181</v>
      </c>
      <c r="M685" s="1">
        <f t="shared" si="65"/>
        <v>1172455.6198404261</v>
      </c>
    </row>
    <row r="686" spans="1:13" s="80" customFormat="1">
      <c r="A686" s="142" t="s">
        <v>676</v>
      </c>
      <c r="B686" s="142">
        <v>371536</v>
      </c>
      <c r="C686" s="80" t="s">
        <v>686</v>
      </c>
      <c r="D686" s="126" t="s">
        <v>1122</v>
      </c>
      <c r="E686" s="126" t="s">
        <v>1187</v>
      </c>
      <c r="F686" s="103">
        <v>0</v>
      </c>
      <c r="G686" s="104">
        <v>0</v>
      </c>
      <c r="H686" s="2">
        <f t="shared" si="60"/>
        <v>0</v>
      </c>
      <c r="I686" s="2">
        <f t="shared" si="61"/>
        <v>19.272068062143923</v>
      </c>
      <c r="J686" s="1">
        <f t="shared" si="62"/>
        <v>0</v>
      </c>
      <c r="K686" s="1">
        <f t="shared" si="63"/>
        <v>0</v>
      </c>
      <c r="L686" s="11">
        <f t="shared" si="64"/>
        <v>0.89087133871067181</v>
      </c>
      <c r="M686" s="1">
        <f t="shared" si="65"/>
        <v>0</v>
      </c>
    </row>
    <row r="687" spans="1:13" s="80" customFormat="1">
      <c r="A687" s="142" t="s">
        <v>676</v>
      </c>
      <c r="B687" s="142">
        <v>371537</v>
      </c>
      <c r="C687" s="80" t="s">
        <v>687</v>
      </c>
      <c r="D687" s="126" t="s">
        <v>1122</v>
      </c>
      <c r="E687" s="126" t="s">
        <v>1187</v>
      </c>
      <c r="F687" s="103">
        <v>0</v>
      </c>
      <c r="G687" s="104">
        <v>0</v>
      </c>
      <c r="H687" s="2">
        <f t="shared" si="60"/>
        <v>0</v>
      </c>
      <c r="I687" s="2">
        <f t="shared" si="61"/>
        <v>19.272068062143923</v>
      </c>
      <c r="J687" s="1">
        <f t="shared" si="62"/>
        <v>0</v>
      </c>
      <c r="K687" s="1">
        <f t="shared" si="63"/>
        <v>0</v>
      </c>
      <c r="L687" s="11">
        <f t="shared" si="64"/>
        <v>0.89087133871067181</v>
      </c>
      <c r="M687" s="1">
        <f t="shared" si="65"/>
        <v>0</v>
      </c>
    </row>
    <row r="688" spans="1:13" s="80" customFormat="1">
      <c r="A688" s="142" t="s">
        <v>676</v>
      </c>
      <c r="B688" s="155">
        <v>371540</v>
      </c>
      <c r="C688" s="80" t="s">
        <v>688</v>
      </c>
      <c r="D688" s="126" t="s">
        <v>1122</v>
      </c>
      <c r="E688" s="126" t="s">
        <v>1187</v>
      </c>
      <c r="F688" s="103">
        <v>759792</v>
      </c>
      <c r="G688" s="104">
        <v>773</v>
      </c>
      <c r="H688" s="2">
        <f t="shared" si="60"/>
        <v>982.91332470892621</v>
      </c>
      <c r="I688" s="2">
        <f t="shared" si="61"/>
        <v>19.272068062143923</v>
      </c>
      <c r="J688" s="1">
        <f t="shared" si="62"/>
        <v>14897.308612037252</v>
      </c>
      <c r="K688" s="1">
        <f t="shared" si="63"/>
        <v>744894.69138796278</v>
      </c>
      <c r="L688" s="11">
        <f t="shared" si="64"/>
        <v>0.89087133871067181</v>
      </c>
      <c r="M688" s="1">
        <f t="shared" si="65"/>
        <v>663605.33091526711</v>
      </c>
    </row>
    <row r="689" spans="1:13" s="80" customFormat="1">
      <c r="A689" s="142" t="s">
        <v>676</v>
      </c>
      <c r="B689" s="142">
        <v>371542</v>
      </c>
      <c r="C689" s="80" t="s">
        <v>689</v>
      </c>
      <c r="D689" s="126" t="s">
        <v>1122</v>
      </c>
      <c r="E689" s="126" t="s">
        <v>1187</v>
      </c>
      <c r="F689" s="103">
        <v>0</v>
      </c>
      <c r="G689" s="104">
        <v>0</v>
      </c>
      <c r="H689" s="2">
        <f t="shared" si="60"/>
        <v>0</v>
      </c>
      <c r="I689" s="2">
        <f t="shared" si="61"/>
        <v>19.272068062143923</v>
      </c>
      <c r="J689" s="1">
        <f t="shared" si="62"/>
        <v>0</v>
      </c>
      <c r="K689" s="1">
        <f t="shared" si="63"/>
        <v>0</v>
      </c>
      <c r="L689" s="11">
        <f t="shared" si="64"/>
        <v>0.89087133871067181</v>
      </c>
      <c r="M689" s="1">
        <f t="shared" si="65"/>
        <v>0</v>
      </c>
    </row>
    <row r="690" spans="1:13" s="80" customFormat="1">
      <c r="A690" s="142" t="s">
        <v>676</v>
      </c>
      <c r="B690" s="155">
        <v>371553</v>
      </c>
      <c r="C690" s="80" t="s">
        <v>690</v>
      </c>
      <c r="D690" s="126" t="s">
        <v>1122</v>
      </c>
      <c r="E690" s="126" t="s">
        <v>1187</v>
      </c>
      <c r="F690" s="103">
        <v>1777164</v>
      </c>
      <c r="G690" s="104">
        <v>2135</v>
      </c>
      <c r="H690" s="2">
        <f t="shared" si="60"/>
        <v>832.39531615925057</v>
      </c>
      <c r="I690" s="2">
        <f t="shared" si="61"/>
        <v>19.272068062143923</v>
      </c>
      <c r="J690" s="1">
        <f t="shared" si="62"/>
        <v>41145.865312677277</v>
      </c>
      <c r="K690" s="1">
        <f t="shared" si="63"/>
        <v>1736018.1346873227</v>
      </c>
      <c r="L690" s="11">
        <f t="shared" si="64"/>
        <v>0.89087133871067181</v>
      </c>
      <c r="M690" s="1">
        <f t="shared" si="65"/>
        <v>1546568.7996748984</v>
      </c>
    </row>
    <row r="691" spans="1:13" s="80" customFormat="1">
      <c r="A691" s="142" t="s">
        <v>676</v>
      </c>
      <c r="B691" s="155">
        <v>371555</v>
      </c>
      <c r="C691" s="80" t="s">
        <v>691</v>
      </c>
      <c r="D691" s="126" t="s">
        <v>1122</v>
      </c>
      <c r="E691" s="126" t="s">
        <v>1187</v>
      </c>
      <c r="F691" s="103">
        <v>330936</v>
      </c>
      <c r="G691" s="104">
        <v>4858</v>
      </c>
      <c r="H691" s="2">
        <f t="shared" si="60"/>
        <v>68.121860848085632</v>
      </c>
      <c r="I691" s="2">
        <f t="shared" si="61"/>
        <v>19.272068062143923</v>
      </c>
      <c r="J691" s="1">
        <f t="shared" si="62"/>
        <v>93623.706645895174</v>
      </c>
      <c r="K691" s="1">
        <f t="shared" si="63"/>
        <v>237312.29335410483</v>
      </c>
      <c r="L691" s="11">
        <f t="shared" si="64"/>
        <v>0.89087133871067181</v>
      </c>
      <c r="M691" s="1">
        <f t="shared" si="65"/>
        <v>211414.72047287103</v>
      </c>
    </row>
    <row r="692" spans="1:13" s="80" customFormat="1">
      <c r="A692" s="142" t="s">
        <v>676</v>
      </c>
      <c r="B692" s="155">
        <v>371556</v>
      </c>
      <c r="C692" s="80" t="s">
        <v>692</v>
      </c>
      <c r="D692" s="126" t="s">
        <v>1122</v>
      </c>
      <c r="E692" s="126" t="s">
        <v>1187</v>
      </c>
      <c r="F692" s="103">
        <v>274596</v>
      </c>
      <c r="G692" s="104">
        <v>1309</v>
      </c>
      <c r="H692" s="2">
        <f t="shared" si="60"/>
        <v>209.77540106951872</v>
      </c>
      <c r="I692" s="2">
        <f t="shared" si="61"/>
        <v>19.272068062143923</v>
      </c>
      <c r="J692" s="1">
        <f t="shared" si="62"/>
        <v>25227.137093346395</v>
      </c>
      <c r="K692" s="1">
        <f t="shared" si="63"/>
        <v>249368.86290665361</v>
      </c>
      <c r="L692" s="11">
        <f t="shared" si="64"/>
        <v>0.89087133871067181</v>
      </c>
      <c r="M692" s="1">
        <f t="shared" si="65"/>
        <v>222155.57273040849</v>
      </c>
    </row>
    <row r="693" spans="1:13" s="80" customFormat="1">
      <c r="A693" s="142" t="s">
        <v>676</v>
      </c>
      <c r="B693" s="155">
        <v>371557</v>
      </c>
      <c r="C693" s="80" t="s">
        <v>693</v>
      </c>
      <c r="D693" s="126" t="s">
        <v>1122</v>
      </c>
      <c r="E693" s="126" t="s">
        <v>1187</v>
      </c>
      <c r="F693" s="103">
        <v>423072</v>
      </c>
      <c r="G693" s="104">
        <v>303</v>
      </c>
      <c r="H693" s="2">
        <f t="shared" si="60"/>
        <v>1396.2772277227723</v>
      </c>
      <c r="I693" s="2">
        <f t="shared" si="61"/>
        <v>19.272068062143923</v>
      </c>
      <c r="J693" s="1">
        <f t="shared" si="62"/>
        <v>5839.4366228296085</v>
      </c>
      <c r="K693" s="1">
        <f t="shared" si="63"/>
        <v>417232.56337717042</v>
      </c>
      <c r="L693" s="11">
        <f t="shared" si="64"/>
        <v>0.89087133871067181</v>
      </c>
      <c r="M693" s="1">
        <f t="shared" si="65"/>
        <v>371700.532289505</v>
      </c>
    </row>
    <row r="694" spans="1:13" s="80" customFormat="1">
      <c r="A694" s="142" t="s">
        <v>676</v>
      </c>
      <c r="B694" s="155">
        <v>371558</v>
      </c>
      <c r="C694" s="80" t="s">
        <v>694</v>
      </c>
      <c r="D694" s="126" t="s">
        <v>1122</v>
      </c>
      <c r="E694" s="126" t="s">
        <v>1187</v>
      </c>
      <c r="F694" s="103">
        <v>845124</v>
      </c>
      <c r="G694" s="104">
        <v>725</v>
      </c>
      <c r="H694" s="2">
        <f t="shared" si="60"/>
        <v>1165.6882758620691</v>
      </c>
      <c r="I694" s="2">
        <f t="shared" si="61"/>
        <v>19.272068062143923</v>
      </c>
      <c r="J694" s="1">
        <f t="shared" si="62"/>
        <v>13972.249345054344</v>
      </c>
      <c r="K694" s="1">
        <f t="shared" si="63"/>
        <v>831151.75065494562</v>
      </c>
      <c r="L694" s="11">
        <f t="shared" si="64"/>
        <v>0.89087133871067181</v>
      </c>
      <c r="M694" s="1">
        <f t="shared" si="65"/>
        <v>740449.27277768985</v>
      </c>
    </row>
    <row r="695" spans="1:13" s="80" customFormat="1">
      <c r="A695" s="142" t="s">
        <v>676</v>
      </c>
      <c r="B695" s="155">
        <v>371559</v>
      </c>
      <c r="C695" s="80" t="s">
        <v>695</v>
      </c>
      <c r="D695" s="126" t="s">
        <v>1122</v>
      </c>
      <c r="E695" s="126" t="s">
        <v>1187</v>
      </c>
      <c r="F695" s="103">
        <v>420072</v>
      </c>
      <c r="G695" s="104">
        <v>824</v>
      </c>
      <c r="H695" s="2">
        <f t="shared" si="60"/>
        <v>509.79611650485435</v>
      </c>
      <c r="I695" s="2">
        <f t="shared" si="61"/>
        <v>19.272068062143923</v>
      </c>
      <c r="J695" s="1">
        <f t="shared" si="62"/>
        <v>15880.184083206592</v>
      </c>
      <c r="K695" s="1">
        <f t="shared" si="63"/>
        <v>404191.81591679342</v>
      </c>
      <c r="L695" s="11">
        <f t="shared" si="64"/>
        <v>0.89087133871067181</v>
      </c>
      <c r="M695" s="1">
        <f t="shared" si="65"/>
        <v>360082.90414169116</v>
      </c>
    </row>
    <row r="696" spans="1:13" s="80" customFormat="1">
      <c r="A696" s="142" t="s">
        <v>676</v>
      </c>
      <c r="B696" s="155">
        <v>371561</v>
      </c>
      <c r="C696" s="80" t="s">
        <v>696</v>
      </c>
      <c r="D696" s="126" t="s">
        <v>1122</v>
      </c>
      <c r="E696" s="126" t="s">
        <v>1187</v>
      </c>
      <c r="F696" s="103">
        <v>90348</v>
      </c>
      <c r="G696" s="104">
        <v>607</v>
      </c>
      <c r="H696" s="2">
        <f t="shared" si="60"/>
        <v>148.84349258649095</v>
      </c>
      <c r="I696" s="2">
        <f t="shared" si="61"/>
        <v>19.272068062143923</v>
      </c>
      <c r="J696" s="1">
        <f t="shared" si="62"/>
        <v>11698.145313721361</v>
      </c>
      <c r="K696" s="1">
        <f t="shared" si="63"/>
        <v>78649.854686278646</v>
      </c>
      <c r="L696" s="11">
        <f t="shared" si="64"/>
        <v>0.89087133871067181</v>
      </c>
      <c r="M696" s="1">
        <f t="shared" si="65"/>
        <v>70066.901333764865</v>
      </c>
    </row>
    <row r="697" spans="1:13" s="80" customFormat="1">
      <c r="A697" s="142" t="s">
        <v>676</v>
      </c>
      <c r="B697" s="142">
        <v>371562</v>
      </c>
      <c r="C697" s="80" t="s">
        <v>697</v>
      </c>
      <c r="D697" s="126" t="s">
        <v>1122</v>
      </c>
      <c r="E697" s="126" t="s">
        <v>1187</v>
      </c>
      <c r="F697" s="103">
        <v>0</v>
      </c>
      <c r="G697" s="104">
        <v>0</v>
      </c>
      <c r="H697" s="2">
        <f t="shared" si="60"/>
        <v>0</v>
      </c>
      <c r="I697" s="2">
        <f t="shared" si="61"/>
        <v>19.272068062143923</v>
      </c>
      <c r="J697" s="1">
        <f t="shared" si="62"/>
        <v>0</v>
      </c>
      <c r="K697" s="1">
        <f t="shared" si="63"/>
        <v>0</v>
      </c>
      <c r="L697" s="11">
        <f t="shared" si="64"/>
        <v>0.89087133871067181</v>
      </c>
      <c r="M697" s="1">
        <f t="shared" si="65"/>
        <v>0</v>
      </c>
    </row>
    <row r="698" spans="1:13" s="80" customFormat="1">
      <c r="A698" s="142" t="s">
        <v>676</v>
      </c>
      <c r="B698" s="142">
        <v>371563</v>
      </c>
      <c r="C698" s="80" t="s">
        <v>698</v>
      </c>
      <c r="D698" s="126" t="s">
        <v>1122</v>
      </c>
      <c r="E698" s="126" t="s">
        <v>1187</v>
      </c>
      <c r="F698" s="103">
        <v>0</v>
      </c>
      <c r="G698" s="104">
        <v>0</v>
      </c>
      <c r="H698" s="2">
        <f t="shared" si="60"/>
        <v>0</v>
      </c>
      <c r="I698" s="2">
        <f t="shared" si="61"/>
        <v>19.272068062143923</v>
      </c>
      <c r="J698" s="1">
        <f t="shared" si="62"/>
        <v>0</v>
      </c>
      <c r="K698" s="1">
        <f t="shared" si="63"/>
        <v>0</v>
      </c>
      <c r="L698" s="11">
        <f t="shared" si="64"/>
        <v>0.89087133871067181</v>
      </c>
      <c r="M698" s="1">
        <f t="shared" si="65"/>
        <v>0</v>
      </c>
    </row>
    <row r="699" spans="1:13" s="80" customFormat="1">
      <c r="A699" s="142" t="s">
        <v>676</v>
      </c>
      <c r="B699" s="142">
        <v>371565</v>
      </c>
      <c r="C699" s="80" t="s">
        <v>699</v>
      </c>
      <c r="D699" s="126" t="s">
        <v>1122</v>
      </c>
      <c r="E699" s="126" t="s">
        <v>1187</v>
      </c>
      <c r="F699" s="103">
        <v>0</v>
      </c>
      <c r="G699" s="104">
        <v>0</v>
      </c>
      <c r="H699" s="2">
        <f t="shared" si="60"/>
        <v>0</v>
      </c>
      <c r="I699" s="2">
        <f t="shared" si="61"/>
        <v>19.272068062143923</v>
      </c>
      <c r="J699" s="1">
        <f t="shared" si="62"/>
        <v>0</v>
      </c>
      <c r="K699" s="1">
        <f t="shared" si="63"/>
        <v>0</v>
      </c>
      <c r="L699" s="11">
        <f t="shared" si="64"/>
        <v>0.89087133871067181</v>
      </c>
      <c r="M699" s="1">
        <f t="shared" si="65"/>
        <v>0</v>
      </c>
    </row>
    <row r="700" spans="1:13" s="80" customFormat="1">
      <c r="A700" s="142" t="s">
        <v>676</v>
      </c>
      <c r="B700" s="155">
        <v>371567</v>
      </c>
      <c r="C700" s="80" t="s">
        <v>700</v>
      </c>
      <c r="D700" s="126" t="s">
        <v>1122</v>
      </c>
      <c r="E700" s="126" t="s">
        <v>1187</v>
      </c>
      <c r="F700" s="103">
        <v>567060</v>
      </c>
      <c r="G700" s="104">
        <v>393</v>
      </c>
      <c r="H700" s="2">
        <f t="shared" si="60"/>
        <v>1442.9007633587787</v>
      </c>
      <c r="I700" s="2">
        <f t="shared" si="61"/>
        <v>19.272068062143923</v>
      </c>
      <c r="J700" s="1">
        <f t="shared" si="62"/>
        <v>7573.9227484225621</v>
      </c>
      <c r="K700" s="1">
        <f t="shared" si="63"/>
        <v>559486.0772515774</v>
      </c>
      <c r="L700" s="11">
        <f t="shared" si="64"/>
        <v>0.89087133871067181</v>
      </c>
      <c r="M700" s="1">
        <f t="shared" si="65"/>
        <v>498430.11063109513</v>
      </c>
    </row>
    <row r="701" spans="1:13" s="80" customFormat="1">
      <c r="A701" s="142" t="s">
        <v>676</v>
      </c>
      <c r="B701" s="142">
        <v>371574</v>
      </c>
      <c r="C701" s="80" t="s">
        <v>701</v>
      </c>
      <c r="D701" s="126" t="s">
        <v>1122</v>
      </c>
      <c r="E701" s="126" t="s">
        <v>1187</v>
      </c>
      <c r="F701" s="103">
        <v>0</v>
      </c>
      <c r="G701" s="104">
        <v>0</v>
      </c>
      <c r="H701" s="2">
        <f t="shared" si="60"/>
        <v>0</v>
      </c>
      <c r="I701" s="2">
        <f t="shared" si="61"/>
        <v>19.272068062143923</v>
      </c>
      <c r="J701" s="1">
        <f t="shared" si="62"/>
        <v>0</v>
      </c>
      <c r="K701" s="1">
        <f t="shared" si="63"/>
        <v>0</v>
      </c>
      <c r="L701" s="11">
        <f t="shared" si="64"/>
        <v>0.89087133871067181</v>
      </c>
      <c r="M701" s="1">
        <f t="shared" si="65"/>
        <v>0</v>
      </c>
    </row>
    <row r="702" spans="1:13" s="80" customFormat="1">
      <c r="A702" s="142" t="s">
        <v>676</v>
      </c>
      <c r="B702" s="155">
        <v>371576</v>
      </c>
      <c r="C702" s="80" t="s">
        <v>702</v>
      </c>
      <c r="D702" s="126" t="s">
        <v>1122</v>
      </c>
      <c r="E702" s="126" t="s">
        <v>1187</v>
      </c>
      <c r="F702" s="103">
        <v>3199056</v>
      </c>
      <c r="G702" s="104">
        <v>5515</v>
      </c>
      <c r="H702" s="2">
        <f t="shared" si="60"/>
        <v>580.0645512239347</v>
      </c>
      <c r="I702" s="2">
        <f t="shared" si="61"/>
        <v>19.272068062143923</v>
      </c>
      <c r="J702" s="1">
        <f t="shared" si="62"/>
        <v>106285.45536272373</v>
      </c>
      <c r="K702" s="1">
        <f t="shared" si="63"/>
        <v>3092770.5446372763</v>
      </c>
      <c r="L702" s="11">
        <f t="shared" si="64"/>
        <v>0.89087133871067181</v>
      </c>
      <c r="M702" s="1">
        <f t="shared" si="65"/>
        <v>2755260.6354259439</v>
      </c>
    </row>
    <row r="703" spans="1:13" s="80" customFormat="1">
      <c r="A703" s="142" t="s">
        <v>676</v>
      </c>
      <c r="B703" s="142">
        <v>371577</v>
      </c>
      <c r="C703" s="80" t="s">
        <v>703</v>
      </c>
      <c r="D703" s="126" t="s">
        <v>1122</v>
      </c>
      <c r="E703" s="126" t="s">
        <v>1187</v>
      </c>
      <c r="F703" s="103">
        <v>0</v>
      </c>
      <c r="G703" s="104">
        <v>0</v>
      </c>
      <c r="H703" s="2">
        <f t="shared" si="60"/>
        <v>0</v>
      </c>
      <c r="I703" s="2">
        <f t="shared" si="61"/>
        <v>19.272068062143923</v>
      </c>
      <c r="J703" s="1">
        <f t="shared" si="62"/>
        <v>0</v>
      </c>
      <c r="K703" s="1">
        <f t="shared" si="63"/>
        <v>0</v>
      </c>
      <c r="L703" s="11">
        <f t="shared" si="64"/>
        <v>0.89087133871067181</v>
      </c>
      <c r="M703" s="1">
        <f t="shared" si="65"/>
        <v>0</v>
      </c>
    </row>
    <row r="704" spans="1:13" s="80" customFormat="1">
      <c r="A704" s="142" t="s">
        <v>676</v>
      </c>
      <c r="B704" s="142">
        <v>371581</v>
      </c>
      <c r="C704" s="80" t="s">
        <v>704</v>
      </c>
      <c r="D704" s="126" t="s">
        <v>1122</v>
      </c>
      <c r="E704" s="126" t="s">
        <v>1187</v>
      </c>
      <c r="F704" s="103">
        <v>0</v>
      </c>
      <c r="G704" s="104">
        <v>0</v>
      </c>
      <c r="H704" s="2">
        <f t="shared" si="60"/>
        <v>0</v>
      </c>
      <c r="I704" s="2">
        <f t="shared" si="61"/>
        <v>19.272068062143923</v>
      </c>
      <c r="J704" s="1">
        <f t="shared" si="62"/>
        <v>0</v>
      </c>
      <c r="K704" s="1">
        <f t="shared" si="63"/>
        <v>0</v>
      </c>
      <c r="L704" s="11">
        <f t="shared" si="64"/>
        <v>0.89087133871067181</v>
      </c>
      <c r="M704" s="1">
        <f t="shared" si="65"/>
        <v>0</v>
      </c>
    </row>
    <row r="705" spans="1:13" s="80" customFormat="1">
      <c r="A705" s="142" t="s">
        <v>676</v>
      </c>
      <c r="B705" s="155">
        <v>371582</v>
      </c>
      <c r="C705" s="80" t="s">
        <v>705</v>
      </c>
      <c r="D705" s="126" t="s">
        <v>1122</v>
      </c>
      <c r="E705" s="126" t="s">
        <v>1187</v>
      </c>
      <c r="F705" s="103">
        <v>602232</v>
      </c>
      <c r="G705" s="104">
        <v>832</v>
      </c>
      <c r="H705" s="2">
        <f t="shared" si="60"/>
        <v>723.83653846153845</v>
      </c>
      <c r="I705" s="2">
        <f t="shared" si="61"/>
        <v>19.272068062143923</v>
      </c>
      <c r="J705" s="1">
        <f t="shared" si="62"/>
        <v>16034.360627703743</v>
      </c>
      <c r="K705" s="1">
        <f t="shared" si="63"/>
        <v>586197.63937229628</v>
      </c>
      <c r="L705" s="11">
        <f t="shared" si="64"/>
        <v>0.89087133871067181</v>
      </c>
      <c r="M705" s="1">
        <f t="shared" si="65"/>
        <v>522226.67573663319</v>
      </c>
    </row>
    <row r="706" spans="1:13" s="80" customFormat="1">
      <c r="A706" s="142" t="s">
        <v>676</v>
      </c>
      <c r="B706" s="142">
        <v>371586</v>
      </c>
      <c r="C706" s="80" t="s">
        <v>706</v>
      </c>
      <c r="D706" s="126" t="s">
        <v>1122</v>
      </c>
      <c r="E706" s="126" t="s">
        <v>1187</v>
      </c>
      <c r="F706" s="103">
        <v>0</v>
      </c>
      <c r="G706" s="104">
        <v>0</v>
      </c>
      <c r="H706" s="2">
        <f t="shared" si="60"/>
        <v>0</v>
      </c>
      <c r="I706" s="2">
        <f t="shared" si="61"/>
        <v>19.272068062143923</v>
      </c>
      <c r="J706" s="1">
        <f t="shared" si="62"/>
        <v>0</v>
      </c>
      <c r="K706" s="1">
        <f t="shared" si="63"/>
        <v>0</v>
      </c>
      <c r="L706" s="11">
        <f t="shared" si="64"/>
        <v>0.89087133871067181</v>
      </c>
      <c r="M706" s="1">
        <f t="shared" si="65"/>
        <v>0</v>
      </c>
    </row>
    <row r="707" spans="1:13" s="80" customFormat="1">
      <c r="A707" s="142" t="s">
        <v>676</v>
      </c>
      <c r="B707" s="155">
        <v>371590</v>
      </c>
      <c r="C707" s="80" t="s">
        <v>707</v>
      </c>
      <c r="D707" s="126" t="s">
        <v>1122</v>
      </c>
      <c r="E707" s="126" t="s">
        <v>1187</v>
      </c>
      <c r="F707" s="103">
        <v>11844</v>
      </c>
      <c r="G707" s="104">
        <v>60</v>
      </c>
      <c r="H707" s="2">
        <f t="shared" ref="H707:H770" si="66">IFERROR(F707/G707,0)</f>
        <v>197.4</v>
      </c>
      <c r="I707" s="2">
        <f t="shared" ref="I707:I770" si="67">$D$1134</f>
        <v>19.272068062143923</v>
      </c>
      <c r="J707" s="1">
        <f t="shared" ref="J707:J770" si="68">MIN(F707,I707*G707)</f>
        <v>1156.3240837286353</v>
      </c>
      <c r="K707" s="1">
        <f t="shared" ref="K707:K770" si="69">F707-J707</f>
        <v>10687.675916271364</v>
      </c>
      <c r="L707" s="11">
        <f t="shared" ref="L707:L770" si="70">$L$1132</f>
        <v>0.89087133871067181</v>
      </c>
      <c r="M707" s="1">
        <f t="shared" ref="M707:M770" si="71">L707*K707</f>
        <v>9521.3441512344762</v>
      </c>
    </row>
    <row r="708" spans="1:13" s="80" customFormat="1">
      <c r="A708" s="142" t="s">
        <v>676</v>
      </c>
      <c r="B708" s="155">
        <v>371591</v>
      </c>
      <c r="C708" s="80" t="s">
        <v>708</v>
      </c>
      <c r="D708" s="126" t="s">
        <v>1122</v>
      </c>
      <c r="E708" s="126" t="s">
        <v>1187</v>
      </c>
      <c r="F708" s="103">
        <v>880128</v>
      </c>
      <c r="G708" s="104">
        <v>2551</v>
      </c>
      <c r="H708" s="2">
        <f t="shared" si="66"/>
        <v>345.01293610348881</v>
      </c>
      <c r="I708" s="2">
        <f t="shared" si="67"/>
        <v>19.272068062143923</v>
      </c>
      <c r="J708" s="1">
        <f t="shared" si="68"/>
        <v>49163.04562652915</v>
      </c>
      <c r="K708" s="1">
        <f t="shared" si="69"/>
        <v>830964.95437347086</v>
      </c>
      <c r="L708" s="11">
        <f t="shared" si="70"/>
        <v>0.89087133871067181</v>
      </c>
      <c r="M708" s="1">
        <f t="shared" si="71"/>
        <v>740282.86132434628</v>
      </c>
    </row>
    <row r="709" spans="1:13" s="80" customFormat="1">
      <c r="A709" s="142" t="s">
        <v>676</v>
      </c>
      <c r="B709" s="155">
        <v>371592</v>
      </c>
      <c r="C709" s="80" t="s">
        <v>709</v>
      </c>
      <c r="D709" s="126" t="s">
        <v>1122</v>
      </c>
      <c r="E709" s="126" t="s">
        <v>1187</v>
      </c>
      <c r="F709" s="103">
        <v>581496</v>
      </c>
      <c r="G709" s="104">
        <v>971</v>
      </c>
      <c r="H709" s="2">
        <f t="shared" si="66"/>
        <v>598.86302780638516</v>
      </c>
      <c r="I709" s="2">
        <f t="shared" si="67"/>
        <v>19.272068062143923</v>
      </c>
      <c r="J709" s="1">
        <f t="shared" si="68"/>
        <v>18713.178088341749</v>
      </c>
      <c r="K709" s="1">
        <f t="shared" si="69"/>
        <v>562782.82191165828</v>
      </c>
      <c r="L709" s="11">
        <f t="shared" si="70"/>
        <v>0.89087133871067181</v>
      </c>
      <c r="M709" s="1">
        <f t="shared" si="71"/>
        <v>501367.08595980861</v>
      </c>
    </row>
    <row r="710" spans="1:13" s="80" customFormat="1">
      <c r="A710" s="142" t="s">
        <v>676</v>
      </c>
      <c r="B710" s="155">
        <v>371597</v>
      </c>
      <c r="C710" s="80" t="s">
        <v>710</v>
      </c>
      <c r="D710" s="126" t="s">
        <v>1122</v>
      </c>
      <c r="E710" s="126" t="s">
        <v>1187</v>
      </c>
      <c r="F710" s="103">
        <v>348120</v>
      </c>
      <c r="G710" s="104">
        <v>485</v>
      </c>
      <c r="H710" s="2">
        <f t="shared" si="66"/>
        <v>717.7731958762887</v>
      </c>
      <c r="I710" s="2">
        <f t="shared" si="67"/>
        <v>19.272068062143923</v>
      </c>
      <c r="J710" s="1">
        <f t="shared" si="68"/>
        <v>9346.9530101398032</v>
      </c>
      <c r="K710" s="1">
        <f t="shared" si="69"/>
        <v>338773.04698986019</v>
      </c>
      <c r="L710" s="11">
        <f t="shared" si="70"/>
        <v>0.89087133871067181</v>
      </c>
      <c r="M710" s="1">
        <f t="shared" si="71"/>
        <v>301803.19789095008</v>
      </c>
    </row>
    <row r="711" spans="1:13" s="80" customFormat="1">
      <c r="A711" s="142" t="s">
        <v>676</v>
      </c>
      <c r="B711" s="155">
        <v>372455</v>
      </c>
      <c r="C711" s="80" t="s">
        <v>711</v>
      </c>
      <c r="D711" s="126" t="s">
        <v>1122</v>
      </c>
      <c r="E711" s="126" t="s">
        <v>1187</v>
      </c>
      <c r="F711" s="103">
        <v>585768</v>
      </c>
      <c r="G711" s="104">
        <v>875</v>
      </c>
      <c r="H711" s="2">
        <f t="shared" si="66"/>
        <v>669.44914285714287</v>
      </c>
      <c r="I711" s="2">
        <f t="shared" si="67"/>
        <v>19.272068062143923</v>
      </c>
      <c r="J711" s="1">
        <f t="shared" si="68"/>
        <v>16863.059554375934</v>
      </c>
      <c r="K711" s="1">
        <f t="shared" si="69"/>
        <v>568904.94044562406</v>
      </c>
      <c r="L711" s="11">
        <f t="shared" si="70"/>
        <v>0.89087133871067181</v>
      </c>
      <c r="M711" s="1">
        <f t="shared" si="71"/>
        <v>506821.10589390813</v>
      </c>
    </row>
    <row r="712" spans="1:13" s="80" customFormat="1">
      <c r="A712" s="142" t="s">
        <v>712</v>
      </c>
      <c r="B712" s="155">
        <v>381447</v>
      </c>
      <c r="C712" s="80" t="s">
        <v>713</v>
      </c>
      <c r="D712" s="126" t="s">
        <v>1122</v>
      </c>
      <c r="E712" s="126" t="s">
        <v>1187</v>
      </c>
      <c r="F712" s="103">
        <v>1503948</v>
      </c>
      <c r="G712" s="104">
        <v>11620</v>
      </c>
      <c r="H712" s="2">
        <f t="shared" si="66"/>
        <v>129.42753872633392</v>
      </c>
      <c r="I712" s="2">
        <f t="shared" si="67"/>
        <v>19.272068062143923</v>
      </c>
      <c r="J712" s="1">
        <f t="shared" si="68"/>
        <v>223941.43088211239</v>
      </c>
      <c r="K712" s="1">
        <f t="shared" si="69"/>
        <v>1280006.5691178876</v>
      </c>
      <c r="L712" s="11">
        <f t="shared" si="70"/>
        <v>0.89087133871067181</v>
      </c>
      <c r="M712" s="1">
        <f t="shared" si="71"/>
        <v>1140321.1657885066</v>
      </c>
    </row>
    <row r="713" spans="1:13" s="80" customFormat="1">
      <c r="A713" s="142" t="s">
        <v>712</v>
      </c>
      <c r="B713" s="156">
        <v>381447</v>
      </c>
      <c r="C713" s="80" t="s">
        <v>713</v>
      </c>
      <c r="D713" s="126" t="s">
        <v>1122</v>
      </c>
      <c r="E713" s="126" t="s">
        <v>1188</v>
      </c>
      <c r="F713" s="76">
        <v>0</v>
      </c>
      <c r="G713" s="10">
        <v>15</v>
      </c>
      <c r="H713" s="2">
        <f t="shared" si="66"/>
        <v>0</v>
      </c>
      <c r="I713" s="2">
        <f t="shared" si="67"/>
        <v>19.272068062143923</v>
      </c>
      <c r="J713" s="1">
        <f t="shared" si="68"/>
        <v>0</v>
      </c>
      <c r="K713" s="1">
        <f t="shared" si="69"/>
        <v>0</v>
      </c>
      <c r="L713" s="11">
        <f t="shared" si="70"/>
        <v>0.89087133871067181</v>
      </c>
      <c r="M713" s="1">
        <f t="shared" si="71"/>
        <v>0</v>
      </c>
    </row>
    <row r="714" spans="1:13" s="80" customFormat="1">
      <c r="A714" s="142" t="s">
        <v>712</v>
      </c>
      <c r="B714" s="155">
        <v>381509</v>
      </c>
      <c r="C714" s="80" t="s">
        <v>673</v>
      </c>
      <c r="D714" s="126" t="s">
        <v>1122</v>
      </c>
      <c r="E714" s="126" t="s">
        <v>1187</v>
      </c>
      <c r="F714" s="103">
        <v>48588</v>
      </c>
      <c r="G714" s="104">
        <v>279</v>
      </c>
      <c r="H714" s="2">
        <f t="shared" si="66"/>
        <v>174.15053763440861</v>
      </c>
      <c r="I714" s="2">
        <f t="shared" si="67"/>
        <v>19.272068062143923</v>
      </c>
      <c r="J714" s="1">
        <f t="shared" si="68"/>
        <v>5376.9069893381547</v>
      </c>
      <c r="K714" s="1">
        <f t="shared" si="69"/>
        <v>43211.093010661847</v>
      </c>
      <c r="L714" s="11">
        <f t="shared" si="70"/>
        <v>0.89087133871067181</v>
      </c>
      <c r="M714" s="1">
        <f t="shared" si="71"/>
        <v>38495.524277559671</v>
      </c>
    </row>
    <row r="715" spans="1:13" s="80" customFormat="1">
      <c r="A715" s="142" t="s">
        <v>712</v>
      </c>
      <c r="B715" s="142">
        <v>381601</v>
      </c>
      <c r="C715" s="80" t="s">
        <v>714</v>
      </c>
      <c r="D715" s="126" t="s">
        <v>1122</v>
      </c>
      <c r="E715" s="126" t="s">
        <v>1187</v>
      </c>
      <c r="F715" s="103">
        <v>0</v>
      </c>
      <c r="G715" s="104">
        <v>0</v>
      </c>
      <c r="H715" s="2">
        <f t="shared" si="66"/>
        <v>0</v>
      </c>
      <c r="I715" s="2">
        <f t="shared" si="67"/>
        <v>19.272068062143923</v>
      </c>
      <c r="J715" s="1">
        <f t="shared" si="68"/>
        <v>0</v>
      </c>
      <c r="K715" s="1">
        <f t="shared" si="69"/>
        <v>0</v>
      </c>
      <c r="L715" s="11">
        <f t="shared" si="70"/>
        <v>0.89087133871067181</v>
      </c>
      <c r="M715" s="1">
        <f t="shared" si="71"/>
        <v>0</v>
      </c>
    </row>
    <row r="716" spans="1:13" s="80" customFormat="1">
      <c r="A716" s="142" t="s">
        <v>712</v>
      </c>
      <c r="B716" s="155">
        <v>381604</v>
      </c>
      <c r="C716" s="80" t="s">
        <v>715</v>
      </c>
      <c r="D716" s="126" t="s">
        <v>1122</v>
      </c>
      <c r="E716" s="126" t="s">
        <v>1187</v>
      </c>
      <c r="F716" s="103">
        <v>3332052</v>
      </c>
      <c r="G716" s="104">
        <v>5770</v>
      </c>
      <c r="H716" s="2">
        <f t="shared" si="66"/>
        <v>577.47868284228764</v>
      </c>
      <c r="I716" s="2">
        <f t="shared" si="67"/>
        <v>19.272068062143923</v>
      </c>
      <c r="J716" s="1">
        <f t="shared" si="68"/>
        <v>111199.83271857044</v>
      </c>
      <c r="K716" s="1">
        <f t="shared" si="69"/>
        <v>3220852.1672814297</v>
      </c>
      <c r="L716" s="11">
        <f t="shared" si="70"/>
        <v>0.89087133871067181</v>
      </c>
      <c r="M716" s="1">
        <f t="shared" si="71"/>
        <v>2869364.882055176</v>
      </c>
    </row>
    <row r="717" spans="1:13" s="80" customFormat="1">
      <c r="A717" s="142" t="s">
        <v>712</v>
      </c>
      <c r="B717" s="155">
        <v>381607</v>
      </c>
      <c r="C717" s="80" t="s">
        <v>716</v>
      </c>
      <c r="D717" s="126" t="s">
        <v>1122</v>
      </c>
      <c r="E717" s="126" t="s">
        <v>1187</v>
      </c>
      <c r="F717" s="103">
        <v>6333372</v>
      </c>
      <c r="G717" s="104">
        <v>6264</v>
      </c>
      <c r="H717" s="2">
        <f t="shared" si="66"/>
        <v>1011.0747126436781</v>
      </c>
      <c r="I717" s="2">
        <f t="shared" si="67"/>
        <v>19.272068062143923</v>
      </c>
      <c r="J717" s="1">
        <f t="shared" si="68"/>
        <v>120720.23434126953</v>
      </c>
      <c r="K717" s="1">
        <f t="shared" si="69"/>
        <v>6212651.7656587306</v>
      </c>
      <c r="L717" s="11">
        <f t="shared" si="70"/>
        <v>0.89087133871067181</v>
      </c>
      <c r="M717" s="1">
        <f t="shared" si="71"/>
        <v>5534673.3954156125</v>
      </c>
    </row>
    <row r="718" spans="1:13" s="80" customFormat="1">
      <c r="A718" s="142" t="s">
        <v>712</v>
      </c>
      <c r="B718" s="155">
        <v>381610</v>
      </c>
      <c r="C718" s="80" t="s">
        <v>717</v>
      </c>
      <c r="D718" s="126" t="s">
        <v>1122</v>
      </c>
      <c r="E718" s="126" t="s">
        <v>1187</v>
      </c>
      <c r="F718" s="103">
        <v>1607040</v>
      </c>
      <c r="G718" s="104">
        <v>3705</v>
      </c>
      <c r="H718" s="2">
        <f t="shared" si="66"/>
        <v>433.74898785425103</v>
      </c>
      <c r="I718" s="2">
        <f t="shared" si="67"/>
        <v>19.272068062143923</v>
      </c>
      <c r="J718" s="1">
        <f t="shared" si="68"/>
        <v>71403.012170243237</v>
      </c>
      <c r="K718" s="1">
        <f t="shared" si="69"/>
        <v>1535636.9878297567</v>
      </c>
      <c r="L718" s="11">
        <f t="shared" si="70"/>
        <v>0.89087133871067181</v>
      </c>
      <c r="M718" s="1">
        <f t="shared" si="71"/>
        <v>1368054.979121519</v>
      </c>
    </row>
    <row r="719" spans="1:13" s="80" customFormat="1">
      <c r="A719" s="142" t="s">
        <v>712</v>
      </c>
      <c r="B719" s="155">
        <v>381611</v>
      </c>
      <c r="C719" s="80" t="s">
        <v>718</v>
      </c>
      <c r="D719" s="126" t="s">
        <v>1122</v>
      </c>
      <c r="E719" s="126" t="s">
        <v>1187</v>
      </c>
      <c r="F719" s="103">
        <v>1619004</v>
      </c>
      <c r="G719" s="104">
        <v>7495</v>
      </c>
      <c r="H719" s="2">
        <f t="shared" si="66"/>
        <v>216.01120747164777</v>
      </c>
      <c r="I719" s="2">
        <f t="shared" si="67"/>
        <v>19.272068062143923</v>
      </c>
      <c r="J719" s="1">
        <f t="shared" si="68"/>
        <v>144444.15012576871</v>
      </c>
      <c r="K719" s="1">
        <f t="shared" si="69"/>
        <v>1474559.8498742313</v>
      </c>
      <c r="L719" s="11">
        <f t="shared" si="70"/>
        <v>0.89087133871067181</v>
      </c>
      <c r="M719" s="1">
        <f t="shared" si="71"/>
        <v>1313643.1074664637</v>
      </c>
    </row>
    <row r="720" spans="1:13" s="80" customFormat="1">
      <c r="A720" s="142" t="s">
        <v>712</v>
      </c>
      <c r="B720" s="155">
        <v>381614</v>
      </c>
      <c r="C720" s="80" t="s">
        <v>719</v>
      </c>
      <c r="D720" s="126" t="s">
        <v>1122</v>
      </c>
      <c r="E720" s="126" t="s">
        <v>1187</v>
      </c>
      <c r="F720" s="103">
        <v>171564</v>
      </c>
      <c r="G720" s="104">
        <v>1151</v>
      </c>
      <c r="H720" s="2">
        <f t="shared" si="66"/>
        <v>149.0564726324935</v>
      </c>
      <c r="I720" s="2">
        <f t="shared" si="67"/>
        <v>19.272068062143923</v>
      </c>
      <c r="J720" s="1">
        <f t="shared" si="68"/>
        <v>22182.150339527656</v>
      </c>
      <c r="K720" s="1">
        <f t="shared" si="69"/>
        <v>149381.84966047233</v>
      </c>
      <c r="L720" s="11">
        <f t="shared" si="70"/>
        <v>0.89087133871067181</v>
      </c>
      <c r="M720" s="1">
        <f t="shared" si="71"/>
        <v>133080.00838610131</v>
      </c>
    </row>
    <row r="721" spans="1:13" s="80" customFormat="1">
      <c r="A721" s="142" t="s">
        <v>712</v>
      </c>
      <c r="B721" s="155">
        <v>381615</v>
      </c>
      <c r="C721" s="80" t="s">
        <v>720</v>
      </c>
      <c r="D721" s="126" t="s">
        <v>1122</v>
      </c>
      <c r="E721" s="126" t="s">
        <v>1187</v>
      </c>
      <c r="F721" s="103">
        <v>163776</v>
      </c>
      <c r="G721" s="104">
        <v>1521</v>
      </c>
      <c r="H721" s="2">
        <f t="shared" si="66"/>
        <v>107.67652859960552</v>
      </c>
      <c r="I721" s="2">
        <f t="shared" si="67"/>
        <v>19.272068062143923</v>
      </c>
      <c r="J721" s="1">
        <f t="shared" si="68"/>
        <v>29312.815522520908</v>
      </c>
      <c r="K721" s="1">
        <f t="shared" si="69"/>
        <v>134463.18447747908</v>
      </c>
      <c r="L721" s="11">
        <f t="shared" si="70"/>
        <v>0.89087133871067181</v>
      </c>
      <c r="M721" s="1">
        <f t="shared" si="71"/>
        <v>119789.39716275182</v>
      </c>
    </row>
    <row r="722" spans="1:13" s="80" customFormat="1">
      <c r="A722" s="142" t="s">
        <v>712</v>
      </c>
      <c r="B722" s="142">
        <v>381616</v>
      </c>
      <c r="C722" s="80" t="s">
        <v>721</v>
      </c>
      <c r="D722" s="126" t="s">
        <v>1122</v>
      </c>
      <c r="E722" s="126" t="s">
        <v>1187</v>
      </c>
      <c r="F722" s="103">
        <v>0</v>
      </c>
      <c r="G722" s="104">
        <v>0</v>
      </c>
      <c r="H722" s="2">
        <f t="shared" si="66"/>
        <v>0</v>
      </c>
      <c r="I722" s="2">
        <f t="shared" si="67"/>
        <v>19.272068062143923</v>
      </c>
      <c r="J722" s="1">
        <f t="shared" si="68"/>
        <v>0</v>
      </c>
      <c r="K722" s="1">
        <f t="shared" si="69"/>
        <v>0</v>
      </c>
      <c r="L722" s="11">
        <f t="shared" si="70"/>
        <v>0.89087133871067181</v>
      </c>
      <c r="M722" s="1">
        <f t="shared" si="71"/>
        <v>0</v>
      </c>
    </row>
    <row r="723" spans="1:13" s="80" customFormat="1">
      <c r="A723" s="142" t="s">
        <v>712</v>
      </c>
      <c r="B723" s="155">
        <v>381617</v>
      </c>
      <c r="C723" s="80" t="s">
        <v>722</v>
      </c>
      <c r="D723" s="126" t="s">
        <v>1122</v>
      </c>
      <c r="E723" s="126" t="s">
        <v>1187</v>
      </c>
      <c r="F723" s="103">
        <v>1288272</v>
      </c>
      <c r="G723" s="104">
        <v>2283</v>
      </c>
      <c r="H723" s="2">
        <f t="shared" si="66"/>
        <v>564.28909329829173</v>
      </c>
      <c r="I723" s="2">
        <f t="shared" si="67"/>
        <v>19.272068062143923</v>
      </c>
      <c r="J723" s="1">
        <f t="shared" si="68"/>
        <v>43998.131385874578</v>
      </c>
      <c r="K723" s="1">
        <f t="shared" si="69"/>
        <v>1244273.8686141255</v>
      </c>
      <c r="L723" s="11">
        <f t="shared" si="70"/>
        <v>0.89087133871067181</v>
      </c>
      <c r="M723" s="1">
        <f t="shared" si="71"/>
        <v>1108487.9270549726</v>
      </c>
    </row>
    <row r="724" spans="1:13" s="80" customFormat="1">
      <c r="A724" s="142" t="s">
        <v>712</v>
      </c>
      <c r="B724" s="155">
        <v>381622</v>
      </c>
      <c r="C724" s="80" t="s">
        <v>723</v>
      </c>
      <c r="D724" s="126" t="s">
        <v>1122</v>
      </c>
      <c r="E724" s="126" t="s">
        <v>1187</v>
      </c>
      <c r="F724" s="103">
        <v>82224</v>
      </c>
      <c r="G724" s="104">
        <v>806</v>
      </c>
      <c r="H724" s="2">
        <f t="shared" si="66"/>
        <v>102.01488833746899</v>
      </c>
      <c r="I724" s="2">
        <f t="shared" si="67"/>
        <v>19.272068062143923</v>
      </c>
      <c r="J724" s="1">
        <f t="shared" si="68"/>
        <v>15533.286858088002</v>
      </c>
      <c r="K724" s="1">
        <f t="shared" si="69"/>
        <v>66690.713141911998</v>
      </c>
      <c r="L724" s="11">
        <f t="shared" si="70"/>
        <v>0.89087133871067181</v>
      </c>
      <c r="M724" s="1">
        <f t="shared" si="71"/>
        <v>59412.844896304538</v>
      </c>
    </row>
    <row r="725" spans="1:13" s="80" customFormat="1">
      <c r="A725" s="142" t="s">
        <v>712</v>
      </c>
      <c r="B725" s="155">
        <v>381625</v>
      </c>
      <c r="C725" s="80" t="s">
        <v>724</v>
      </c>
      <c r="D725" s="126" t="s">
        <v>1122</v>
      </c>
      <c r="E725" s="126" t="s">
        <v>1187</v>
      </c>
      <c r="F725" s="103">
        <v>1427736</v>
      </c>
      <c r="G725" s="104">
        <v>5708</v>
      </c>
      <c r="H725" s="2">
        <f t="shared" si="66"/>
        <v>250.12894183601964</v>
      </c>
      <c r="I725" s="2">
        <f t="shared" si="67"/>
        <v>19.272068062143923</v>
      </c>
      <c r="J725" s="1">
        <f t="shared" si="68"/>
        <v>110004.96449871751</v>
      </c>
      <c r="K725" s="1">
        <f t="shared" si="69"/>
        <v>1317731.0355012824</v>
      </c>
      <c r="L725" s="11">
        <f t="shared" si="70"/>
        <v>0.89087133871067181</v>
      </c>
      <c r="M725" s="1">
        <f t="shared" si="71"/>
        <v>1173928.8116576273</v>
      </c>
    </row>
    <row r="726" spans="1:13" s="80" customFormat="1">
      <c r="A726" s="142" t="s">
        <v>712</v>
      </c>
      <c r="B726" s="156">
        <v>381625</v>
      </c>
      <c r="C726" s="80" t="s">
        <v>724</v>
      </c>
      <c r="D726" s="126" t="s">
        <v>1122</v>
      </c>
      <c r="E726" s="126" t="s">
        <v>1188</v>
      </c>
      <c r="F726" s="76">
        <v>18996</v>
      </c>
      <c r="G726" s="10">
        <v>168</v>
      </c>
      <c r="H726" s="2">
        <f t="shared" si="66"/>
        <v>113.07142857142857</v>
      </c>
      <c r="I726" s="2">
        <f t="shared" si="67"/>
        <v>19.272068062143923</v>
      </c>
      <c r="J726" s="1">
        <f t="shared" si="68"/>
        <v>3237.707434440179</v>
      </c>
      <c r="K726" s="1">
        <f t="shared" si="69"/>
        <v>15758.292565559821</v>
      </c>
      <c r="L726" s="11">
        <f t="shared" si="70"/>
        <v>0.89087133871067181</v>
      </c>
      <c r="M726" s="1">
        <f t="shared" si="71"/>
        <v>14038.611193674706</v>
      </c>
    </row>
    <row r="727" spans="1:13" s="80" customFormat="1">
      <c r="A727" s="142" t="s">
        <v>712</v>
      </c>
      <c r="B727" s="155">
        <v>381630</v>
      </c>
      <c r="C727" s="80" t="s">
        <v>725</v>
      </c>
      <c r="D727" s="126" t="s">
        <v>1122</v>
      </c>
      <c r="E727" s="126" t="s">
        <v>1187</v>
      </c>
      <c r="F727" s="103">
        <v>3105348</v>
      </c>
      <c r="G727" s="104">
        <v>6276</v>
      </c>
      <c r="H727" s="2">
        <f t="shared" si="66"/>
        <v>494.79732313575528</v>
      </c>
      <c r="I727" s="2">
        <f t="shared" si="67"/>
        <v>19.272068062143923</v>
      </c>
      <c r="J727" s="1">
        <f t="shared" si="68"/>
        <v>120951.49915801526</v>
      </c>
      <c r="K727" s="1">
        <f t="shared" si="69"/>
        <v>2984396.5008419845</v>
      </c>
      <c r="L727" s="11">
        <f t="shared" si="70"/>
        <v>0.89087133871067181</v>
      </c>
      <c r="M727" s="1">
        <f t="shared" si="71"/>
        <v>2658713.3059485434</v>
      </c>
    </row>
    <row r="728" spans="1:13" s="80" customFormat="1">
      <c r="A728" s="142" t="s">
        <v>712</v>
      </c>
      <c r="B728" s="155">
        <v>381631</v>
      </c>
      <c r="C728" s="80" t="s">
        <v>726</v>
      </c>
      <c r="D728" s="126" t="s">
        <v>1122</v>
      </c>
      <c r="E728" s="126" t="s">
        <v>1187</v>
      </c>
      <c r="F728" s="103">
        <v>1246512</v>
      </c>
      <c r="G728" s="104">
        <v>3283</v>
      </c>
      <c r="H728" s="2">
        <f t="shared" si="66"/>
        <v>379.68687176363085</v>
      </c>
      <c r="I728" s="2">
        <f t="shared" si="67"/>
        <v>19.272068062143923</v>
      </c>
      <c r="J728" s="1">
        <f t="shared" si="68"/>
        <v>63270.199448018502</v>
      </c>
      <c r="K728" s="1">
        <f t="shared" si="69"/>
        <v>1183241.8005519814</v>
      </c>
      <c r="L728" s="11">
        <f t="shared" si="70"/>
        <v>0.89087133871067181</v>
      </c>
      <c r="M728" s="1">
        <f t="shared" si="71"/>
        <v>1054116.2068761694</v>
      </c>
    </row>
    <row r="729" spans="1:13" s="80" customFormat="1">
      <c r="A729" s="142" t="s">
        <v>712</v>
      </c>
      <c r="B729" s="155">
        <v>381632</v>
      </c>
      <c r="C729" s="80" t="s">
        <v>727</v>
      </c>
      <c r="D729" s="126" t="s">
        <v>1122</v>
      </c>
      <c r="E729" s="126" t="s">
        <v>1187</v>
      </c>
      <c r="F729" s="103">
        <v>5136924</v>
      </c>
      <c r="G729" s="104">
        <v>7785</v>
      </c>
      <c r="H729" s="2">
        <f t="shared" si="66"/>
        <v>659.84894026974951</v>
      </c>
      <c r="I729" s="2">
        <f t="shared" si="67"/>
        <v>19.272068062143923</v>
      </c>
      <c r="J729" s="1">
        <f t="shared" si="68"/>
        <v>150033.04986379045</v>
      </c>
      <c r="K729" s="1">
        <f t="shared" si="69"/>
        <v>4986890.9501362098</v>
      </c>
      <c r="L729" s="11">
        <f t="shared" si="70"/>
        <v>0.89087133871067181</v>
      </c>
      <c r="M729" s="1">
        <f t="shared" si="71"/>
        <v>4442678.2167519797</v>
      </c>
    </row>
    <row r="730" spans="1:13" s="80" customFormat="1">
      <c r="A730" s="142" t="s">
        <v>712</v>
      </c>
      <c r="B730" s="155">
        <v>381636</v>
      </c>
      <c r="C730" s="80" t="s">
        <v>728</v>
      </c>
      <c r="D730" s="126" t="s">
        <v>1122</v>
      </c>
      <c r="E730" s="126" t="s">
        <v>1187</v>
      </c>
      <c r="F730" s="103">
        <v>2266176</v>
      </c>
      <c r="G730" s="104">
        <v>8930</v>
      </c>
      <c r="H730" s="2">
        <f t="shared" si="66"/>
        <v>253.77110862262037</v>
      </c>
      <c r="I730" s="2">
        <f t="shared" si="67"/>
        <v>19.272068062143923</v>
      </c>
      <c r="J730" s="1">
        <f t="shared" si="68"/>
        <v>172099.56779494524</v>
      </c>
      <c r="K730" s="1">
        <f t="shared" si="69"/>
        <v>2094076.4322050547</v>
      </c>
      <c r="L730" s="11">
        <f t="shared" si="70"/>
        <v>0.89087133871067181</v>
      </c>
      <c r="M730" s="1">
        <f t="shared" si="71"/>
        <v>1865552.6745209845</v>
      </c>
    </row>
    <row r="731" spans="1:13" s="80" customFormat="1">
      <c r="A731" s="142" t="s">
        <v>712</v>
      </c>
      <c r="B731" s="155">
        <v>381637</v>
      </c>
      <c r="C731" s="80" t="s">
        <v>729</v>
      </c>
      <c r="D731" s="126" t="s">
        <v>1122</v>
      </c>
      <c r="E731" s="126" t="s">
        <v>1187</v>
      </c>
      <c r="F731" s="103">
        <v>3579948</v>
      </c>
      <c r="G731" s="104">
        <v>12483</v>
      </c>
      <c r="H731" s="2">
        <f t="shared" si="66"/>
        <v>286.78586878154289</v>
      </c>
      <c r="I731" s="2">
        <f t="shared" si="67"/>
        <v>19.272068062143923</v>
      </c>
      <c r="J731" s="1">
        <f t="shared" si="68"/>
        <v>240573.22561974259</v>
      </c>
      <c r="K731" s="1">
        <f t="shared" si="69"/>
        <v>3339374.7743802574</v>
      </c>
      <c r="L731" s="11">
        <f t="shared" si="70"/>
        <v>0.89087133871067181</v>
      </c>
      <c r="M731" s="1">
        <f t="shared" si="71"/>
        <v>2974953.2757087876</v>
      </c>
    </row>
    <row r="732" spans="1:13" s="80" customFormat="1">
      <c r="A732" s="142" t="s">
        <v>712</v>
      </c>
      <c r="B732" s="155">
        <v>381638</v>
      </c>
      <c r="C732" s="80" t="s">
        <v>730</v>
      </c>
      <c r="D732" s="126" t="s">
        <v>1122</v>
      </c>
      <c r="E732" s="126" t="s">
        <v>1187</v>
      </c>
      <c r="F732" s="103">
        <v>118044</v>
      </c>
      <c r="G732" s="104">
        <v>946</v>
      </c>
      <c r="H732" s="2">
        <f t="shared" si="66"/>
        <v>124.78224101479915</v>
      </c>
      <c r="I732" s="2">
        <f t="shared" si="67"/>
        <v>19.272068062143923</v>
      </c>
      <c r="J732" s="1">
        <f t="shared" si="68"/>
        <v>18231.37638678815</v>
      </c>
      <c r="K732" s="1">
        <f t="shared" si="69"/>
        <v>99812.62361321185</v>
      </c>
      <c r="L732" s="11">
        <f t="shared" si="70"/>
        <v>0.89087133871067181</v>
      </c>
      <c r="M732" s="1">
        <f t="shared" si="71"/>
        <v>88920.205618526452</v>
      </c>
    </row>
    <row r="733" spans="1:13" s="80" customFormat="1">
      <c r="A733" s="142" t="s">
        <v>712</v>
      </c>
      <c r="B733" s="155">
        <v>382247</v>
      </c>
      <c r="C733" s="80" t="s">
        <v>731</v>
      </c>
      <c r="D733" s="126" t="s">
        <v>1122</v>
      </c>
      <c r="E733" s="126" t="s">
        <v>1187</v>
      </c>
      <c r="F733" s="103">
        <v>389928</v>
      </c>
      <c r="G733" s="104">
        <v>208</v>
      </c>
      <c r="H733" s="2">
        <f t="shared" si="66"/>
        <v>1874.6538461538462</v>
      </c>
      <c r="I733" s="2">
        <f t="shared" si="67"/>
        <v>19.272068062143923</v>
      </c>
      <c r="J733" s="1">
        <f t="shared" si="68"/>
        <v>4008.5901569259358</v>
      </c>
      <c r="K733" s="1">
        <f t="shared" si="69"/>
        <v>385919.40984307404</v>
      </c>
      <c r="L733" s="11">
        <f t="shared" si="70"/>
        <v>0.89087133871067181</v>
      </c>
      <c r="M733" s="1">
        <f t="shared" si="71"/>
        <v>343804.5412813318</v>
      </c>
    </row>
    <row r="734" spans="1:13" s="80" customFormat="1">
      <c r="A734" s="142" t="s">
        <v>712</v>
      </c>
      <c r="B734" s="156">
        <v>382247</v>
      </c>
      <c r="C734" s="80" t="s">
        <v>731</v>
      </c>
      <c r="D734" s="126" t="s">
        <v>1122</v>
      </c>
      <c r="E734" s="126" t="s">
        <v>1188</v>
      </c>
      <c r="F734" s="76">
        <v>0</v>
      </c>
      <c r="G734" s="10">
        <v>7039</v>
      </c>
      <c r="H734" s="2">
        <f t="shared" si="66"/>
        <v>0</v>
      </c>
      <c r="I734" s="2">
        <f t="shared" si="67"/>
        <v>19.272068062143923</v>
      </c>
      <c r="J734" s="1">
        <f t="shared" si="68"/>
        <v>0</v>
      </c>
      <c r="K734" s="1">
        <f t="shared" si="69"/>
        <v>0</v>
      </c>
      <c r="L734" s="11">
        <f t="shared" si="70"/>
        <v>0.89087133871067181</v>
      </c>
      <c r="M734" s="1">
        <f t="shared" si="71"/>
        <v>0</v>
      </c>
    </row>
    <row r="735" spans="1:13" s="80" customFormat="1">
      <c r="A735" s="142" t="s">
        <v>712</v>
      </c>
      <c r="B735" s="155">
        <v>383303</v>
      </c>
      <c r="C735" s="80" t="s">
        <v>732</v>
      </c>
      <c r="D735" s="126" t="s">
        <v>1122</v>
      </c>
      <c r="E735" s="126" t="s">
        <v>1187</v>
      </c>
      <c r="F735" s="103">
        <v>1828728</v>
      </c>
      <c r="G735" s="104">
        <v>21970</v>
      </c>
      <c r="H735" s="2">
        <f t="shared" si="66"/>
        <v>83.237505689576693</v>
      </c>
      <c r="I735" s="2">
        <f t="shared" si="67"/>
        <v>19.272068062143923</v>
      </c>
      <c r="J735" s="1">
        <f t="shared" si="68"/>
        <v>423407.33532530197</v>
      </c>
      <c r="K735" s="1">
        <f t="shared" si="69"/>
        <v>1405320.6646746979</v>
      </c>
      <c r="L735" s="11">
        <f t="shared" si="70"/>
        <v>0.89087133871067181</v>
      </c>
      <c r="M735" s="1">
        <f t="shared" si="71"/>
        <v>1251959.9018565193</v>
      </c>
    </row>
    <row r="736" spans="1:13" s="80" customFormat="1">
      <c r="A736" s="142" t="s">
        <v>712</v>
      </c>
      <c r="B736" s="156">
        <v>383303</v>
      </c>
      <c r="C736" s="80" t="s">
        <v>732</v>
      </c>
      <c r="D736" s="126" t="s">
        <v>1122</v>
      </c>
      <c r="E736" s="126" t="s">
        <v>1188</v>
      </c>
      <c r="F736" s="76">
        <v>0</v>
      </c>
      <c r="G736" s="10">
        <v>532</v>
      </c>
      <c r="H736" s="2">
        <f t="shared" si="66"/>
        <v>0</v>
      </c>
      <c r="I736" s="2">
        <f t="shared" si="67"/>
        <v>19.272068062143923</v>
      </c>
      <c r="J736" s="1">
        <f t="shared" si="68"/>
        <v>0</v>
      </c>
      <c r="K736" s="1">
        <f t="shared" si="69"/>
        <v>0</v>
      </c>
      <c r="L736" s="11">
        <f t="shared" si="70"/>
        <v>0.89087133871067181</v>
      </c>
      <c r="M736" s="1">
        <f t="shared" si="71"/>
        <v>0</v>
      </c>
    </row>
    <row r="737" spans="1:13" s="80" customFormat="1">
      <c r="A737" s="142" t="s">
        <v>733</v>
      </c>
      <c r="B737" s="155">
        <v>391405</v>
      </c>
      <c r="C737" s="80" t="s">
        <v>734</v>
      </c>
      <c r="D737" s="126" t="s">
        <v>1122</v>
      </c>
      <c r="E737" s="126" t="s">
        <v>1187</v>
      </c>
      <c r="F737" s="103">
        <v>0</v>
      </c>
      <c r="G737" s="104">
        <v>0</v>
      </c>
      <c r="H737" s="2">
        <f t="shared" si="66"/>
        <v>0</v>
      </c>
      <c r="I737" s="2">
        <f t="shared" si="67"/>
        <v>19.272068062143923</v>
      </c>
      <c r="J737" s="1">
        <f t="shared" si="68"/>
        <v>0</v>
      </c>
      <c r="K737" s="1">
        <f t="shared" si="69"/>
        <v>0</v>
      </c>
      <c r="L737" s="11">
        <f t="shared" si="70"/>
        <v>0.89087133871067181</v>
      </c>
      <c r="M737" s="1">
        <f t="shared" si="71"/>
        <v>0</v>
      </c>
    </row>
    <row r="738" spans="1:13" s="80" customFormat="1">
      <c r="A738" s="142" t="s">
        <v>733</v>
      </c>
      <c r="B738" s="156">
        <v>391405</v>
      </c>
      <c r="C738" s="80" t="s">
        <v>734</v>
      </c>
      <c r="D738" s="126" t="s">
        <v>1122</v>
      </c>
      <c r="E738" s="126" t="s">
        <v>1188</v>
      </c>
      <c r="F738" s="76">
        <v>21480</v>
      </c>
      <c r="G738" s="10">
        <v>503</v>
      </c>
      <c r="H738" s="2">
        <f t="shared" si="66"/>
        <v>42.703777335984093</v>
      </c>
      <c r="I738" s="2">
        <f t="shared" si="67"/>
        <v>19.272068062143923</v>
      </c>
      <c r="J738" s="1">
        <f t="shared" si="68"/>
        <v>9693.8502352583928</v>
      </c>
      <c r="K738" s="1">
        <f t="shared" si="69"/>
        <v>11786.149764741607</v>
      </c>
      <c r="L738" s="11">
        <f t="shared" si="70"/>
        <v>0.89087133871067181</v>
      </c>
      <c r="M738" s="1">
        <f t="shared" si="71"/>
        <v>10499.943019159826</v>
      </c>
    </row>
    <row r="739" spans="1:13" s="80" customFormat="1">
      <c r="A739" s="142" t="s">
        <v>733</v>
      </c>
      <c r="B739" s="155">
        <v>391640</v>
      </c>
      <c r="C739" s="80" t="s">
        <v>735</v>
      </c>
      <c r="D739" s="126" t="s">
        <v>1122</v>
      </c>
      <c r="E739" s="126" t="s">
        <v>1187</v>
      </c>
      <c r="F739" s="103">
        <v>122100</v>
      </c>
      <c r="G739" s="104">
        <v>1336</v>
      </c>
      <c r="H739" s="2">
        <f t="shared" si="66"/>
        <v>91.392215568862269</v>
      </c>
      <c r="I739" s="2">
        <f t="shared" si="67"/>
        <v>19.272068062143923</v>
      </c>
      <c r="J739" s="1">
        <f t="shared" si="68"/>
        <v>25747.482931024282</v>
      </c>
      <c r="K739" s="1">
        <f t="shared" si="69"/>
        <v>96352.517068975721</v>
      </c>
      <c r="L739" s="11">
        <f t="shared" si="70"/>
        <v>0.89087133871067181</v>
      </c>
      <c r="M739" s="1">
        <f t="shared" si="71"/>
        <v>85837.695869381263</v>
      </c>
    </row>
    <row r="740" spans="1:13" s="80" customFormat="1">
      <c r="A740" s="142" t="s">
        <v>733</v>
      </c>
      <c r="B740" s="155">
        <v>391642</v>
      </c>
      <c r="C740" s="80" t="s">
        <v>736</v>
      </c>
      <c r="D740" s="126" t="s">
        <v>1122</v>
      </c>
      <c r="E740" s="126" t="s">
        <v>1187</v>
      </c>
      <c r="F740" s="103">
        <v>392928</v>
      </c>
      <c r="G740" s="104">
        <v>2752</v>
      </c>
      <c r="H740" s="2">
        <f t="shared" si="66"/>
        <v>142.77906976744185</v>
      </c>
      <c r="I740" s="2">
        <f t="shared" si="67"/>
        <v>19.272068062143923</v>
      </c>
      <c r="J740" s="1">
        <f t="shared" si="68"/>
        <v>53036.731307020076</v>
      </c>
      <c r="K740" s="1">
        <f t="shared" si="69"/>
        <v>339891.26869297994</v>
      </c>
      <c r="L740" s="11">
        <f t="shared" si="70"/>
        <v>0.89087133871067181</v>
      </c>
      <c r="M740" s="1">
        <f t="shared" si="71"/>
        <v>302799.38955658372</v>
      </c>
    </row>
    <row r="741" spans="1:13" s="80" customFormat="1">
      <c r="A741" s="142" t="s">
        <v>733</v>
      </c>
      <c r="B741" s="155">
        <v>391647</v>
      </c>
      <c r="C741" s="80" t="s">
        <v>737</v>
      </c>
      <c r="D741" s="126" t="s">
        <v>1122</v>
      </c>
      <c r="E741" s="126" t="s">
        <v>1187</v>
      </c>
      <c r="F741" s="103">
        <v>2575536</v>
      </c>
      <c r="G741" s="104">
        <v>2714</v>
      </c>
      <c r="H741" s="2">
        <f t="shared" si="66"/>
        <v>948.98157700810611</v>
      </c>
      <c r="I741" s="2">
        <f t="shared" si="67"/>
        <v>19.272068062143923</v>
      </c>
      <c r="J741" s="1">
        <f t="shared" si="68"/>
        <v>52304.392720658609</v>
      </c>
      <c r="K741" s="1">
        <f t="shared" si="69"/>
        <v>2523231.6072793412</v>
      </c>
      <c r="L741" s="11">
        <f t="shared" si="70"/>
        <v>0.89087133871067181</v>
      </c>
      <c r="M741" s="1">
        <f t="shared" si="71"/>
        <v>2247874.719854027</v>
      </c>
    </row>
    <row r="742" spans="1:13" s="80" customFormat="1">
      <c r="A742" s="142" t="s">
        <v>733</v>
      </c>
      <c r="B742" s="155">
        <v>391649</v>
      </c>
      <c r="C742" s="80" t="s">
        <v>738</v>
      </c>
      <c r="D742" s="126" t="s">
        <v>1122</v>
      </c>
      <c r="E742" s="126" t="s">
        <v>1187</v>
      </c>
      <c r="F742" s="103">
        <v>0</v>
      </c>
      <c r="G742" s="104">
        <v>1273</v>
      </c>
      <c r="H742" s="2">
        <f t="shared" si="66"/>
        <v>0</v>
      </c>
      <c r="I742" s="2">
        <f t="shared" si="67"/>
        <v>19.272068062143923</v>
      </c>
      <c r="J742" s="1">
        <f t="shared" si="68"/>
        <v>0</v>
      </c>
      <c r="K742" s="1">
        <f t="shared" si="69"/>
        <v>0</v>
      </c>
      <c r="L742" s="11">
        <f t="shared" si="70"/>
        <v>0.89087133871067181</v>
      </c>
      <c r="M742" s="1">
        <f t="shared" si="71"/>
        <v>0</v>
      </c>
    </row>
    <row r="743" spans="1:13" s="80" customFormat="1">
      <c r="A743" s="142" t="s">
        <v>733</v>
      </c>
      <c r="B743" s="155">
        <v>391650</v>
      </c>
      <c r="C743" s="80" t="s">
        <v>739</v>
      </c>
      <c r="D743" s="126" t="s">
        <v>1122</v>
      </c>
      <c r="E743" s="126" t="s">
        <v>1187</v>
      </c>
      <c r="F743" s="103">
        <v>0</v>
      </c>
      <c r="G743" s="104">
        <v>9507</v>
      </c>
      <c r="H743" s="2">
        <f t="shared" si="66"/>
        <v>0</v>
      </c>
      <c r="I743" s="2">
        <f t="shared" si="67"/>
        <v>19.272068062143923</v>
      </c>
      <c r="J743" s="1">
        <f t="shared" si="68"/>
        <v>0</v>
      </c>
      <c r="K743" s="1">
        <f t="shared" si="69"/>
        <v>0</v>
      </c>
      <c r="L743" s="11">
        <f t="shared" si="70"/>
        <v>0.89087133871067181</v>
      </c>
      <c r="M743" s="1">
        <f t="shared" si="71"/>
        <v>0</v>
      </c>
    </row>
    <row r="744" spans="1:13" s="80" customFormat="1">
      <c r="A744" s="142" t="s">
        <v>733</v>
      </c>
      <c r="B744" s="142">
        <v>391652</v>
      </c>
      <c r="C744" s="80" t="s">
        <v>740</v>
      </c>
      <c r="D744" s="126" t="s">
        <v>1122</v>
      </c>
      <c r="E744" s="126" t="s">
        <v>1187</v>
      </c>
      <c r="F744" s="103">
        <v>0</v>
      </c>
      <c r="G744" s="104">
        <v>0</v>
      </c>
      <c r="H744" s="2">
        <f t="shared" si="66"/>
        <v>0</v>
      </c>
      <c r="I744" s="2">
        <f t="shared" si="67"/>
        <v>19.272068062143923</v>
      </c>
      <c r="J744" s="1">
        <f t="shared" si="68"/>
        <v>0</v>
      </c>
      <c r="K744" s="1">
        <f t="shared" si="69"/>
        <v>0</v>
      </c>
      <c r="L744" s="11">
        <f t="shared" si="70"/>
        <v>0.89087133871067181</v>
      </c>
      <c r="M744" s="1">
        <f t="shared" si="71"/>
        <v>0</v>
      </c>
    </row>
    <row r="745" spans="1:13" s="80" customFormat="1">
      <c r="A745" s="142" t="s">
        <v>733</v>
      </c>
      <c r="B745" s="155">
        <v>391653</v>
      </c>
      <c r="C745" s="80" t="s">
        <v>741</v>
      </c>
      <c r="D745" s="126" t="s">
        <v>1122</v>
      </c>
      <c r="E745" s="126" t="s">
        <v>1187</v>
      </c>
      <c r="F745" s="103">
        <v>38148</v>
      </c>
      <c r="G745" s="104">
        <v>288</v>
      </c>
      <c r="H745" s="2">
        <f t="shared" si="66"/>
        <v>132.45833333333334</v>
      </c>
      <c r="I745" s="2">
        <f t="shared" si="67"/>
        <v>19.272068062143923</v>
      </c>
      <c r="J745" s="1">
        <f t="shared" si="68"/>
        <v>5550.3556018974496</v>
      </c>
      <c r="K745" s="1">
        <f t="shared" si="69"/>
        <v>32597.644398102551</v>
      </c>
      <c r="L745" s="11">
        <f t="shared" si="70"/>
        <v>0.89087133871067181</v>
      </c>
      <c r="M745" s="1">
        <f t="shared" si="71"/>
        <v>29040.307103752053</v>
      </c>
    </row>
    <row r="746" spans="1:13" s="80" customFormat="1">
      <c r="A746" s="142" t="s">
        <v>733</v>
      </c>
      <c r="B746" s="155">
        <v>391654</v>
      </c>
      <c r="C746" s="80" t="s">
        <v>675</v>
      </c>
      <c r="D746" s="126" t="s">
        <v>1122</v>
      </c>
      <c r="E746" s="126" t="s">
        <v>1187</v>
      </c>
      <c r="F746" s="103">
        <v>3165396</v>
      </c>
      <c r="G746" s="104">
        <v>10927</v>
      </c>
      <c r="H746" s="2">
        <f t="shared" si="66"/>
        <v>289.68573258899971</v>
      </c>
      <c r="I746" s="2">
        <f t="shared" si="67"/>
        <v>19.272068062143923</v>
      </c>
      <c r="J746" s="1">
        <f t="shared" si="68"/>
        <v>210585.88771504664</v>
      </c>
      <c r="K746" s="1">
        <f t="shared" si="69"/>
        <v>2954810.1122849532</v>
      </c>
      <c r="L746" s="11">
        <f t="shared" si="70"/>
        <v>0.89087133871067181</v>
      </c>
      <c r="M746" s="1">
        <f t="shared" si="71"/>
        <v>2632355.6403671266</v>
      </c>
    </row>
    <row r="747" spans="1:13" s="80" customFormat="1">
      <c r="A747" s="142" t="s">
        <v>733</v>
      </c>
      <c r="B747" s="155">
        <v>391657</v>
      </c>
      <c r="C747" s="80" t="s">
        <v>742</v>
      </c>
      <c r="D747" s="126" t="s">
        <v>1122</v>
      </c>
      <c r="E747" s="126" t="s">
        <v>1187</v>
      </c>
      <c r="F747" s="103">
        <v>313092</v>
      </c>
      <c r="G747" s="104">
        <v>7553</v>
      </c>
      <c r="H747" s="2">
        <f t="shared" si="66"/>
        <v>41.452667814113596</v>
      </c>
      <c r="I747" s="2">
        <f t="shared" si="67"/>
        <v>19.272068062143923</v>
      </c>
      <c r="J747" s="1">
        <f t="shared" si="68"/>
        <v>145561.93007337305</v>
      </c>
      <c r="K747" s="1">
        <f t="shared" si="69"/>
        <v>167530.06992662695</v>
      </c>
      <c r="L747" s="11">
        <f t="shared" si="70"/>
        <v>0.89087133871067181</v>
      </c>
      <c r="M747" s="1">
        <f t="shared" si="71"/>
        <v>149247.7376698266</v>
      </c>
    </row>
    <row r="748" spans="1:13" s="80" customFormat="1">
      <c r="A748" s="142" t="s">
        <v>733</v>
      </c>
      <c r="B748" s="155">
        <v>391659</v>
      </c>
      <c r="C748" s="80" t="s">
        <v>743</v>
      </c>
      <c r="D748" s="126" t="s">
        <v>1122</v>
      </c>
      <c r="E748" s="126" t="s">
        <v>1187</v>
      </c>
      <c r="F748" s="103">
        <v>7284936</v>
      </c>
      <c r="G748" s="104">
        <v>12771</v>
      </c>
      <c r="H748" s="2">
        <f t="shared" si="66"/>
        <v>570.42800093962887</v>
      </c>
      <c r="I748" s="2">
        <f t="shared" si="67"/>
        <v>19.272068062143923</v>
      </c>
      <c r="J748" s="1">
        <f t="shared" si="68"/>
        <v>246123.58122164005</v>
      </c>
      <c r="K748" s="1">
        <f t="shared" si="69"/>
        <v>7038812.4187783599</v>
      </c>
      <c r="L748" s="11">
        <f t="shared" si="70"/>
        <v>0.89087133871067181</v>
      </c>
      <c r="M748" s="1">
        <f t="shared" si="71"/>
        <v>6270676.2424503798</v>
      </c>
    </row>
    <row r="749" spans="1:13" s="80" customFormat="1">
      <c r="A749" s="142" t="s">
        <v>733</v>
      </c>
      <c r="B749" s="142">
        <v>391660</v>
      </c>
      <c r="C749" s="80" t="s">
        <v>744</v>
      </c>
      <c r="D749" s="126" t="s">
        <v>1122</v>
      </c>
      <c r="E749" s="126" t="s">
        <v>1187</v>
      </c>
      <c r="F749" s="103">
        <v>0</v>
      </c>
      <c r="G749" s="104">
        <v>0</v>
      </c>
      <c r="H749" s="2">
        <f t="shared" si="66"/>
        <v>0</v>
      </c>
      <c r="I749" s="2">
        <f t="shared" si="67"/>
        <v>19.272068062143923</v>
      </c>
      <c r="J749" s="1">
        <f t="shared" si="68"/>
        <v>0</v>
      </c>
      <c r="K749" s="1">
        <f t="shared" si="69"/>
        <v>0</v>
      </c>
      <c r="L749" s="11">
        <f t="shared" si="70"/>
        <v>0.89087133871067181</v>
      </c>
      <c r="M749" s="1">
        <f t="shared" si="71"/>
        <v>0</v>
      </c>
    </row>
    <row r="750" spans="1:13" s="80" customFormat="1">
      <c r="A750" s="142" t="s">
        <v>733</v>
      </c>
      <c r="B750" s="142">
        <v>391664</v>
      </c>
      <c r="C750" s="80" t="s">
        <v>745</v>
      </c>
      <c r="D750" s="126" t="s">
        <v>1122</v>
      </c>
      <c r="E750" s="126" t="s">
        <v>1187</v>
      </c>
      <c r="F750" s="103">
        <v>0</v>
      </c>
      <c r="G750" s="104">
        <v>0</v>
      </c>
      <c r="H750" s="2">
        <f t="shared" si="66"/>
        <v>0</v>
      </c>
      <c r="I750" s="2">
        <f t="shared" si="67"/>
        <v>19.272068062143923</v>
      </c>
      <c r="J750" s="1">
        <f t="shared" si="68"/>
        <v>0</v>
      </c>
      <c r="K750" s="1">
        <f t="shared" si="69"/>
        <v>0</v>
      </c>
      <c r="L750" s="11">
        <f t="shared" si="70"/>
        <v>0.89087133871067181</v>
      </c>
      <c r="M750" s="1">
        <f t="shared" si="71"/>
        <v>0</v>
      </c>
    </row>
    <row r="751" spans="1:13" s="80" customFormat="1">
      <c r="A751" s="142" t="s">
        <v>733</v>
      </c>
      <c r="B751" s="155">
        <v>391666</v>
      </c>
      <c r="C751" s="80" t="s">
        <v>746</v>
      </c>
      <c r="D751" s="126" t="s">
        <v>1122</v>
      </c>
      <c r="E751" s="126" t="s">
        <v>1187</v>
      </c>
      <c r="F751" s="103">
        <v>174600</v>
      </c>
      <c r="G751" s="104">
        <v>256</v>
      </c>
      <c r="H751" s="2">
        <f t="shared" si="66"/>
        <v>682.03125</v>
      </c>
      <c r="I751" s="2">
        <f t="shared" si="67"/>
        <v>19.272068062143923</v>
      </c>
      <c r="J751" s="1">
        <f t="shared" si="68"/>
        <v>4933.6494239088443</v>
      </c>
      <c r="K751" s="1">
        <f t="shared" si="69"/>
        <v>169666.35057609115</v>
      </c>
      <c r="L751" s="11">
        <f t="shared" si="70"/>
        <v>0.89087133871067181</v>
      </c>
      <c r="M751" s="1">
        <f t="shared" si="71"/>
        <v>151150.88887187649</v>
      </c>
    </row>
    <row r="752" spans="1:13" s="80" customFormat="1">
      <c r="A752" s="142" t="s">
        <v>733</v>
      </c>
      <c r="B752" s="155">
        <v>391667</v>
      </c>
      <c r="C752" s="80" t="s">
        <v>747</v>
      </c>
      <c r="D752" s="126" t="s">
        <v>1122</v>
      </c>
      <c r="E752" s="126" t="s">
        <v>1187</v>
      </c>
      <c r="F752" s="103">
        <v>206544</v>
      </c>
      <c r="G752" s="104">
        <v>406</v>
      </c>
      <c r="H752" s="2">
        <f t="shared" si="66"/>
        <v>508.72906403940885</v>
      </c>
      <c r="I752" s="2">
        <f t="shared" si="67"/>
        <v>19.272068062143923</v>
      </c>
      <c r="J752" s="1">
        <f t="shared" si="68"/>
        <v>7824.4596332304327</v>
      </c>
      <c r="K752" s="1">
        <f t="shared" si="69"/>
        <v>198719.54036676956</v>
      </c>
      <c r="L752" s="11">
        <f t="shared" si="70"/>
        <v>0.89087133871067181</v>
      </c>
      <c r="M752" s="1">
        <f t="shared" si="71"/>
        <v>177033.5429545134</v>
      </c>
    </row>
    <row r="753" spans="1:13" s="80" customFormat="1">
      <c r="A753" s="142" t="s">
        <v>733</v>
      </c>
      <c r="B753" s="155">
        <v>391668</v>
      </c>
      <c r="C753" s="80" t="s">
        <v>748</v>
      </c>
      <c r="D753" s="126" t="s">
        <v>1122</v>
      </c>
      <c r="E753" s="126" t="s">
        <v>1187</v>
      </c>
      <c r="F753" s="103">
        <v>831192</v>
      </c>
      <c r="G753" s="104">
        <v>708</v>
      </c>
      <c r="H753" s="2">
        <f t="shared" si="66"/>
        <v>1174</v>
      </c>
      <c r="I753" s="2">
        <f t="shared" si="67"/>
        <v>19.272068062143923</v>
      </c>
      <c r="J753" s="1">
        <f t="shared" si="68"/>
        <v>13644.624187997897</v>
      </c>
      <c r="K753" s="1">
        <f t="shared" si="69"/>
        <v>817547.37581200211</v>
      </c>
      <c r="L753" s="11">
        <f t="shared" si="70"/>
        <v>0.89087133871067181</v>
      </c>
      <c r="M753" s="1">
        <f t="shared" si="71"/>
        <v>728329.52514903503</v>
      </c>
    </row>
    <row r="754" spans="1:13" s="80" customFormat="1">
      <c r="A754" s="142" t="s">
        <v>733</v>
      </c>
      <c r="B754" s="155">
        <v>391669</v>
      </c>
      <c r="C754" s="80" t="s">
        <v>749</v>
      </c>
      <c r="D754" s="126" t="s">
        <v>1122</v>
      </c>
      <c r="E754" s="126" t="s">
        <v>1187</v>
      </c>
      <c r="F754" s="103">
        <v>308052</v>
      </c>
      <c r="G754" s="104">
        <v>1967</v>
      </c>
      <c r="H754" s="2">
        <f t="shared" si="66"/>
        <v>156.61006609049315</v>
      </c>
      <c r="I754" s="2">
        <f t="shared" si="67"/>
        <v>19.272068062143923</v>
      </c>
      <c r="J754" s="1">
        <f t="shared" si="68"/>
        <v>37908.1578782371</v>
      </c>
      <c r="K754" s="1">
        <f t="shared" si="69"/>
        <v>270143.84212176292</v>
      </c>
      <c r="L754" s="11">
        <f t="shared" si="70"/>
        <v>0.89087133871067181</v>
      </c>
      <c r="M754" s="1">
        <f t="shared" si="71"/>
        <v>240663.4062754593</v>
      </c>
    </row>
    <row r="755" spans="1:13" s="80" customFormat="1">
      <c r="A755" s="142" t="s">
        <v>733</v>
      </c>
      <c r="B755" s="155">
        <v>391670</v>
      </c>
      <c r="C755" s="80" t="s">
        <v>750</v>
      </c>
      <c r="D755" s="126" t="s">
        <v>1122</v>
      </c>
      <c r="E755" s="126" t="s">
        <v>1187</v>
      </c>
      <c r="F755" s="103">
        <v>2122680</v>
      </c>
      <c r="G755" s="104">
        <v>4094</v>
      </c>
      <c r="H755" s="2">
        <f t="shared" si="66"/>
        <v>518.48558866634096</v>
      </c>
      <c r="I755" s="2">
        <f t="shared" si="67"/>
        <v>19.272068062143923</v>
      </c>
      <c r="J755" s="1">
        <f t="shared" si="68"/>
        <v>78899.846646417223</v>
      </c>
      <c r="K755" s="1">
        <f t="shared" si="69"/>
        <v>2043780.1533535828</v>
      </c>
      <c r="L755" s="11">
        <f t="shared" si="70"/>
        <v>0.89087133871067181</v>
      </c>
      <c r="M755" s="1">
        <f t="shared" si="71"/>
        <v>1820745.1612484085</v>
      </c>
    </row>
    <row r="756" spans="1:13" s="80" customFormat="1">
      <c r="A756" s="142" t="s">
        <v>733</v>
      </c>
      <c r="B756" s="155">
        <v>391671</v>
      </c>
      <c r="C756" s="80" t="s">
        <v>751</v>
      </c>
      <c r="D756" s="126" t="s">
        <v>1122</v>
      </c>
      <c r="E756" s="126" t="s">
        <v>1187</v>
      </c>
      <c r="F756" s="103">
        <v>0</v>
      </c>
      <c r="G756" s="104">
        <v>1760</v>
      </c>
      <c r="H756" s="2">
        <f t="shared" si="66"/>
        <v>0</v>
      </c>
      <c r="I756" s="2">
        <f t="shared" si="67"/>
        <v>19.272068062143923</v>
      </c>
      <c r="J756" s="1">
        <f t="shared" si="68"/>
        <v>0</v>
      </c>
      <c r="K756" s="1">
        <f t="shared" si="69"/>
        <v>0</v>
      </c>
      <c r="L756" s="11">
        <f t="shared" si="70"/>
        <v>0.89087133871067181</v>
      </c>
      <c r="M756" s="1">
        <f t="shared" si="71"/>
        <v>0</v>
      </c>
    </row>
    <row r="757" spans="1:13" s="80" customFormat="1">
      <c r="A757" s="142" t="s">
        <v>733</v>
      </c>
      <c r="B757" s="155">
        <v>391674</v>
      </c>
      <c r="C757" s="80" t="s">
        <v>752</v>
      </c>
      <c r="D757" s="126" t="s">
        <v>1122</v>
      </c>
      <c r="E757" s="126" t="s">
        <v>1187</v>
      </c>
      <c r="F757" s="103">
        <v>610512</v>
      </c>
      <c r="G757" s="104">
        <v>1602</v>
      </c>
      <c r="H757" s="2">
        <f t="shared" si="66"/>
        <v>381.09363295880149</v>
      </c>
      <c r="I757" s="2">
        <f t="shared" si="67"/>
        <v>19.272068062143923</v>
      </c>
      <c r="J757" s="1">
        <f t="shared" si="68"/>
        <v>30873.853035554563</v>
      </c>
      <c r="K757" s="1">
        <f t="shared" si="69"/>
        <v>579638.14696444548</v>
      </c>
      <c r="L757" s="11">
        <f t="shared" si="70"/>
        <v>0.89087133871067181</v>
      </c>
      <c r="M757" s="1">
        <f t="shared" si="71"/>
        <v>516383.01195398869</v>
      </c>
    </row>
    <row r="758" spans="1:13" s="80" customFormat="1">
      <c r="A758" s="142" t="s">
        <v>733</v>
      </c>
      <c r="B758" s="155">
        <v>391676</v>
      </c>
      <c r="C758" s="80" t="s">
        <v>753</v>
      </c>
      <c r="D758" s="126" t="s">
        <v>1122</v>
      </c>
      <c r="E758" s="126" t="s">
        <v>1187</v>
      </c>
      <c r="F758" s="103">
        <v>1089372</v>
      </c>
      <c r="G758" s="104">
        <v>4231</v>
      </c>
      <c r="H758" s="2">
        <f t="shared" si="66"/>
        <v>257.4738832427322</v>
      </c>
      <c r="I758" s="2">
        <f t="shared" si="67"/>
        <v>19.272068062143923</v>
      </c>
      <c r="J758" s="1">
        <f t="shared" si="68"/>
        <v>81540.119970930944</v>
      </c>
      <c r="K758" s="1">
        <f t="shared" si="69"/>
        <v>1007831.880029069</v>
      </c>
      <c r="L758" s="11">
        <f t="shared" si="70"/>
        <v>0.89087133871067181</v>
      </c>
      <c r="M758" s="1">
        <f t="shared" si="71"/>
        <v>897848.53615678987</v>
      </c>
    </row>
    <row r="759" spans="1:13" s="80" customFormat="1">
      <c r="A759" s="142" t="s">
        <v>733</v>
      </c>
      <c r="B759" s="155">
        <v>391677</v>
      </c>
      <c r="C759" s="80" t="s">
        <v>754</v>
      </c>
      <c r="D759" s="126" t="s">
        <v>1122</v>
      </c>
      <c r="E759" s="126" t="s">
        <v>1187</v>
      </c>
      <c r="F759" s="103">
        <v>728100</v>
      </c>
      <c r="G759" s="104">
        <v>3950</v>
      </c>
      <c r="H759" s="2">
        <f t="shared" si="66"/>
        <v>184.32911392405063</v>
      </c>
      <c r="I759" s="2">
        <f t="shared" si="67"/>
        <v>19.272068062143923</v>
      </c>
      <c r="J759" s="1">
        <f t="shared" si="68"/>
        <v>76124.668845468492</v>
      </c>
      <c r="K759" s="1">
        <f t="shared" si="69"/>
        <v>651975.33115453157</v>
      </c>
      <c r="L759" s="11">
        <f t="shared" si="70"/>
        <v>0.89087133871067181</v>
      </c>
      <c r="M759" s="1">
        <f t="shared" si="71"/>
        <v>580826.13607197115</v>
      </c>
    </row>
    <row r="760" spans="1:13" s="80" customFormat="1">
      <c r="A760" s="142" t="s">
        <v>733</v>
      </c>
      <c r="B760" s="156">
        <v>391677</v>
      </c>
      <c r="C760" s="80" t="s">
        <v>754</v>
      </c>
      <c r="D760" s="126" t="s">
        <v>1122</v>
      </c>
      <c r="E760" s="126" t="s">
        <v>1188</v>
      </c>
      <c r="F760" s="76">
        <v>0</v>
      </c>
      <c r="G760" s="10">
        <v>0</v>
      </c>
      <c r="H760" s="2">
        <f t="shared" si="66"/>
        <v>0</v>
      </c>
      <c r="I760" s="2">
        <f t="shared" si="67"/>
        <v>19.272068062143923</v>
      </c>
      <c r="J760" s="1">
        <f t="shared" si="68"/>
        <v>0</v>
      </c>
      <c r="K760" s="1">
        <f t="shared" si="69"/>
        <v>0</v>
      </c>
      <c r="L760" s="11">
        <f t="shared" si="70"/>
        <v>0.89087133871067181</v>
      </c>
      <c r="M760" s="1">
        <f t="shared" si="71"/>
        <v>0</v>
      </c>
    </row>
    <row r="761" spans="1:13" s="80" customFormat="1">
      <c r="A761" s="142" t="s">
        <v>733</v>
      </c>
      <c r="B761" s="155">
        <v>391679</v>
      </c>
      <c r="C761" s="80" t="s">
        <v>755</v>
      </c>
      <c r="D761" s="126" t="s">
        <v>1122</v>
      </c>
      <c r="E761" s="126" t="s">
        <v>1187</v>
      </c>
      <c r="F761" s="103">
        <v>36216</v>
      </c>
      <c r="G761" s="104">
        <v>508</v>
      </c>
      <c r="H761" s="2">
        <f t="shared" si="66"/>
        <v>71.29133858267717</v>
      </c>
      <c r="I761" s="2">
        <f t="shared" si="67"/>
        <v>19.272068062143923</v>
      </c>
      <c r="J761" s="1">
        <f t="shared" si="68"/>
        <v>9790.2105755691136</v>
      </c>
      <c r="K761" s="1">
        <f t="shared" si="69"/>
        <v>26425.789424430885</v>
      </c>
      <c r="L761" s="11">
        <f t="shared" si="70"/>
        <v>0.89087133871067181</v>
      </c>
      <c r="M761" s="1">
        <f t="shared" si="71"/>
        <v>23541.978401029057</v>
      </c>
    </row>
    <row r="762" spans="1:13" s="80" customFormat="1">
      <c r="A762" s="142" t="s">
        <v>733</v>
      </c>
      <c r="B762" s="155">
        <v>391680</v>
      </c>
      <c r="C762" s="80" t="s">
        <v>756</v>
      </c>
      <c r="D762" s="126" t="s">
        <v>1122</v>
      </c>
      <c r="E762" s="126" t="s">
        <v>1187</v>
      </c>
      <c r="F762" s="103">
        <v>3157188</v>
      </c>
      <c r="G762" s="104">
        <v>9090</v>
      </c>
      <c r="H762" s="2">
        <f t="shared" si="66"/>
        <v>347.32541254125414</v>
      </c>
      <c r="I762" s="2">
        <f t="shared" si="67"/>
        <v>19.272068062143923</v>
      </c>
      <c r="J762" s="1">
        <f t="shared" si="68"/>
        <v>175183.09868488825</v>
      </c>
      <c r="K762" s="1">
        <f t="shared" si="69"/>
        <v>2982004.9013151117</v>
      </c>
      <c r="L762" s="11">
        <f t="shared" si="70"/>
        <v>0.89087133871067181</v>
      </c>
      <c r="M762" s="1">
        <f t="shared" si="71"/>
        <v>2656582.6984763783</v>
      </c>
    </row>
    <row r="763" spans="1:13" s="80" customFormat="1">
      <c r="A763" s="142" t="s">
        <v>733</v>
      </c>
      <c r="B763" s="156">
        <v>391680</v>
      </c>
      <c r="C763" s="80" t="s">
        <v>756</v>
      </c>
      <c r="D763" s="126" t="s">
        <v>1122</v>
      </c>
      <c r="E763" s="126" t="s">
        <v>1188</v>
      </c>
      <c r="F763" s="76">
        <v>0</v>
      </c>
      <c r="G763" s="10">
        <v>2220</v>
      </c>
      <c r="H763" s="2">
        <f t="shared" si="66"/>
        <v>0</v>
      </c>
      <c r="I763" s="2">
        <f t="shared" si="67"/>
        <v>19.272068062143923</v>
      </c>
      <c r="J763" s="1">
        <f t="shared" si="68"/>
        <v>0</v>
      </c>
      <c r="K763" s="1">
        <f t="shared" si="69"/>
        <v>0</v>
      </c>
      <c r="L763" s="11">
        <f t="shared" si="70"/>
        <v>0.89087133871067181</v>
      </c>
      <c r="M763" s="1">
        <f t="shared" si="71"/>
        <v>0</v>
      </c>
    </row>
    <row r="764" spans="1:13" s="80" customFormat="1">
      <c r="A764" s="142" t="s">
        <v>733</v>
      </c>
      <c r="B764" s="155">
        <v>391682</v>
      </c>
      <c r="C764" s="80" t="s">
        <v>757</v>
      </c>
      <c r="D764" s="126" t="s">
        <v>1122</v>
      </c>
      <c r="E764" s="126" t="s">
        <v>1187</v>
      </c>
      <c r="F764" s="103">
        <v>61608</v>
      </c>
      <c r="G764" s="104">
        <v>386</v>
      </c>
      <c r="H764" s="2">
        <f t="shared" si="66"/>
        <v>159.60621761658032</v>
      </c>
      <c r="I764" s="2">
        <f t="shared" si="67"/>
        <v>19.272068062143923</v>
      </c>
      <c r="J764" s="1">
        <f t="shared" si="68"/>
        <v>7439.0182719875538</v>
      </c>
      <c r="K764" s="1">
        <f t="shared" si="69"/>
        <v>54168.981728012448</v>
      </c>
      <c r="L764" s="11">
        <f t="shared" si="70"/>
        <v>0.89087133871067181</v>
      </c>
      <c r="M764" s="1">
        <f t="shared" si="71"/>
        <v>48257.59326862837</v>
      </c>
    </row>
    <row r="765" spans="1:13" s="80" customFormat="1">
      <c r="A765" s="142" t="s">
        <v>733</v>
      </c>
      <c r="B765" s="155">
        <v>391684</v>
      </c>
      <c r="C765" s="80" t="s">
        <v>758</v>
      </c>
      <c r="D765" s="126" t="s">
        <v>1122</v>
      </c>
      <c r="E765" s="126" t="s">
        <v>1187</v>
      </c>
      <c r="F765" s="103">
        <v>869232</v>
      </c>
      <c r="G765" s="104">
        <v>1612</v>
      </c>
      <c r="H765" s="2">
        <f t="shared" si="66"/>
        <v>539.22580645161293</v>
      </c>
      <c r="I765" s="2">
        <f t="shared" si="67"/>
        <v>19.272068062143923</v>
      </c>
      <c r="J765" s="1">
        <f t="shared" si="68"/>
        <v>31066.573716176004</v>
      </c>
      <c r="K765" s="1">
        <f t="shared" si="69"/>
        <v>838165.42628382402</v>
      </c>
      <c r="L765" s="11">
        <f t="shared" si="70"/>
        <v>0.89087133871067181</v>
      </c>
      <c r="M765" s="1">
        <f t="shared" si="71"/>
        <v>746697.55537447124</v>
      </c>
    </row>
    <row r="766" spans="1:13" s="80" customFormat="1">
      <c r="A766" s="142" t="s">
        <v>733</v>
      </c>
      <c r="B766" s="155">
        <v>391685</v>
      </c>
      <c r="C766" s="80" t="s">
        <v>759</v>
      </c>
      <c r="D766" s="126" t="s">
        <v>1122</v>
      </c>
      <c r="E766" s="126" t="s">
        <v>1187</v>
      </c>
      <c r="F766" s="103">
        <v>2070240</v>
      </c>
      <c r="G766" s="104">
        <v>2919</v>
      </c>
      <c r="H766" s="2">
        <f t="shared" si="66"/>
        <v>709.2291880781089</v>
      </c>
      <c r="I766" s="2">
        <f t="shared" si="67"/>
        <v>19.272068062143923</v>
      </c>
      <c r="J766" s="1">
        <f t="shared" si="68"/>
        <v>56255.166673398111</v>
      </c>
      <c r="K766" s="1">
        <f t="shared" si="69"/>
        <v>2013984.8333266019</v>
      </c>
      <c r="L766" s="11">
        <f t="shared" si="70"/>
        <v>0.89087133871067181</v>
      </c>
      <c r="M766" s="1">
        <f t="shared" si="71"/>
        <v>1794201.3646086592</v>
      </c>
    </row>
    <row r="767" spans="1:13" s="80" customFormat="1">
      <c r="A767" s="142" t="s">
        <v>733</v>
      </c>
      <c r="B767" s="155">
        <v>391686</v>
      </c>
      <c r="C767" s="80" t="s">
        <v>760</v>
      </c>
      <c r="D767" s="126" t="s">
        <v>1122</v>
      </c>
      <c r="E767" s="126" t="s">
        <v>1187</v>
      </c>
      <c r="F767" s="103">
        <v>4995576</v>
      </c>
      <c r="G767" s="104">
        <v>15133</v>
      </c>
      <c r="H767" s="2">
        <f t="shared" si="66"/>
        <v>330.11141214564196</v>
      </c>
      <c r="I767" s="2">
        <f t="shared" si="67"/>
        <v>19.272068062143923</v>
      </c>
      <c r="J767" s="1">
        <f t="shared" si="68"/>
        <v>291644.20598442398</v>
      </c>
      <c r="K767" s="1">
        <f t="shared" si="69"/>
        <v>4703931.7940155761</v>
      </c>
      <c r="L767" s="11">
        <f t="shared" si="70"/>
        <v>0.89087133871067181</v>
      </c>
      <c r="M767" s="1">
        <f t="shared" si="71"/>
        <v>4190598.0145383487</v>
      </c>
    </row>
    <row r="768" spans="1:13" s="80" customFormat="1">
      <c r="A768" s="142" t="s">
        <v>733</v>
      </c>
      <c r="B768" s="155">
        <v>391688</v>
      </c>
      <c r="C768" s="80" t="s">
        <v>761</v>
      </c>
      <c r="D768" s="126" t="s">
        <v>1122</v>
      </c>
      <c r="E768" s="126" t="s">
        <v>1187</v>
      </c>
      <c r="F768" s="103">
        <v>21984</v>
      </c>
      <c r="G768" s="104">
        <v>950</v>
      </c>
      <c r="H768" s="2">
        <f t="shared" si="66"/>
        <v>23.141052631578948</v>
      </c>
      <c r="I768" s="2">
        <f t="shared" si="67"/>
        <v>19.272068062143923</v>
      </c>
      <c r="J768" s="1">
        <f t="shared" si="68"/>
        <v>18308.464659036727</v>
      </c>
      <c r="K768" s="1">
        <f t="shared" si="69"/>
        <v>3675.5353409632735</v>
      </c>
      <c r="L768" s="11">
        <f t="shared" si="70"/>
        <v>0.89087133871067181</v>
      </c>
      <c r="M768" s="1">
        <f t="shared" si="71"/>
        <v>3274.4290896823372</v>
      </c>
    </row>
    <row r="769" spans="1:13" s="80" customFormat="1">
      <c r="A769" s="142" t="s">
        <v>733</v>
      </c>
      <c r="B769" s="155">
        <v>391689</v>
      </c>
      <c r="C769" s="80" t="s">
        <v>762</v>
      </c>
      <c r="D769" s="126" t="s">
        <v>1122</v>
      </c>
      <c r="E769" s="126" t="s">
        <v>1187</v>
      </c>
      <c r="F769" s="103">
        <v>2303376</v>
      </c>
      <c r="G769" s="104">
        <v>3294</v>
      </c>
      <c r="H769" s="2">
        <f t="shared" si="66"/>
        <v>699.26411657559197</v>
      </c>
      <c r="I769" s="2">
        <f t="shared" si="67"/>
        <v>19.272068062143923</v>
      </c>
      <c r="J769" s="1">
        <f t="shared" si="68"/>
        <v>63482.192196702083</v>
      </c>
      <c r="K769" s="1">
        <f t="shared" si="69"/>
        <v>2239893.8078032979</v>
      </c>
      <c r="L769" s="11">
        <f t="shared" si="70"/>
        <v>0.89087133871067181</v>
      </c>
      <c r="M769" s="1">
        <f t="shared" si="71"/>
        <v>1995457.1951274683</v>
      </c>
    </row>
    <row r="770" spans="1:13" s="80" customFormat="1">
      <c r="A770" s="142" t="s">
        <v>763</v>
      </c>
      <c r="B770" s="142">
        <v>401692</v>
      </c>
      <c r="C770" s="80" t="s">
        <v>764</v>
      </c>
      <c r="D770" s="126" t="s">
        <v>1122</v>
      </c>
      <c r="E770" s="126" t="s">
        <v>1187</v>
      </c>
      <c r="F770" s="103">
        <v>0</v>
      </c>
      <c r="G770" s="104">
        <v>0</v>
      </c>
      <c r="H770" s="2">
        <f t="shared" si="66"/>
        <v>0</v>
      </c>
      <c r="I770" s="2">
        <f t="shared" si="67"/>
        <v>19.272068062143923</v>
      </c>
      <c r="J770" s="1">
        <f t="shared" si="68"/>
        <v>0</v>
      </c>
      <c r="K770" s="1">
        <f t="shared" si="69"/>
        <v>0</v>
      </c>
      <c r="L770" s="11">
        <f t="shared" si="70"/>
        <v>0.89087133871067181</v>
      </c>
      <c r="M770" s="1">
        <f t="shared" si="71"/>
        <v>0</v>
      </c>
    </row>
    <row r="771" spans="1:13" s="80" customFormat="1">
      <c r="A771" s="142" t="s">
        <v>763</v>
      </c>
      <c r="B771" s="155">
        <v>401697</v>
      </c>
      <c r="C771" s="80" t="s">
        <v>765</v>
      </c>
      <c r="D771" s="126" t="s">
        <v>1122</v>
      </c>
      <c r="E771" s="126" t="s">
        <v>1187</v>
      </c>
      <c r="F771" s="103">
        <v>763716</v>
      </c>
      <c r="G771" s="104">
        <v>2421</v>
      </c>
      <c r="H771" s="2">
        <f t="shared" ref="H771:H834" si="72">IFERROR(F771/G771,0)</f>
        <v>315.45477075588599</v>
      </c>
      <c r="I771" s="2">
        <f t="shared" ref="I771:I834" si="73">$D$1134</f>
        <v>19.272068062143923</v>
      </c>
      <c r="J771" s="1">
        <f t="shared" ref="J771:J834" si="74">MIN(F771,I771*G771)</f>
        <v>46657.676778450441</v>
      </c>
      <c r="K771" s="1">
        <f t="shared" ref="K771:K834" si="75">F771-J771</f>
        <v>717058.32322154951</v>
      </c>
      <c r="L771" s="11">
        <f t="shared" ref="L771:L834" si="76">$L$1132</f>
        <v>0.89087133871067181</v>
      </c>
      <c r="M771" s="1">
        <f t="shared" ref="M771:M834" si="77">L771*K771</f>
        <v>638806.70834201144</v>
      </c>
    </row>
    <row r="772" spans="1:13" s="80" customFormat="1">
      <c r="A772" s="142" t="s">
        <v>763</v>
      </c>
      <c r="B772" s="155">
        <v>401698</v>
      </c>
      <c r="C772" s="80" t="s">
        <v>766</v>
      </c>
      <c r="D772" s="126" t="s">
        <v>1122</v>
      </c>
      <c r="E772" s="126" t="s">
        <v>1187</v>
      </c>
      <c r="F772" s="103">
        <v>0</v>
      </c>
      <c r="G772" s="104">
        <v>1961</v>
      </c>
      <c r="H772" s="2">
        <f t="shared" si="72"/>
        <v>0</v>
      </c>
      <c r="I772" s="2">
        <f t="shared" si="73"/>
        <v>19.272068062143923</v>
      </c>
      <c r="J772" s="1">
        <f t="shared" si="74"/>
        <v>0</v>
      </c>
      <c r="K772" s="1">
        <f t="shared" si="75"/>
        <v>0</v>
      </c>
      <c r="L772" s="11">
        <f t="shared" si="76"/>
        <v>0.89087133871067181</v>
      </c>
      <c r="M772" s="1">
        <f t="shared" si="77"/>
        <v>0</v>
      </c>
    </row>
    <row r="773" spans="1:13" s="80" customFormat="1">
      <c r="A773" s="142" t="s">
        <v>763</v>
      </c>
      <c r="B773" s="155">
        <v>401699</v>
      </c>
      <c r="C773" s="80" t="s">
        <v>767</v>
      </c>
      <c r="D773" s="126" t="s">
        <v>1122</v>
      </c>
      <c r="E773" s="126" t="s">
        <v>1187</v>
      </c>
      <c r="F773" s="103">
        <v>26124</v>
      </c>
      <c r="G773" s="104">
        <v>515</v>
      </c>
      <c r="H773" s="2">
        <f t="shared" si="72"/>
        <v>50.726213592233009</v>
      </c>
      <c r="I773" s="2">
        <f t="shared" si="73"/>
        <v>19.272068062143923</v>
      </c>
      <c r="J773" s="1">
        <f t="shared" si="74"/>
        <v>9925.115052004121</v>
      </c>
      <c r="K773" s="1">
        <f t="shared" si="75"/>
        <v>16198.884947995879</v>
      </c>
      <c r="L773" s="11">
        <f t="shared" si="76"/>
        <v>0.89087133871067181</v>
      </c>
      <c r="M773" s="1">
        <f t="shared" si="77"/>
        <v>14431.12231924124</v>
      </c>
    </row>
    <row r="774" spans="1:13" s="80" customFormat="1">
      <c r="A774" s="142" t="s">
        <v>763</v>
      </c>
      <c r="B774" s="155">
        <v>401702</v>
      </c>
      <c r="C774" s="80" t="s">
        <v>768</v>
      </c>
      <c r="D774" s="126" t="s">
        <v>1122</v>
      </c>
      <c r="E774" s="126" t="s">
        <v>1187</v>
      </c>
      <c r="F774" s="103">
        <v>777468</v>
      </c>
      <c r="G774" s="104">
        <v>2506</v>
      </c>
      <c r="H774" s="2">
        <f t="shared" si="72"/>
        <v>310.24261771747803</v>
      </c>
      <c r="I774" s="2">
        <f t="shared" si="73"/>
        <v>19.272068062143923</v>
      </c>
      <c r="J774" s="1">
        <f t="shared" si="74"/>
        <v>48295.802563732672</v>
      </c>
      <c r="K774" s="1">
        <f t="shared" si="75"/>
        <v>729172.19743626728</v>
      </c>
      <c r="L774" s="11">
        <f t="shared" si="76"/>
        <v>0.89087133871067181</v>
      </c>
      <c r="M774" s="1">
        <f t="shared" si="77"/>
        <v>649598.61168064969</v>
      </c>
    </row>
    <row r="775" spans="1:13" s="80" customFormat="1">
      <c r="A775" s="142" t="s">
        <v>763</v>
      </c>
      <c r="B775" s="155">
        <v>401704</v>
      </c>
      <c r="C775" s="80" t="s">
        <v>769</v>
      </c>
      <c r="D775" s="126" t="s">
        <v>1122</v>
      </c>
      <c r="E775" s="126" t="s">
        <v>1187</v>
      </c>
      <c r="F775" s="103">
        <v>851832</v>
      </c>
      <c r="G775" s="104">
        <v>937</v>
      </c>
      <c r="H775" s="2">
        <f t="shared" si="72"/>
        <v>909.10565635005332</v>
      </c>
      <c r="I775" s="2">
        <f t="shared" si="73"/>
        <v>19.272068062143923</v>
      </c>
      <c r="J775" s="1">
        <f t="shared" si="74"/>
        <v>18057.927774228854</v>
      </c>
      <c r="K775" s="1">
        <f t="shared" si="75"/>
        <v>833774.07222577115</v>
      </c>
      <c r="L775" s="11">
        <f t="shared" si="76"/>
        <v>0.89087133871067181</v>
      </c>
      <c r="M775" s="1">
        <f t="shared" si="77"/>
        <v>742785.42390602105</v>
      </c>
    </row>
    <row r="776" spans="1:13" s="80" customFormat="1">
      <c r="A776" s="142" t="s">
        <v>763</v>
      </c>
      <c r="B776" s="155">
        <v>401709</v>
      </c>
      <c r="C776" s="80" t="s">
        <v>770</v>
      </c>
      <c r="D776" s="126" t="s">
        <v>1122</v>
      </c>
      <c r="E776" s="126" t="s">
        <v>1187</v>
      </c>
      <c r="F776" s="103">
        <v>1217328</v>
      </c>
      <c r="G776" s="104">
        <v>3132</v>
      </c>
      <c r="H776" s="2">
        <f t="shared" si="72"/>
        <v>388.67432950191574</v>
      </c>
      <c r="I776" s="2">
        <f t="shared" si="73"/>
        <v>19.272068062143923</v>
      </c>
      <c r="J776" s="1">
        <f t="shared" si="74"/>
        <v>60360.117170634767</v>
      </c>
      <c r="K776" s="1">
        <f t="shared" si="75"/>
        <v>1156967.8828293653</v>
      </c>
      <c r="L776" s="11">
        <f t="shared" si="76"/>
        <v>0.89087133871067181</v>
      </c>
      <c r="M776" s="1">
        <f t="shared" si="77"/>
        <v>1030709.5266214483</v>
      </c>
    </row>
    <row r="777" spans="1:13" s="80" customFormat="1">
      <c r="A777" s="142" t="s">
        <v>763</v>
      </c>
      <c r="B777" s="155">
        <v>401710</v>
      </c>
      <c r="C777" s="80" t="s">
        <v>771</v>
      </c>
      <c r="D777" s="126" t="s">
        <v>1122</v>
      </c>
      <c r="E777" s="126" t="s">
        <v>1187</v>
      </c>
      <c r="F777" s="103">
        <v>80532</v>
      </c>
      <c r="G777" s="104">
        <v>698</v>
      </c>
      <c r="H777" s="2">
        <f t="shared" si="72"/>
        <v>115.37535816618912</v>
      </c>
      <c r="I777" s="2">
        <f t="shared" si="73"/>
        <v>19.272068062143923</v>
      </c>
      <c r="J777" s="1">
        <f t="shared" si="74"/>
        <v>13451.903507376459</v>
      </c>
      <c r="K777" s="1">
        <f t="shared" si="75"/>
        <v>67080.096492623547</v>
      </c>
      <c r="L777" s="11">
        <f t="shared" si="76"/>
        <v>0.89087133871067181</v>
      </c>
      <c r="M777" s="1">
        <f t="shared" si="77"/>
        <v>59759.735363224579</v>
      </c>
    </row>
    <row r="778" spans="1:13" s="80" customFormat="1">
      <c r="A778" s="142" t="s">
        <v>763</v>
      </c>
      <c r="B778" s="142">
        <v>401712</v>
      </c>
      <c r="C778" s="80" t="s">
        <v>772</v>
      </c>
      <c r="D778" s="126" t="s">
        <v>1122</v>
      </c>
      <c r="E778" s="126" t="s">
        <v>1187</v>
      </c>
      <c r="F778" s="103">
        <v>0</v>
      </c>
      <c r="G778" s="104">
        <v>0</v>
      </c>
      <c r="H778" s="2">
        <f t="shared" si="72"/>
        <v>0</v>
      </c>
      <c r="I778" s="2">
        <f t="shared" si="73"/>
        <v>19.272068062143923</v>
      </c>
      <c r="J778" s="1">
        <f t="shared" si="74"/>
        <v>0</v>
      </c>
      <c r="K778" s="1">
        <f t="shared" si="75"/>
        <v>0</v>
      </c>
      <c r="L778" s="11">
        <f t="shared" si="76"/>
        <v>0.89087133871067181</v>
      </c>
      <c r="M778" s="1">
        <f t="shared" si="77"/>
        <v>0</v>
      </c>
    </row>
    <row r="779" spans="1:13" s="80" customFormat="1">
      <c r="A779" s="142" t="s">
        <v>763</v>
      </c>
      <c r="B779" s="155">
        <v>401713</v>
      </c>
      <c r="C779" s="80" t="s">
        <v>773</v>
      </c>
      <c r="D779" s="126" t="s">
        <v>1122</v>
      </c>
      <c r="E779" s="126" t="s">
        <v>1187</v>
      </c>
      <c r="F779" s="103">
        <v>1258560</v>
      </c>
      <c r="G779" s="104">
        <v>4615</v>
      </c>
      <c r="H779" s="2">
        <f t="shared" si="72"/>
        <v>272.71072589382447</v>
      </c>
      <c r="I779" s="2">
        <f t="shared" si="73"/>
        <v>19.272068062143923</v>
      </c>
      <c r="J779" s="1">
        <f t="shared" si="74"/>
        <v>88940.594106794204</v>
      </c>
      <c r="K779" s="1">
        <f t="shared" si="75"/>
        <v>1169619.4058932059</v>
      </c>
      <c r="L779" s="11">
        <f t="shared" si="76"/>
        <v>0.89087133871067181</v>
      </c>
      <c r="M779" s="1">
        <f t="shared" si="77"/>
        <v>1041980.405910061</v>
      </c>
    </row>
    <row r="780" spans="1:13" s="80" customFormat="1">
      <c r="A780" s="142" t="s">
        <v>763</v>
      </c>
      <c r="B780" s="155">
        <v>401718</v>
      </c>
      <c r="C780" s="80" t="s">
        <v>774</v>
      </c>
      <c r="D780" s="126" t="s">
        <v>1122</v>
      </c>
      <c r="E780" s="126" t="s">
        <v>1187</v>
      </c>
      <c r="F780" s="103">
        <v>1317672</v>
      </c>
      <c r="G780" s="104">
        <v>6220</v>
      </c>
      <c r="H780" s="2">
        <f t="shared" si="72"/>
        <v>211.84437299035369</v>
      </c>
      <c r="I780" s="2">
        <f t="shared" si="73"/>
        <v>19.272068062143923</v>
      </c>
      <c r="J780" s="1">
        <f t="shared" si="74"/>
        <v>119872.2633465352</v>
      </c>
      <c r="K780" s="1">
        <f t="shared" si="75"/>
        <v>1197799.7366534648</v>
      </c>
      <c r="L780" s="11">
        <f t="shared" si="76"/>
        <v>0.89087133871067181</v>
      </c>
      <c r="M780" s="1">
        <f t="shared" si="77"/>
        <v>1067085.4548997623</v>
      </c>
    </row>
    <row r="781" spans="1:13" s="80" customFormat="1">
      <c r="A781" s="142" t="s">
        <v>763</v>
      </c>
      <c r="B781" s="155">
        <v>401721</v>
      </c>
      <c r="C781" s="80" t="s">
        <v>775</v>
      </c>
      <c r="D781" s="126" t="s">
        <v>1122</v>
      </c>
      <c r="E781" s="126" t="s">
        <v>1187</v>
      </c>
      <c r="F781" s="103">
        <v>692628</v>
      </c>
      <c r="G781" s="104">
        <v>488</v>
      </c>
      <c r="H781" s="2">
        <f t="shared" si="72"/>
        <v>1419.3196721311476</v>
      </c>
      <c r="I781" s="2">
        <f t="shared" si="73"/>
        <v>19.272068062143923</v>
      </c>
      <c r="J781" s="1">
        <f t="shared" si="74"/>
        <v>9404.7692143262339</v>
      </c>
      <c r="K781" s="1">
        <f t="shared" si="75"/>
        <v>683223.23078567372</v>
      </c>
      <c r="L781" s="11">
        <f t="shared" si="76"/>
        <v>0.89087133871067181</v>
      </c>
      <c r="M781" s="1">
        <f t="shared" si="77"/>
        <v>608663.99424826342</v>
      </c>
    </row>
    <row r="782" spans="1:13" s="80" customFormat="1">
      <c r="A782" s="142" t="s">
        <v>763</v>
      </c>
      <c r="B782" s="142">
        <v>401722</v>
      </c>
      <c r="C782" s="80" t="s">
        <v>776</v>
      </c>
      <c r="D782" s="126" t="s">
        <v>1122</v>
      </c>
      <c r="E782" s="126" t="s">
        <v>1187</v>
      </c>
      <c r="F782" s="103">
        <v>0</v>
      </c>
      <c r="G782" s="104">
        <v>0</v>
      </c>
      <c r="H782" s="2">
        <f t="shared" si="72"/>
        <v>0</v>
      </c>
      <c r="I782" s="2">
        <f t="shared" si="73"/>
        <v>19.272068062143923</v>
      </c>
      <c r="J782" s="1">
        <f t="shared" si="74"/>
        <v>0</v>
      </c>
      <c r="K782" s="1">
        <f t="shared" si="75"/>
        <v>0</v>
      </c>
      <c r="L782" s="11">
        <f t="shared" si="76"/>
        <v>0.89087133871067181</v>
      </c>
      <c r="M782" s="1">
        <f t="shared" si="77"/>
        <v>0</v>
      </c>
    </row>
    <row r="783" spans="1:13" s="80" customFormat="1">
      <c r="A783" s="142" t="s">
        <v>763</v>
      </c>
      <c r="B783" s="155">
        <v>401724</v>
      </c>
      <c r="C783" s="80" t="s">
        <v>777</v>
      </c>
      <c r="D783" s="126" t="s">
        <v>1122</v>
      </c>
      <c r="E783" s="126" t="s">
        <v>1187</v>
      </c>
      <c r="F783" s="103">
        <v>4334208</v>
      </c>
      <c r="G783" s="104">
        <v>4476</v>
      </c>
      <c r="H783" s="2">
        <f t="shared" si="72"/>
        <v>968.32171581769433</v>
      </c>
      <c r="I783" s="2">
        <f t="shared" si="73"/>
        <v>19.272068062143923</v>
      </c>
      <c r="J783" s="1">
        <f t="shared" si="74"/>
        <v>86261.776646156199</v>
      </c>
      <c r="K783" s="1">
        <f t="shared" si="75"/>
        <v>4247946.2233538441</v>
      </c>
      <c r="L783" s="11">
        <f t="shared" si="76"/>
        <v>0.89087133871067181</v>
      </c>
      <c r="M783" s="1">
        <f t="shared" si="77"/>
        <v>3784373.5387701816</v>
      </c>
    </row>
    <row r="784" spans="1:13" s="80" customFormat="1">
      <c r="A784" s="142" t="s">
        <v>763</v>
      </c>
      <c r="B784" s="142">
        <v>401726</v>
      </c>
      <c r="C784" s="80" t="s">
        <v>778</v>
      </c>
      <c r="D784" s="126" t="s">
        <v>1122</v>
      </c>
      <c r="E784" s="126" t="s">
        <v>1187</v>
      </c>
      <c r="F784" s="103">
        <v>0</v>
      </c>
      <c r="G784" s="104">
        <v>0</v>
      </c>
      <c r="H784" s="2">
        <f t="shared" si="72"/>
        <v>0</v>
      </c>
      <c r="I784" s="2">
        <f t="shared" si="73"/>
        <v>19.272068062143923</v>
      </c>
      <c r="J784" s="1">
        <f t="shared" si="74"/>
        <v>0</v>
      </c>
      <c r="K784" s="1">
        <f t="shared" si="75"/>
        <v>0</v>
      </c>
      <c r="L784" s="11">
        <f t="shared" si="76"/>
        <v>0.89087133871067181</v>
      </c>
      <c r="M784" s="1">
        <f t="shared" si="77"/>
        <v>0</v>
      </c>
    </row>
    <row r="785" spans="1:13" s="80" customFormat="1">
      <c r="A785" s="142" t="s">
        <v>763</v>
      </c>
      <c r="B785" s="142">
        <v>401729</v>
      </c>
      <c r="C785" s="80" t="s">
        <v>779</v>
      </c>
      <c r="D785" s="126" t="s">
        <v>1122</v>
      </c>
      <c r="E785" s="126" t="s">
        <v>1187</v>
      </c>
      <c r="F785" s="103">
        <v>0</v>
      </c>
      <c r="G785" s="104">
        <v>0</v>
      </c>
      <c r="H785" s="2">
        <f t="shared" si="72"/>
        <v>0</v>
      </c>
      <c r="I785" s="2">
        <f t="shared" si="73"/>
        <v>19.272068062143923</v>
      </c>
      <c r="J785" s="1">
        <f t="shared" si="74"/>
        <v>0</v>
      </c>
      <c r="K785" s="1">
        <f t="shared" si="75"/>
        <v>0</v>
      </c>
      <c r="L785" s="11">
        <f t="shared" si="76"/>
        <v>0.89087133871067181</v>
      </c>
      <c r="M785" s="1">
        <f t="shared" si="77"/>
        <v>0</v>
      </c>
    </row>
    <row r="786" spans="1:13" s="80" customFormat="1">
      <c r="A786" s="142" t="s">
        <v>763</v>
      </c>
      <c r="B786" s="142">
        <v>401733</v>
      </c>
      <c r="C786" s="80" t="s">
        <v>780</v>
      </c>
      <c r="D786" s="126" t="s">
        <v>1122</v>
      </c>
      <c r="E786" s="126" t="s">
        <v>1187</v>
      </c>
      <c r="F786" s="103">
        <v>0</v>
      </c>
      <c r="G786" s="104">
        <v>0</v>
      </c>
      <c r="H786" s="2">
        <f t="shared" si="72"/>
        <v>0</v>
      </c>
      <c r="I786" s="2">
        <f t="shared" si="73"/>
        <v>19.272068062143923</v>
      </c>
      <c r="J786" s="1">
        <f t="shared" si="74"/>
        <v>0</v>
      </c>
      <c r="K786" s="1">
        <f t="shared" si="75"/>
        <v>0</v>
      </c>
      <c r="L786" s="11">
        <f t="shared" si="76"/>
        <v>0.89087133871067181</v>
      </c>
      <c r="M786" s="1">
        <f t="shared" si="77"/>
        <v>0</v>
      </c>
    </row>
    <row r="787" spans="1:13" s="80" customFormat="1">
      <c r="A787" s="142" t="s">
        <v>763</v>
      </c>
      <c r="B787" s="155">
        <v>401734</v>
      </c>
      <c r="C787" s="80" t="s">
        <v>781</v>
      </c>
      <c r="D787" s="126" t="s">
        <v>1122</v>
      </c>
      <c r="E787" s="126" t="s">
        <v>1187</v>
      </c>
      <c r="F787" s="103">
        <v>5123016</v>
      </c>
      <c r="G787" s="104">
        <v>3823</v>
      </c>
      <c r="H787" s="2">
        <f t="shared" si="72"/>
        <v>1340.051268637196</v>
      </c>
      <c r="I787" s="2">
        <f t="shared" si="73"/>
        <v>19.272068062143923</v>
      </c>
      <c r="J787" s="1">
        <f t="shared" si="74"/>
        <v>73677.116201576224</v>
      </c>
      <c r="K787" s="1">
        <f t="shared" si="75"/>
        <v>5049338.8837984242</v>
      </c>
      <c r="L787" s="11">
        <f t="shared" si="76"/>
        <v>0.89087133871067181</v>
      </c>
      <c r="M787" s="1">
        <f t="shared" si="77"/>
        <v>4498311.2910133516</v>
      </c>
    </row>
    <row r="788" spans="1:13" s="80" customFormat="1">
      <c r="A788" s="142" t="s">
        <v>763</v>
      </c>
      <c r="B788" s="142">
        <v>403031</v>
      </c>
      <c r="C788" s="80" t="s">
        <v>782</v>
      </c>
      <c r="D788" s="126" t="s">
        <v>1122</v>
      </c>
      <c r="E788" s="126" t="s">
        <v>1187</v>
      </c>
      <c r="F788" s="103">
        <v>0</v>
      </c>
      <c r="G788" s="104">
        <v>0</v>
      </c>
      <c r="H788" s="2">
        <f t="shared" si="72"/>
        <v>0</v>
      </c>
      <c r="I788" s="2">
        <f t="shared" si="73"/>
        <v>19.272068062143923</v>
      </c>
      <c r="J788" s="1">
        <f t="shared" si="74"/>
        <v>0</v>
      </c>
      <c r="K788" s="1">
        <f t="shared" si="75"/>
        <v>0</v>
      </c>
      <c r="L788" s="11">
        <f t="shared" si="76"/>
        <v>0.89087133871067181</v>
      </c>
      <c r="M788" s="1">
        <f t="shared" si="77"/>
        <v>0</v>
      </c>
    </row>
    <row r="789" spans="1:13" s="80" customFormat="1">
      <c r="A789" s="142" t="s">
        <v>783</v>
      </c>
      <c r="B789" s="155">
        <v>411746</v>
      </c>
      <c r="C789" s="80" t="s">
        <v>784</v>
      </c>
      <c r="D789" s="126" t="s">
        <v>1122</v>
      </c>
      <c r="E789" s="126" t="s">
        <v>1187</v>
      </c>
      <c r="F789" s="103">
        <v>2283684</v>
      </c>
      <c r="G789" s="104">
        <v>2275</v>
      </c>
      <c r="H789" s="2">
        <f t="shared" si="72"/>
        <v>1003.8171428571428</v>
      </c>
      <c r="I789" s="2">
        <f t="shared" si="73"/>
        <v>19.272068062143923</v>
      </c>
      <c r="J789" s="1">
        <f t="shared" si="74"/>
        <v>43843.954841377425</v>
      </c>
      <c r="K789" s="1">
        <f t="shared" si="75"/>
        <v>2239840.0451586228</v>
      </c>
      <c r="L789" s="11">
        <f t="shared" si="76"/>
        <v>0.89087133871067181</v>
      </c>
      <c r="M789" s="1">
        <f t="shared" si="77"/>
        <v>1995409.2995282339</v>
      </c>
    </row>
    <row r="790" spans="1:13" s="80" customFormat="1">
      <c r="A790" s="142" t="s">
        <v>783</v>
      </c>
      <c r="B790" s="156">
        <v>411746</v>
      </c>
      <c r="C790" s="80" t="s">
        <v>784</v>
      </c>
      <c r="D790" s="126" t="s">
        <v>1122</v>
      </c>
      <c r="E790" s="126" t="s">
        <v>1188</v>
      </c>
      <c r="F790" s="76">
        <v>80076</v>
      </c>
      <c r="G790" s="10">
        <v>1131</v>
      </c>
      <c r="H790" s="2">
        <f t="shared" si="72"/>
        <v>70.801061007957557</v>
      </c>
      <c r="I790" s="2">
        <f t="shared" si="73"/>
        <v>19.272068062143923</v>
      </c>
      <c r="J790" s="1">
        <f t="shared" si="74"/>
        <v>21796.708978284776</v>
      </c>
      <c r="K790" s="1">
        <f t="shared" si="75"/>
        <v>58279.291021715224</v>
      </c>
      <c r="L790" s="11">
        <f t="shared" si="76"/>
        <v>0.89087133871067181</v>
      </c>
      <c r="M790" s="1">
        <f t="shared" si="77"/>
        <v>51919.350011624279</v>
      </c>
    </row>
    <row r="791" spans="1:13" s="80" customFormat="1">
      <c r="A791" s="142" t="s">
        <v>783</v>
      </c>
      <c r="B791" s="155">
        <v>411756</v>
      </c>
      <c r="C791" s="80" t="s">
        <v>785</v>
      </c>
      <c r="D791" s="126" t="s">
        <v>1122</v>
      </c>
      <c r="E791" s="126" t="s">
        <v>1187</v>
      </c>
      <c r="F791" s="103">
        <v>345672</v>
      </c>
      <c r="G791" s="104">
        <v>1227</v>
      </c>
      <c r="H791" s="2">
        <f t="shared" si="72"/>
        <v>281.72127139364301</v>
      </c>
      <c r="I791" s="2">
        <f t="shared" si="73"/>
        <v>19.272068062143923</v>
      </c>
      <c r="J791" s="1">
        <f t="shared" si="74"/>
        <v>23646.827512250595</v>
      </c>
      <c r="K791" s="1">
        <f t="shared" si="75"/>
        <v>322025.17248774943</v>
      </c>
      <c r="L791" s="11">
        <f t="shared" si="76"/>
        <v>0.89087133871067181</v>
      </c>
      <c r="M791" s="1">
        <f t="shared" si="77"/>
        <v>286882.99651269632</v>
      </c>
    </row>
    <row r="792" spans="1:13" s="80" customFormat="1">
      <c r="A792" s="142" t="s">
        <v>783</v>
      </c>
      <c r="B792" s="155">
        <v>411758</v>
      </c>
      <c r="C792" s="80" t="s">
        <v>786</v>
      </c>
      <c r="D792" s="126" t="s">
        <v>1122</v>
      </c>
      <c r="E792" s="126" t="s">
        <v>1187</v>
      </c>
      <c r="F792" s="103">
        <v>1511448</v>
      </c>
      <c r="G792" s="104">
        <v>1802</v>
      </c>
      <c r="H792" s="2">
        <f t="shared" si="72"/>
        <v>838.76137624861269</v>
      </c>
      <c r="I792" s="2">
        <f t="shared" si="73"/>
        <v>19.272068062143923</v>
      </c>
      <c r="J792" s="1">
        <f t="shared" si="74"/>
        <v>34728.26664798335</v>
      </c>
      <c r="K792" s="1">
        <f t="shared" si="75"/>
        <v>1476719.7333520167</v>
      </c>
      <c r="L792" s="11">
        <f t="shared" si="76"/>
        <v>0.89087133871067181</v>
      </c>
      <c r="M792" s="1">
        <f t="shared" si="77"/>
        <v>1315567.2857517775</v>
      </c>
    </row>
    <row r="793" spans="1:13" s="80" customFormat="1">
      <c r="A793" s="142" t="s">
        <v>783</v>
      </c>
      <c r="B793" s="155">
        <v>411761</v>
      </c>
      <c r="C793" s="80" t="s">
        <v>787</v>
      </c>
      <c r="D793" s="126" t="s">
        <v>1122</v>
      </c>
      <c r="E793" s="126" t="s">
        <v>1187</v>
      </c>
      <c r="F793" s="103">
        <v>1454760</v>
      </c>
      <c r="G793" s="104">
        <v>858</v>
      </c>
      <c r="H793" s="2">
        <f t="shared" si="72"/>
        <v>1695.5244755244755</v>
      </c>
      <c r="I793" s="2">
        <f t="shared" si="73"/>
        <v>19.272068062143923</v>
      </c>
      <c r="J793" s="1">
        <f t="shared" si="74"/>
        <v>16535.434397319485</v>
      </c>
      <c r="K793" s="1">
        <f t="shared" si="75"/>
        <v>1438224.5656026804</v>
      </c>
      <c r="L793" s="11">
        <f t="shared" si="76"/>
        <v>0.89087133871067181</v>
      </c>
      <c r="M793" s="1">
        <f t="shared" si="77"/>
        <v>1281273.0441250342</v>
      </c>
    </row>
    <row r="794" spans="1:13" s="80" customFormat="1">
      <c r="A794" s="142" t="s">
        <v>783</v>
      </c>
      <c r="B794" s="155">
        <v>411764</v>
      </c>
      <c r="C794" s="80" t="s">
        <v>788</v>
      </c>
      <c r="D794" s="126" t="s">
        <v>1122</v>
      </c>
      <c r="E794" s="126" t="s">
        <v>1187</v>
      </c>
      <c r="F794" s="103">
        <v>725964</v>
      </c>
      <c r="G794" s="104">
        <v>1127</v>
      </c>
      <c r="H794" s="2">
        <f t="shared" si="72"/>
        <v>644.15616681455185</v>
      </c>
      <c r="I794" s="2">
        <f t="shared" si="73"/>
        <v>19.272068062143923</v>
      </c>
      <c r="J794" s="1">
        <f t="shared" si="74"/>
        <v>21719.620706036199</v>
      </c>
      <c r="K794" s="1">
        <f t="shared" si="75"/>
        <v>704244.37929396378</v>
      </c>
      <c r="L794" s="11">
        <f t="shared" si="76"/>
        <v>0.89087133871067181</v>
      </c>
      <c r="M794" s="1">
        <f t="shared" si="77"/>
        <v>627391.13296107959</v>
      </c>
    </row>
    <row r="795" spans="1:13" s="80" customFormat="1">
      <c r="A795" s="142" t="s">
        <v>783</v>
      </c>
      <c r="B795" s="155">
        <v>411777</v>
      </c>
      <c r="C795" s="80" t="s">
        <v>789</v>
      </c>
      <c r="D795" s="126" t="s">
        <v>1122</v>
      </c>
      <c r="E795" s="126" t="s">
        <v>1187</v>
      </c>
      <c r="F795" s="103">
        <v>2728344</v>
      </c>
      <c r="G795" s="104">
        <v>4121</v>
      </c>
      <c r="H795" s="2">
        <f t="shared" si="72"/>
        <v>662.05872361077411</v>
      </c>
      <c r="I795" s="2">
        <f t="shared" si="73"/>
        <v>19.272068062143923</v>
      </c>
      <c r="J795" s="1">
        <f t="shared" si="74"/>
        <v>79420.192484095111</v>
      </c>
      <c r="K795" s="1">
        <f t="shared" si="75"/>
        <v>2648923.8075159048</v>
      </c>
      <c r="L795" s="11">
        <f t="shared" si="76"/>
        <v>0.89087133871067181</v>
      </c>
      <c r="M795" s="1">
        <f t="shared" si="77"/>
        <v>2359850.2985442639</v>
      </c>
    </row>
    <row r="796" spans="1:13" s="80" customFormat="1">
      <c r="A796" s="142" t="s">
        <v>783</v>
      </c>
      <c r="B796" s="155">
        <v>411778</v>
      </c>
      <c r="C796" s="80" t="s">
        <v>790</v>
      </c>
      <c r="D796" s="126" t="s">
        <v>1122</v>
      </c>
      <c r="E796" s="126" t="s">
        <v>1187</v>
      </c>
      <c r="F796" s="103">
        <v>444756</v>
      </c>
      <c r="G796" s="104">
        <v>241</v>
      </c>
      <c r="H796" s="2">
        <f t="shared" si="72"/>
        <v>1845.4605809128632</v>
      </c>
      <c r="I796" s="2">
        <f t="shared" si="73"/>
        <v>19.272068062143923</v>
      </c>
      <c r="J796" s="1">
        <f t="shared" si="74"/>
        <v>4644.5684029766853</v>
      </c>
      <c r="K796" s="1">
        <f t="shared" si="75"/>
        <v>440111.43159702333</v>
      </c>
      <c r="L796" s="11">
        <f t="shared" si="76"/>
        <v>0.89087133871067181</v>
      </c>
      <c r="M796" s="1">
        <f t="shared" si="77"/>
        <v>392082.66024871042</v>
      </c>
    </row>
    <row r="797" spans="1:13" s="80" customFormat="1">
      <c r="A797" s="142" t="s">
        <v>783</v>
      </c>
      <c r="B797" s="156">
        <v>411778</v>
      </c>
      <c r="C797" s="80" t="s">
        <v>790</v>
      </c>
      <c r="D797" s="126" t="s">
        <v>1122</v>
      </c>
      <c r="E797" s="126" t="s">
        <v>1188</v>
      </c>
      <c r="F797" s="76">
        <v>11916</v>
      </c>
      <c r="G797" s="10">
        <v>191</v>
      </c>
      <c r="H797" s="2">
        <f t="shared" si="72"/>
        <v>62.387434554973822</v>
      </c>
      <c r="I797" s="2">
        <f t="shared" si="73"/>
        <v>19.272068062143923</v>
      </c>
      <c r="J797" s="1">
        <f t="shared" si="74"/>
        <v>3680.9649998694895</v>
      </c>
      <c r="K797" s="1">
        <f t="shared" si="75"/>
        <v>8235.0350001305105</v>
      </c>
      <c r="L797" s="11">
        <f t="shared" si="76"/>
        <v>0.89087133871067181</v>
      </c>
      <c r="M797" s="1">
        <f t="shared" si="77"/>
        <v>7336.356654895505</v>
      </c>
    </row>
    <row r="798" spans="1:13" s="80" customFormat="1">
      <c r="A798" s="142" t="s">
        <v>783</v>
      </c>
      <c r="B798" s="142">
        <v>411780</v>
      </c>
      <c r="C798" s="80" t="s">
        <v>791</v>
      </c>
      <c r="D798" s="126" t="s">
        <v>1122</v>
      </c>
      <c r="E798" s="126" t="s">
        <v>1187</v>
      </c>
      <c r="F798" s="103">
        <v>0</v>
      </c>
      <c r="G798" s="104">
        <v>0</v>
      </c>
      <c r="H798" s="2">
        <f t="shared" si="72"/>
        <v>0</v>
      </c>
      <c r="I798" s="2">
        <f t="shared" si="73"/>
        <v>19.272068062143923</v>
      </c>
      <c r="J798" s="1">
        <f t="shared" si="74"/>
        <v>0</v>
      </c>
      <c r="K798" s="1">
        <f t="shared" si="75"/>
        <v>0</v>
      </c>
      <c r="L798" s="11">
        <f t="shared" si="76"/>
        <v>0.89087133871067181</v>
      </c>
      <c r="M798" s="1">
        <f t="shared" si="77"/>
        <v>0</v>
      </c>
    </row>
    <row r="799" spans="1:13" s="80" customFormat="1">
      <c r="A799" s="142" t="s">
        <v>783</v>
      </c>
      <c r="B799" s="155">
        <v>411781</v>
      </c>
      <c r="C799" s="80" t="s">
        <v>792</v>
      </c>
      <c r="D799" s="126" t="s">
        <v>1122</v>
      </c>
      <c r="E799" s="126" t="s">
        <v>1187</v>
      </c>
      <c r="F799" s="103">
        <v>231060</v>
      </c>
      <c r="G799" s="104">
        <v>691</v>
      </c>
      <c r="H799" s="2">
        <f t="shared" si="72"/>
        <v>334.38494934876991</v>
      </c>
      <c r="I799" s="2">
        <f t="shared" si="73"/>
        <v>19.272068062143923</v>
      </c>
      <c r="J799" s="1">
        <f t="shared" si="74"/>
        <v>13316.999030941452</v>
      </c>
      <c r="K799" s="1">
        <f t="shared" si="75"/>
        <v>217743.00096905854</v>
      </c>
      <c r="L799" s="11">
        <f t="shared" si="76"/>
        <v>0.89087133871067181</v>
      </c>
      <c r="M799" s="1">
        <f t="shared" si="77"/>
        <v>193980.9987681843</v>
      </c>
    </row>
    <row r="800" spans="1:13" s="80" customFormat="1">
      <c r="A800" s="142" t="s">
        <v>783</v>
      </c>
      <c r="B800" s="155">
        <v>411782</v>
      </c>
      <c r="C800" s="80" t="s">
        <v>173</v>
      </c>
      <c r="D800" s="126" t="s">
        <v>1122</v>
      </c>
      <c r="E800" s="126" t="s">
        <v>1187</v>
      </c>
      <c r="F800" s="103">
        <v>1681284</v>
      </c>
      <c r="G800" s="104">
        <v>1663</v>
      </c>
      <c r="H800" s="2">
        <f t="shared" si="72"/>
        <v>1010.9945880938063</v>
      </c>
      <c r="I800" s="2">
        <f t="shared" si="73"/>
        <v>19.272068062143923</v>
      </c>
      <c r="J800" s="1">
        <f t="shared" si="74"/>
        <v>32049.449187345344</v>
      </c>
      <c r="K800" s="1">
        <f t="shared" si="75"/>
        <v>1649234.5508126547</v>
      </c>
      <c r="L800" s="11">
        <f t="shared" si="76"/>
        <v>0.89087133871067181</v>
      </c>
      <c r="M800" s="1">
        <f t="shared" si="77"/>
        <v>1469255.7921303632</v>
      </c>
    </row>
    <row r="801" spans="1:13" s="80" customFormat="1">
      <c r="A801" s="142" t="s">
        <v>783</v>
      </c>
      <c r="B801" s="142">
        <v>411785</v>
      </c>
      <c r="C801" s="80" t="s">
        <v>793</v>
      </c>
      <c r="D801" s="126" t="s">
        <v>1122</v>
      </c>
      <c r="E801" s="126" t="s">
        <v>1187</v>
      </c>
      <c r="F801" s="103">
        <v>0</v>
      </c>
      <c r="G801" s="104">
        <v>0</v>
      </c>
      <c r="H801" s="2">
        <f t="shared" si="72"/>
        <v>0</v>
      </c>
      <c r="I801" s="2">
        <f t="shared" si="73"/>
        <v>19.272068062143923</v>
      </c>
      <c r="J801" s="1">
        <f t="shared" si="74"/>
        <v>0</v>
      </c>
      <c r="K801" s="1">
        <f t="shared" si="75"/>
        <v>0</v>
      </c>
      <c r="L801" s="11">
        <f t="shared" si="76"/>
        <v>0.89087133871067181</v>
      </c>
      <c r="M801" s="1">
        <f t="shared" si="77"/>
        <v>0</v>
      </c>
    </row>
    <row r="802" spans="1:13" s="80" customFormat="1">
      <c r="A802" s="142" t="s">
        <v>783</v>
      </c>
      <c r="B802" s="155">
        <v>411788</v>
      </c>
      <c r="C802" s="80" t="s">
        <v>794</v>
      </c>
      <c r="D802" s="126" t="s">
        <v>1122</v>
      </c>
      <c r="E802" s="126" t="s">
        <v>1187</v>
      </c>
      <c r="F802" s="103">
        <v>2734320</v>
      </c>
      <c r="G802" s="104">
        <v>1630</v>
      </c>
      <c r="H802" s="2">
        <f t="shared" si="72"/>
        <v>1677.4969325153374</v>
      </c>
      <c r="I802" s="2">
        <f t="shared" si="73"/>
        <v>19.272068062143923</v>
      </c>
      <c r="J802" s="1">
        <f t="shared" si="74"/>
        <v>31413.470941294596</v>
      </c>
      <c r="K802" s="1">
        <f t="shared" si="75"/>
        <v>2702906.5290587055</v>
      </c>
      <c r="L802" s="11">
        <f t="shared" si="76"/>
        <v>0.89087133871067181</v>
      </c>
      <c r="M802" s="1">
        <f t="shared" si="77"/>
        <v>2407941.9579523443</v>
      </c>
    </row>
    <row r="803" spans="1:13" s="80" customFormat="1">
      <c r="A803" s="142" t="s">
        <v>783</v>
      </c>
      <c r="B803" s="155">
        <v>411791</v>
      </c>
      <c r="C803" s="80" t="s">
        <v>795</v>
      </c>
      <c r="D803" s="126" t="s">
        <v>1122</v>
      </c>
      <c r="E803" s="126" t="s">
        <v>1187</v>
      </c>
      <c r="F803" s="103">
        <v>290916</v>
      </c>
      <c r="G803" s="104">
        <v>260</v>
      </c>
      <c r="H803" s="2">
        <f t="shared" si="72"/>
        <v>1118.9076923076923</v>
      </c>
      <c r="I803" s="2">
        <f t="shared" si="73"/>
        <v>19.272068062143923</v>
      </c>
      <c r="J803" s="1">
        <f t="shared" si="74"/>
        <v>5010.73769615742</v>
      </c>
      <c r="K803" s="1">
        <f t="shared" si="75"/>
        <v>285905.26230384258</v>
      </c>
      <c r="L803" s="11">
        <f t="shared" si="76"/>
        <v>0.89087133871067181</v>
      </c>
      <c r="M803" s="1">
        <f t="shared" si="77"/>
        <v>254704.80377305002</v>
      </c>
    </row>
    <row r="804" spans="1:13" s="80" customFormat="1">
      <c r="A804" s="142" t="s">
        <v>783</v>
      </c>
      <c r="B804" s="155">
        <v>411801</v>
      </c>
      <c r="C804" s="80" t="s">
        <v>796</v>
      </c>
      <c r="D804" s="126" t="s">
        <v>1122</v>
      </c>
      <c r="E804" s="126" t="s">
        <v>1187</v>
      </c>
      <c r="F804" s="103">
        <v>576072</v>
      </c>
      <c r="G804" s="104">
        <v>474</v>
      </c>
      <c r="H804" s="2">
        <f t="shared" si="72"/>
        <v>1215.3417721518988</v>
      </c>
      <c r="I804" s="2">
        <f t="shared" si="73"/>
        <v>19.272068062143923</v>
      </c>
      <c r="J804" s="1">
        <f t="shared" si="74"/>
        <v>9134.9602614562191</v>
      </c>
      <c r="K804" s="1">
        <f t="shared" si="75"/>
        <v>566937.0397385438</v>
      </c>
      <c r="L804" s="11">
        <f t="shared" si="76"/>
        <v>0.89087133871067181</v>
      </c>
      <c r="M804" s="1">
        <f t="shared" si="77"/>
        <v>505067.95955654187</v>
      </c>
    </row>
    <row r="805" spans="1:13" s="80" customFormat="1">
      <c r="A805" s="142" t="s">
        <v>783</v>
      </c>
      <c r="B805" s="155">
        <v>411807</v>
      </c>
      <c r="C805" s="80" t="s">
        <v>797</v>
      </c>
      <c r="D805" s="126" t="s">
        <v>1122</v>
      </c>
      <c r="E805" s="126" t="s">
        <v>1187</v>
      </c>
      <c r="F805" s="103">
        <v>0</v>
      </c>
      <c r="G805" s="104">
        <v>2686</v>
      </c>
      <c r="H805" s="2">
        <f t="shared" si="72"/>
        <v>0</v>
      </c>
      <c r="I805" s="2">
        <f t="shared" si="73"/>
        <v>19.272068062143923</v>
      </c>
      <c r="J805" s="1">
        <f t="shared" si="74"/>
        <v>0</v>
      </c>
      <c r="K805" s="1">
        <f t="shared" si="75"/>
        <v>0</v>
      </c>
      <c r="L805" s="11">
        <f t="shared" si="76"/>
        <v>0.89087133871067181</v>
      </c>
      <c r="M805" s="1">
        <f t="shared" si="77"/>
        <v>0</v>
      </c>
    </row>
    <row r="806" spans="1:13" s="80" customFormat="1">
      <c r="A806" s="142" t="s">
        <v>783</v>
      </c>
      <c r="B806" s="142">
        <v>411808</v>
      </c>
      <c r="C806" s="80" t="s">
        <v>798</v>
      </c>
      <c r="D806" s="126" t="s">
        <v>1122</v>
      </c>
      <c r="E806" s="126" t="s">
        <v>1187</v>
      </c>
      <c r="F806" s="103">
        <v>0</v>
      </c>
      <c r="G806" s="104">
        <v>0</v>
      </c>
      <c r="H806" s="2">
        <f t="shared" si="72"/>
        <v>0</v>
      </c>
      <c r="I806" s="2">
        <f t="shared" si="73"/>
        <v>19.272068062143923</v>
      </c>
      <c r="J806" s="1">
        <f t="shared" si="74"/>
        <v>0</v>
      </c>
      <c r="K806" s="1">
        <f t="shared" si="75"/>
        <v>0</v>
      </c>
      <c r="L806" s="11">
        <f t="shared" si="76"/>
        <v>0.89087133871067181</v>
      </c>
      <c r="M806" s="1">
        <f t="shared" si="77"/>
        <v>0</v>
      </c>
    </row>
    <row r="807" spans="1:13" s="80" customFormat="1">
      <c r="A807" s="142" t="s">
        <v>783</v>
      </c>
      <c r="B807" s="155">
        <v>411809</v>
      </c>
      <c r="C807" s="80" t="s">
        <v>539</v>
      </c>
      <c r="D807" s="126" t="s">
        <v>1122</v>
      </c>
      <c r="E807" s="126" t="s">
        <v>1187</v>
      </c>
      <c r="F807" s="103">
        <v>477984</v>
      </c>
      <c r="G807" s="104">
        <v>474</v>
      </c>
      <c r="H807" s="2">
        <f t="shared" si="72"/>
        <v>1008.4050632911392</v>
      </c>
      <c r="I807" s="2">
        <f t="shared" si="73"/>
        <v>19.272068062143923</v>
      </c>
      <c r="J807" s="1">
        <f t="shared" si="74"/>
        <v>9134.9602614562191</v>
      </c>
      <c r="K807" s="1">
        <f t="shared" si="75"/>
        <v>468849.0397385438</v>
      </c>
      <c r="L807" s="11">
        <f t="shared" si="76"/>
        <v>0.89087133871067181</v>
      </c>
      <c r="M807" s="1">
        <f t="shared" si="77"/>
        <v>417684.17168508947</v>
      </c>
    </row>
    <row r="808" spans="1:13" s="80" customFormat="1">
      <c r="A808" s="142" t="s">
        <v>783</v>
      </c>
      <c r="B808" s="155">
        <v>411814</v>
      </c>
      <c r="C808" s="80" t="s">
        <v>799</v>
      </c>
      <c r="D808" s="126" t="s">
        <v>1122</v>
      </c>
      <c r="E808" s="126" t="s">
        <v>1187</v>
      </c>
      <c r="F808" s="103">
        <v>1063872</v>
      </c>
      <c r="G808" s="104">
        <v>1220</v>
      </c>
      <c r="H808" s="2">
        <f t="shared" si="72"/>
        <v>872.02622950819671</v>
      </c>
      <c r="I808" s="2">
        <f t="shared" si="73"/>
        <v>19.272068062143923</v>
      </c>
      <c r="J808" s="1">
        <f t="shared" si="74"/>
        <v>23511.923035815587</v>
      </c>
      <c r="K808" s="1">
        <f t="shared" si="75"/>
        <v>1040360.0769641844</v>
      </c>
      <c r="L808" s="11">
        <f t="shared" si="76"/>
        <v>0.89087133871067181</v>
      </c>
      <c r="M808" s="1">
        <f t="shared" si="77"/>
        <v>926826.97450622055</v>
      </c>
    </row>
    <row r="809" spans="1:13" s="80" customFormat="1">
      <c r="A809" s="142" t="s">
        <v>783</v>
      </c>
      <c r="B809" s="155">
        <v>411817</v>
      </c>
      <c r="C809" s="80" t="s">
        <v>800</v>
      </c>
      <c r="D809" s="126" t="s">
        <v>1122</v>
      </c>
      <c r="E809" s="126" t="s">
        <v>1187</v>
      </c>
      <c r="F809" s="103">
        <v>1125072</v>
      </c>
      <c r="G809" s="104">
        <v>8472</v>
      </c>
      <c r="H809" s="2">
        <f t="shared" si="72"/>
        <v>132.79886685552407</v>
      </c>
      <c r="I809" s="2">
        <f t="shared" si="73"/>
        <v>19.272068062143923</v>
      </c>
      <c r="J809" s="1">
        <f t="shared" si="74"/>
        <v>163272.96062248331</v>
      </c>
      <c r="K809" s="1">
        <f t="shared" si="75"/>
        <v>961799.03937751672</v>
      </c>
      <c r="L809" s="11">
        <f t="shared" si="76"/>
        <v>0.89087133871067181</v>
      </c>
      <c r="M809" s="1">
        <f t="shared" si="77"/>
        <v>856839.19778088643</v>
      </c>
    </row>
    <row r="810" spans="1:13" s="80" customFormat="1">
      <c r="A810" s="142" t="s">
        <v>783</v>
      </c>
      <c r="B810" s="155">
        <v>411818</v>
      </c>
      <c r="C810" s="80" t="s">
        <v>801</v>
      </c>
      <c r="D810" s="126" t="s">
        <v>1122</v>
      </c>
      <c r="E810" s="126" t="s">
        <v>1187</v>
      </c>
      <c r="F810" s="103">
        <v>3055920</v>
      </c>
      <c r="G810" s="104">
        <v>9403</v>
      </c>
      <c r="H810" s="2">
        <f t="shared" si="72"/>
        <v>324.99415080293522</v>
      </c>
      <c r="I810" s="2">
        <f t="shared" si="73"/>
        <v>19.272068062143923</v>
      </c>
      <c r="J810" s="1">
        <f t="shared" si="74"/>
        <v>181215.25598833931</v>
      </c>
      <c r="K810" s="1">
        <f t="shared" si="75"/>
        <v>2874704.7440116606</v>
      </c>
      <c r="L810" s="11">
        <f t="shared" si="76"/>
        <v>0.89087133871067181</v>
      </c>
      <c r="M810" s="1">
        <f t="shared" si="77"/>
        <v>2560992.0636955872</v>
      </c>
    </row>
    <row r="811" spans="1:13" s="80" customFormat="1">
      <c r="A811" s="142" t="s">
        <v>783</v>
      </c>
      <c r="B811" s="155">
        <v>411820</v>
      </c>
      <c r="C811" s="80" t="s">
        <v>802</v>
      </c>
      <c r="D811" s="126" t="s">
        <v>1122</v>
      </c>
      <c r="E811" s="126" t="s">
        <v>1187</v>
      </c>
      <c r="F811" s="103">
        <v>1665348</v>
      </c>
      <c r="G811" s="104">
        <v>1553</v>
      </c>
      <c r="H811" s="2">
        <f t="shared" si="72"/>
        <v>1072.3425627817128</v>
      </c>
      <c r="I811" s="2">
        <f t="shared" si="73"/>
        <v>19.272068062143923</v>
      </c>
      <c r="J811" s="1">
        <f t="shared" si="74"/>
        <v>29929.521700509511</v>
      </c>
      <c r="K811" s="1">
        <f t="shared" si="75"/>
        <v>1635418.4782994904</v>
      </c>
      <c r="L811" s="11">
        <f t="shared" si="76"/>
        <v>0.89087133871067181</v>
      </c>
      <c r="M811" s="1">
        <f t="shared" si="77"/>
        <v>1456947.4491148368</v>
      </c>
    </row>
    <row r="812" spans="1:13" s="80" customFormat="1">
      <c r="A812" s="142" t="s">
        <v>783</v>
      </c>
      <c r="B812" s="155">
        <v>411826</v>
      </c>
      <c r="C812" s="80" t="s">
        <v>803</v>
      </c>
      <c r="D812" s="126" t="s">
        <v>1122</v>
      </c>
      <c r="E812" s="126" t="s">
        <v>1187</v>
      </c>
      <c r="F812" s="103">
        <v>3255792</v>
      </c>
      <c r="G812" s="104">
        <v>5491</v>
      </c>
      <c r="H812" s="2">
        <f t="shared" si="72"/>
        <v>592.93243489346207</v>
      </c>
      <c r="I812" s="2">
        <f t="shared" si="73"/>
        <v>19.272068062143923</v>
      </c>
      <c r="J812" s="1">
        <f t="shared" si="74"/>
        <v>105822.92572923229</v>
      </c>
      <c r="K812" s="1">
        <f t="shared" si="75"/>
        <v>3149969.0742707676</v>
      </c>
      <c r="L812" s="11">
        <f t="shared" si="76"/>
        <v>0.89087133871067181</v>
      </c>
      <c r="M812" s="1">
        <f t="shared" si="77"/>
        <v>2806217.1660928144</v>
      </c>
    </row>
    <row r="813" spans="1:13" s="80" customFormat="1">
      <c r="A813" s="142" t="s">
        <v>783</v>
      </c>
      <c r="B813" s="156">
        <v>411826</v>
      </c>
      <c r="C813" s="80" t="s">
        <v>803</v>
      </c>
      <c r="D813" s="126" t="s">
        <v>1122</v>
      </c>
      <c r="E813" s="126" t="s">
        <v>1188</v>
      </c>
      <c r="F813" s="76">
        <v>233316</v>
      </c>
      <c r="G813" s="10">
        <v>3057</v>
      </c>
      <c r="H813" s="2">
        <f t="shared" si="72"/>
        <v>76.321884200196266</v>
      </c>
      <c r="I813" s="2">
        <f t="shared" si="73"/>
        <v>19.272068062143923</v>
      </c>
      <c r="J813" s="1">
        <f t="shared" si="74"/>
        <v>58914.712065973974</v>
      </c>
      <c r="K813" s="1">
        <f t="shared" si="75"/>
        <v>174401.28793402604</v>
      </c>
      <c r="L813" s="11">
        <f t="shared" si="76"/>
        <v>0.89087133871067181</v>
      </c>
      <c r="M813" s="1">
        <f t="shared" si="77"/>
        <v>155369.1088546511</v>
      </c>
    </row>
    <row r="814" spans="1:13" s="80" customFormat="1">
      <c r="A814" s="142" t="s">
        <v>783</v>
      </c>
      <c r="B814" s="155">
        <v>411827</v>
      </c>
      <c r="C814" s="80" t="s">
        <v>804</v>
      </c>
      <c r="D814" s="126" t="s">
        <v>1122</v>
      </c>
      <c r="E814" s="126" t="s">
        <v>1187</v>
      </c>
      <c r="F814" s="103">
        <v>3761652</v>
      </c>
      <c r="G814" s="104">
        <v>2180</v>
      </c>
      <c r="H814" s="2">
        <f t="shared" si="72"/>
        <v>1725.5284403669725</v>
      </c>
      <c r="I814" s="2">
        <f t="shared" si="73"/>
        <v>19.272068062143923</v>
      </c>
      <c r="J814" s="1">
        <f t="shared" si="74"/>
        <v>42013.108375473748</v>
      </c>
      <c r="K814" s="1">
        <f t="shared" si="75"/>
        <v>3719638.8916245261</v>
      </c>
      <c r="L814" s="11">
        <f t="shared" si="76"/>
        <v>0.89087133871067181</v>
      </c>
      <c r="M814" s="1">
        <f t="shared" si="77"/>
        <v>3313719.6789018209</v>
      </c>
    </row>
    <row r="815" spans="1:13" s="80" customFormat="1">
      <c r="A815" s="142" t="s">
        <v>783</v>
      </c>
      <c r="B815" s="142">
        <v>411829</v>
      </c>
      <c r="C815" s="80" t="s">
        <v>805</v>
      </c>
      <c r="D815" s="126" t="s">
        <v>1122</v>
      </c>
      <c r="E815" s="126" t="s">
        <v>1187</v>
      </c>
      <c r="F815" s="103">
        <v>0</v>
      </c>
      <c r="G815" s="104">
        <v>0</v>
      </c>
      <c r="H815" s="2">
        <f t="shared" si="72"/>
        <v>0</v>
      </c>
      <c r="I815" s="2">
        <f t="shared" si="73"/>
        <v>19.272068062143923</v>
      </c>
      <c r="J815" s="1">
        <f t="shared" si="74"/>
        <v>0</v>
      </c>
      <c r="K815" s="1">
        <f t="shared" si="75"/>
        <v>0</v>
      </c>
      <c r="L815" s="11">
        <f t="shared" si="76"/>
        <v>0.89087133871067181</v>
      </c>
      <c r="M815" s="1">
        <f t="shared" si="77"/>
        <v>0</v>
      </c>
    </row>
    <row r="816" spans="1:13" s="80" customFormat="1">
      <c r="A816" s="142" t="s">
        <v>783</v>
      </c>
      <c r="B816" s="155">
        <v>411831</v>
      </c>
      <c r="C816" s="80" t="s">
        <v>806</v>
      </c>
      <c r="D816" s="126" t="s">
        <v>1122</v>
      </c>
      <c r="E816" s="126" t="s">
        <v>1187</v>
      </c>
      <c r="F816" s="103">
        <v>1788744</v>
      </c>
      <c r="G816" s="104">
        <v>1305</v>
      </c>
      <c r="H816" s="2">
        <f t="shared" si="72"/>
        <v>1370.6850574712644</v>
      </c>
      <c r="I816" s="2">
        <f t="shared" si="73"/>
        <v>19.272068062143923</v>
      </c>
      <c r="J816" s="1">
        <f t="shared" si="74"/>
        <v>25150.048821097818</v>
      </c>
      <c r="K816" s="1">
        <f t="shared" si="75"/>
        <v>1763593.9511789023</v>
      </c>
      <c r="L816" s="11">
        <f t="shared" si="76"/>
        <v>0.89087133871067181</v>
      </c>
      <c r="M816" s="1">
        <f t="shared" si="77"/>
        <v>1571135.304228792</v>
      </c>
    </row>
    <row r="817" spans="1:13" s="80" customFormat="1">
      <c r="A817" s="142" t="s">
        <v>783</v>
      </c>
      <c r="B817" s="155">
        <v>411833</v>
      </c>
      <c r="C817" s="80" t="s">
        <v>807</v>
      </c>
      <c r="D817" s="126" t="s">
        <v>1122</v>
      </c>
      <c r="E817" s="126" t="s">
        <v>1187</v>
      </c>
      <c r="F817" s="103">
        <v>1238424</v>
      </c>
      <c r="G817" s="104">
        <v>2877</v>
      </c>
      <c r="H817" s="2">
        <f t="shared" si="72"/>
        <v>430.45672575599582</v>
      </c>
      <c r="I817" s="2">
        <f t="shared" si="73"/>
        <v>19.272068062143923</v>
      </c>
      <c r="J817" s="1">
        <f t="shared" si="74"/>
        <v>55445.739814788067</v>
      </c>
      <c r="K817" s="1">
        <f t="shared" si="75"/>
        <v>1182978.2601852119</v>
      </c>
      <c r="L817" s="11">
        <f t="shared" si="76"/>
        <v>0.89087133871067181</v>
      </c>
      <c r="M817" s="1">
        <f t="shared" si="77"/>
        <v>1053881.4263168212</v>
      </c>
    </row>
    <row r="818" spans="1:13" s="80" customFormat="1">
      <c r="A818" s="142" t="s">
        <v>783</v>
      </c>
      <c r="B818" s="155">
        <v>411839</v>
      </c>
      <c r="C818" s="80" t="s">
        <v>808</v>
      </c>
      <c r="D818" s="126" t="s">
        <v>1122</v>
      </c>
      <c r="E818" s="126" t="s">
        <v>1187</v>
      </c>
      <c r="F818" s="103">
        <v>3507672</v>
      </c>
      <c r="G818" s="104">
        <v>2698</v>
      </c>
      <c r="H818" s="2">
        <f t="shared" si="72"/>
        <v>1300.1008154188287</v>
      </c>
      <c r="I818" s="2">
        <f t="shared" si="73"/>
        <v>19.272068062143923</v>
      </c>
      <c r="J818" s="1">
        <f t="shared" si="74"/>
        <v>51996.039631664302</v>
      </c>
      <c r="K818" s="1">
        <f t="shared" si="75"/>
        <v>3455675.9603683357</v>
      </c>
      <c r="L818" s="11">
        <f t="shared" si="76"/>
        <v>0.89087133871067181</v>
      </c>
      <c r="M818" s="1">
        <f t="shared" si="77"/>
        <v>3078562.6689636256</v>
      </c>
    </row>
    <row r="819" spans="1:13" s="80" customFormat="1">
      <c r="A819" s="142" t="s">
        <v>783</v>
      </c>
      <c r="B819" s="155">
        <v>411840</v>
      </c>
      <c r="C819" s="80" t="s">
        <v>809</v>
      </c>
      <c r="D819" s="126" t="s">
        <v>1122</v>
      </c>
      <c r="E819" s="126" t="s">
        <v>1187</v>
      </c>
      <c r="F819" s="103">
        <v>218220</v>
      </c>
      <c r="G819" s="104">
        <v>1502</v>
      </c>
      <c r="H819" s="2">
        <f t="shared" si="72"/>
        <v>145.28628495339547</v>
      </c>
      <c r="I819" s="2">
        <f t="shared" si="73"/>
        <v>19.272068062143923</v>
      </c>
      <c r="J819" s="1">
        <f t="shared" si="74"/>
        <v>28946.646229340171</v>
      </c>
      <c r="K819" s="1">
        <f t="shared" si="75"/>
        <v>189273.35377065983</v>
      </c>
      <c r="L819" s="11">
        <f t="shared" si="76"/>
        <v>0.89087133871067181</v>
      </c>
      <c r="M819" s="1">
        <f t="shared" si="77"/>
        <v>168618.2060559263</v>
      </c>
    </row>
    <row r="820" spans="1:13" s="80" customFormat="1">
      <c r="A820" s="142" t="s">
        <v>783</v>
      </c>
      <c r="B820" s="156">
        <v>411840</v>
      </c>
      <c r="C820" s="80" t="s">
        <v>809</v>
      </c>
      <c r="D820" s="126" t="s">
        <v>1122</v>
      </c>
      <c r="E820" s="126" t="s">
        <v>1188</v>
      </c>
      <c r="F820" s="76">
        <v>234420</v>
      </c>
      <c r="G820" s="10">
        <v>3328</v>
      </c>
      <c r="H820" s="2">
        <f t="shared" si="72"/>
        <v>70.43870192307692</v>
      </c>
      <c r="I820" s="2">
        <f t="shared" si="73"/>
        <v>19.272068062143923</v>
      </c>
      <c r="J820" s="1">
        <f t="shared" si="74"/>
        <v>64137.442510814974</v>
      </c>
      <c r="K820" s="1">
        <f t="shared" si="75"/>
        <v>170282.55748918501</v>
      </c>
      <c r="L820" s="11">
        <f t="shared" si="76"/>
        <v>0.89087133871067181</v>
      </c>
      <c r="M820" s="1">
        <f t="shared" si="77"/>
        <v>151699.8499494672</v>
      </c>
    </row>
    <row r="821" spans="1:13" s="80" customFormat="1">
      <c r="A821" s="142" t="s">
        <v>783</v>
      </c>
      <c r="B821" s="155">
        <v>411841</v>
      </c>
      <c r="C821" s="80" t="s">
        <v>810</v>
      </c>
      <c r="D821" s="126" t="s">
        <v>1122</v>
      </c>
      <c r="E821" s="126" t="s">
        <v>1187</v>
      </c>
      <c r="F821" s="103">
        <v>1711692</v>
      </c>
      <c r="G821" s="104">
        <v>3880</v>
      </c>
      <c r="H821" s="2">
        <f t="shared" si="72"/>
        <v>441.15773195876289</v>
      </c>
      <c r="I821" s="2">
        <f t="shared" si="73"/>
        <v>19.272068062143923</v>
      </c>
      <c r="J821" s="1">
        <f t="shared" si="74"/>
        <v>74775.624081118425</v>
      </c>
      <c r="K821" s="1">
        <f t="shared" si="75"/>
        <v>1636916.3759188815</v>
      </c>
      <c r="L821" s="11">
        <f t="shared" si="76"/>
        <v>0.89087133871067181</v>
      </c>
      <c r="M821" s="1">
        <f t="shared" si="77"/>
        <v>1458281.8831722753</v>
      </c>
    </row>
    <row r="822" spans="1:13" s="80" customFormat="1">
      <c r="A822" s="142" t="s">
        <v>783</v>
      </c>
      <c r="B822" s="155">
        <v>411845</v>
      </c>
      <c r="C822" s="80" t="s">
        <v>811</v>
      </c>
      <c r="D822" s="126" t="s">
        <v>1122</v>
      </c>
      <c r="E822" s="126" t="s">
        <v>1187</v>
      </c>
      <c r="F822" s="103">
        <v>2188392</v>
      </c>
      <c r="G822" s="104">
        <v>5010</v>
      </c>
      <c r="H822" s="2">
        <f t="shared" si="72"/>
        <v>436.80479041916169</v>
      </c>
      <c r="I822" s="2">
        <f t="shared" si="73"/>
        <v>19.272068062143923</v>
      </c>
      <c r="J822" s="1">
        <f t="shared" si="74"/>
        <v>96553.060991341059</v>
      </c>
      <c r="K822" s="1">
        <f t="shared" si="75"/>
        <v>2091838.939008659</v>
      </c>
      <c r="L822" s="11">
        <f t="shared" si="76"/>
        <v>0.89087133871067181</v>
      </c>
      <c r="M822" s="1">
        <f t="shared" si="77"/>
        <v>1863559.3559617554</v>
      </c>
    </row>
    <row r="823" spans="1:13" s="80" customFormat="1">
      <c r="A823" s="142" t="s">
        <v>783</v>
      </c>
      <c r="B823" s="155">
        <v>411847</v>
      </c>
      <c r="C823" s="80" t="s">
        <v>812</v>
      </c>
      <c r="D823" s="126" t="s">
        <v>1122</v>
      </c>
      <c r="E823" s="126" t="s">
        <v>1187</v>
      </c>
      <c r="F823" s="103">
        <v>2605344</v>
      </c>
      <c r="G823" s="104">
        <v>1720</v>
      </c>
      <c r="H823" s="2">
        <f t="shared" si="72"/>
        <v>1514.7348837209302</v>
      </c>
      <c r="I823" s="2">
        <f t="shared" si="73"/>
        <v>19.272068062143923</v>
      </c>
      <c r="J823" s="1">
        <f t="shared" si="74"/>
        <v>33147.957066887546</v>
      </c>
      <c r="K823" s="1">
        <f t="shared" si="75"/>
        <v>2572196.0429331125</v>
      </c>
      <c r="L823" s="11">
        <f t="shared" si="76"/>
        <v>0.89087133871067181</v>
      </c>
      <c r="M823" s="1">
        <f t="shared" si="77"/>
        <v>2291495.7321941145</v>
      </c>
    </row>
    <row r="824" spans="1:13" s="80" customFormat="1">
      <c r="A824" s="142" t="s">
        <v>783</v>
      </c>
      <c r="B824" s="155">
        <v>411849</v>
      </c>
      <c r="C824" s="80" t="s">
        <v>813</v>
      </c>
      <c r="D824" s="126" t="s">
        <v>1122</v>
      </c>
      <c r="E824" s="126" t="s">
        <v>1187</v>
      </c>
      <c r="F824" s="103">
        <v>1847112</v>
      </c>
      <c r="G824" s="104">
        <v>1451</v>
      </c>
      <c r="H824" s="2">
        <f t="shared" si="72"/>
        <v>1272.9924190213646</v>
      </c>
      <c r="I824" s="2">
        <f t="shared" si="73"/>
        <v>19.272068062143923</v>
      </c>
      <c r="J824" s="1">
        <f t="shared" si="74"/>
        <v>27963.770758170831</v>
      </c>
      <c r="K824" s="1">
        <f t="shared" si="75"/>
        <v>1819148.2292418291</v>
      </c>
      <c r="L824" s="11">
        <f t="shared" si="76"/>
        <v>0.89087133871067181</v>
      </c>
      <c r="M824" s="1">
        <f t="shared" si="77"/>
        <v>1620627.0182978164</v>
      </c>
    </row>
    <row r="825" spans="1:13" s="80" customFormat="1">
      <c r="A825" s="142" t="s">
        <v>783</v>
      </c>
      <c r="B825" s="142">
        <v>411852</v>
      </c>
      <c r="C825" s="80" t="s">
        <v>814</v>
      </c>
      <c r="D825" s="126" t="s">
        <v>1122</v>
      </c>
      <c r="E825" s="126" t="s">
        <v>1187</v>
      </c>
      <c r="F825" s="103">
        <v>0</v>
      </c>
      <c r="G825" s="104">
        <v>0</v>
      </c>
      <c r="H825" s="2">
        <f t="shared" si="72"/>
        <v>0</v>
      </c>
      <c r="I825" s="2">
        <f t="shared" si="73"/>
        <v>19.272068062143923</v>
      </c>
      <c r="J825" s="1">
        <f t="shared" si="74"/>
        <v>0</v>
      </c>
      <c r="K825" s="1">
        <f t="shared" si="75"/>
        <v>0</v>
      </c>
      <c r="L825" s="11">
        <f t="shared" si="76"/>
        <v>0.89087133871067181</v>
      </c>
      <c r="M825" s="1">
        <f t="shared" si="77"/>
        <v>0</v>
      </c>
    </row>
    <row r="826" spans="1:13" s="80" customFormat="1">
      <c r="A826" s="142" t="s">
        <v>783</v>
      </c>
      <c r="B826" s="142">
        <v>412030</v>
      </c>
      <c r="C826" s="80" t="s">
        <v>815</v>
      </c>
      <c r="D826" s="126" t="s">
        <v>1122</v>
      </c>
      <c r="E826" s="126" t="s">
        <v>1187</v>
      </c>
      <c r="F826" s="103">
        <v>0</v>
      </c>
      <c r="G826" s="104">
        <v>0</v>
      </c>
      <c r="H826" s="2">
        <f t="shared" si="72"/>
        <v>0</v>
      </c>
      <c r="I826" s="2">
        <f t="shared" si="73"/>
        <v>19.272068062143923</v>
      </c>
      <c r="J826" s="1">
        <f t="shared" si="74"/>
        <v>0</v>
      </c>
      <c r="K826" s="1">
        <f t="shared" si="75"/>
        <v>0</v>
      </c>
      <c r="L826" s="11">
        <f t="shared" si="76"/>
        <v>0.89087133871067181</v>
      </c>
      <c r="M826" s="1">
        <f t="shared" si="77"/>
        <v>0</v>
      </c>
    </row>
    <row r="827" spans="1:13" s="80" customFormat="1">
      <c r="A827" s="142" t="s">
        <v>816</v>
      </c>
      <c r="B827" s="155">
        <v>420463</v>
      </c>
      <c r="C827" s="80" t="s">
        <v>817</v>
      </c>
      <c r="D827" s="126" t="s">
        <v>1122</v>
      </c>
      <c r="E827" s="126" t="s">
        <v>1187</v>
      </c>
      <c r="F827" s="103">
        <v>730272</v>
      </c>
      <c r="G827" s="104">
        <v>1713</v>
      </c>
      <c r="H827" s="2">
        <f t="shared" si="72"/>
        <v>426.31173380035028</v>
      </c>
      <c r="I827" s="2">
        <f t="shared" si="73"/>
        <v>19.272068062143923</v>
      </c>
      <c r="J827" s="1">
        <f t="shared" si="74"/>
        <v>33013.052590452542</v>
      </c>
      <c r="K827" s="1">
        <f t="shared" si="75"/>
        <v>697258.9474095474</v>
      </c>
      <c r="L827" s="11">
        <f t="shared" si="76"/>
        <v>0.89087133871067181</v>
      </c>
      <c r="M827" s="1">
        <f t="shared" si="77"/>
        <v>621168.01190673746</v>
      </c>
    </row>
    <row r="828" spans="1:13" s="80" customFormat="1">
      <c r="A828" s="142" t="s">
        <v>816</v>
      </c>
      <c r="B828" s="155">
        <v>421206</v>
      </c>
      <c r="C828" s="80" t="s">
        <v>818</v>
      </c>
      <c r="D828" s="126" t="s">
        <v>1122</v>
      </c>
      <c r="E828" s="126" t="s">
        <v>1187</v>
      </c>
      <c r="F828" s="103">
        <v>682668</v>
      </c>
      <c r="G828" s="104">
        <v>725</v>
      </c>
      <c r="H828" s="2">
        <f t="shared" si="72"/>
        <v>941.61103448275867</v>
      </c>
      <c r="I828" s="2">
        <f t="shared" si="73"/>
        <v>19.272068062143923</v>
      </c>
      <c r="J828" s="1">
        <f t="shared" si="74"/>
        <v>13972.249345054344</v>
      </c>
      <c r="K828" s="1">
        <f t="shared" si="75"/>
        <v>668695.75065494562</v>
      </c>
      <c r="L828" s="11">
        <f t="shared" si="76"/>
        <v>0.89087133871067181</v>
      </c>
      <c r="M828" s="1">
        <f t="shared" si="77"/>
        <v>595721.87857610895</v>
      </c>
    </row>
    <row r="829" spans="1:13" s="80" customFormat="1">
      <c r="A829" s="142" t="s">
        <v>816</v>
      </c>
      <c r="B829" s="155">
        <v>421759</v>
      </c>
      <c r="C829" s="80" t="s">
        <v>819</v>
      </c>
      <c r="D829" s="126" t="s">
        <v>1122</v>
      </c>
      <c r="E829" s="126" t="s">
        <v>1187</v>
      </c>
      <c r="F829" s="103">
        <v>904224</v>
      </c>
      <c r="G829" s="104">
        <v>1892</v>
      </c>
      <c r="H829" s="2">
        <f t="shared" si="72"/>
        <v>477.91966173361521</v>
      </c>
      <c r="I829" s="2">
        <f t="shared" si="73"/>
        <v>19.272068062143923</v>
      </c>
      <c r="J829" s="1">
        <f t="shared" si="74"/>
        <v>36462.7527735763</v>
      </c>
      <c r="K829" s="1">
        <f t="shared" si="75"/>
        <v>867761.2472264237</v>
      </c>
      <c r="L829" s="11">
        <f t="shared" si="76"/>
        <v>0.89087133871067181</v>
      </c>
      <c r="M829" s="1">
        <f t="shared" si="77"/>
        <v>773063.62399784639</v>
      </c>
    </row>
    <row r="830" spans="1:13" s="80" customFormat="1">
      <c r="A830" s="142" t="s">
        <v>816</v>
      </c>
      <c r="B830" s="155">
        <v>421807</v>
      </c>
      <c r="C830" s="80" t="s">
        <v>820</v>
      </c>
      <c r="D830" s="126" t="s">
        <v>1122</v>
      </c>
      <c r="E830" s="126" t="s">
        <v>1187</v>
      </c>
      <c r="F830" s="103">
        <v>37296</v>
      </c>
      <c r="G830" s="104">
        <v>511</v>
      </c>
      <c r="H830" s="2">
        <f t="shared" si="72"/>
        <v>72.986301369863014</v>
      </c>
      <c r="I830" s="2">
        <f t="shared" si="73"/>
        <v>19.272068062143923</v>
      </c>
      <c r="J830" s="1">
        <f t="shared" si="74"/>
        <v>9848.0267797555443</v>
      </c>
      <c r="K830" s="1">
        <f t="shared" si="75"/>
        <v>27447.973220244457</v>
      </c>
      <c r="L830" s="11">
        <f t="shared" si="76"/>
        <v>0.89087133871067181</v>
      </c>
      <c r="M830" s="1">
        <f t="shared" si="77"/>
        <v>24452.612647613849</v>
      </c>
    </row>
    <row r="831" spans="1:13" s="80" customFormat="1">
      <c r="A831" s="142" t="s">
        <v>816</v>
      </c>
      <c r="B831" s="155">
        <v>421860</v>
      </c>
      <c r="C831" s="80" t="s">
        <v>821</v>
      </c>
      <c r="D831" s="126" t="s">
        <v>1122</v>
      </c>
      <c r="E831" s="126" t="s">
        <v>1187</v>
      </c>
      <c r="F831" s="103">
        <v>264240</v>
      </c>
      <c r="G831" s="104">
        <v>300</v>
      </c>
      <c r="H831" s="2">
        <f t="shared" si="72"/>
        <v>880.8</v>
      </c>
      <c r="I831" s="2">
        <f t="shared" si="73"/>
        <v>19.272068062143923</v>
      </c>
      <c r="J831" s="1">
        <f t="shared" si="74"/>
        <v>5781.6204186431769</v>
      </c>
      <c r="K831" s="1">
        <f t="shared" si="75"/>
        <v>258458.37958135683</v>
      </c>
      <c r="L831" s="11">
        <f t="shared" si="76"/>
        <v>0.89087133871067181</v>
      </c>
      <c r="M831" s="1">
        <f t="shared" si="77"/>
        <v>230253.16261863432</v>
      </c>
    </row>
    <row r="832" spans="1:13" s="80" customFormat="1">
      <c r="A832" s="142" t="s">
        <v>816</v>
      </c>
      <c r="B832" s="155">
        <v>421864</v>
      </c>
      <c r="C832" s="80" t="s">
        <v>822</v>
      </c>
      <c r="D832" s="126" t="s">
        <v>1122</v>
      </c>
      <c r="E832" s="126" t="s">
        <v>1187</v>
      </c>
      <c r="F832" s="103">
        <v>3432900</v>
      </c>
      <c r="G832" s="104">
        <v>5185</v>
      </c>
      <c r="H832" s="2">
        <f t="shared" si="72"/>
        <v>662.08293153326906</v>
      </c>
      <c r="I832" s="2">
        <f t="shared" si="73"/>
        <v>19.272068062143923</v>
      </c>
      <c r="J832" s="1">
        <f t="shared" si="74"/>
        <v>99925.672902216247</v>
      </c>
      <c r="K832" s="1">
        <f t="shared" si="75"/>
        <v>3332974.3270977838</v>
      </c>
      <c r="L832" s="11">
        <f t="shared" si="76"/>
        <v>0.89087133871067181</v>
      </c>
      <c r="M832" s="1">
        <f t="shared" si="77"/>
        <v>2969251.3006699034</v>
      </c>
    </row>
    <row r="833" spans="1:13" s="80" customFormat="1">
      <c r="A833" s="142" t="s">
        <v>816</v>
      </c>
      <c r="B833" s="155">
        <v>421865</v>
      </c>
      <c r="C833" s="80" t="s">
        <v>823</v>
      </c>
      <c r="D833" s="126" t="s">
        <v>1122</v>
      </c>
      <c r="E833" s="126" t="s">
        <v>1187</v>
      </c>
      <c r="F833" s="103">
        <v>233208</v>
      </c>
      <c r="G833" s="104">
        <v>2621</v>
      </c>
      <c r="H833" s="2">
        <f t="shared" si="72"/>
        <v>88.976726440289966</v>
      </c>
      <c r="I833" s="2">
        <f t="shared" si="73"/>
        <v>19.272068062143923</v>
      </c>
      <c r="J833" s="1">
        <f t="shared" si="74"/>
        <v>50512.090390879224</v>
      </c>
      <c r="K833" s="1">
        <f t="shared" si="75"/>
        <v>182695.90960912078</v>
      </c>
      <c r="L833" s="11">
        <f t="shared" si="76"/>
        <v>0.89087133871067181</v>
      </c>
      <c r="M833" s="1">
        <f t="shared" si="77"/>
        <v>162758.5495704413</v>
      </c>
    </row>
    <row r="834" spans="1:13" s="80" customFormat="1">
      <c r="A834" s="142" t="s">
        <v>816</v>
      </c>
      <c r="B834" s="155">
        <v>421866</v>
      </c>
      <c r="C834" s="80" t="s">
        <v>824</v>
      </c>
      <c r="D834" s="126" t="s">
        <v>1122</v>
      </c>
      <c r="E834" s="126" t="s">
        <v>1187</v>
      </c>
      <c r="F834" s="103">
        <v>264480</v>
      </c>
      <c r="G834" s="104">
        <v>1677</v>
      </c>
      <c r="H834" s="2">
        <f t="shared" si="72"/>
        <v>157.71019677996424</v>
      </c>
      <c r="I834" s="2">
        <f t="shared" si="73"/>
        <v>19.272068062143923</v>
      </c>
      <c r="J834" s="1">
        <f t="shared" si="74"/>
        <v>32319.258140215359</v>
      </c>
      <c r="K834" s="1">
        <f t="shared" si="75"/>
        <v>232160.74185978464</v>
      </c>
      <c r="L834" s="11">
        <f t="shared" si="76"/>
        <v>0.89087133871067181</v>
      </c>
      <c r="M834" s="1">
        <f t="shared" si="77"/>
        <v>206825.35089668905</v>
      </c>
    </row>
    <row r="835" spans="1:13" s="80" customFormat="1">
      <c r="A835" s="142" t="s">
        <v>816</v>
      </c>
      <c r="B835" s="142">
        <v>421874</v>
      </c>
      <c r="C835" s="80" t="s">
        <v>825</v>
      </c>
      <c r="D835" s="126" t="s">
        <v>1122</v>
      </c>
      <c r="E835" s="126" t="s">
        <v>1187</v>
      </c>
      <c r="F835" s="103">
        <v>0</v>
      </c>
      <c r="G835" s="104">
        <v>0</v>
      </c>
      <c r="H835" s="2">
        <f t="shared" ref="H835:H898" si="78">IFERROR(F835/G835,0)</f>
        <v>0</v>
      </c>
      <c r="I835" s="2">
        <f t="shared" ref="I835:I898" si="79">$D$1134</f>
        <v>19.272068062143923</v>
      </c>
      <c r="J835" s="1">
        <f t="shared" ref="J835:J898" si="80">MIN(F835,I835*G835)</f>
        <v>0</v>
      </c>
      <c r="K835" s="1">
        <f t="shared" ref="K835:K898" si="81">F835-J835</f>
        <v>0</v>
      </c>
      <c r="L835" s="11">
        <f t="shared" ref="L835:L898" si="82">$L$1132</f>
        <v>0.89087133871067181</v>
      </c>
      <c r="M835" s="1">
        <f t="shared" ref="M835:M898" si="83">L835*K835</f>
        <v>0</v>
      </c>
    </row>
    <row r="836" spans="1:13" s="80" customFormat="1">
      <c r="A836" s="142" t="s">
        <v>816</v>
      </c>
      <c r="B836" s="155">
        <v>421876</v>
      </c>
      <c r="C836" s="80" t="s">
        <v>826</v>
      </c>
      <c r="D836" s="126" t="s">
        <v>1122</v>
      </c>
      <c r="E836" s="126" t="s">
        <v>1187</v>
      </c>
      <c r="F836" s="103">
        <v>220104</v>
      </c>
      <c r="G836" s="104">
        <v>116</v>
      </c>
      <c r="H836" s="2">
        <f t="shared" si="78"/>
        <v>1897.4482758620691</v>
      </c>
      <c r="I836" s="2">
        <f t="shared" si="79"/>
        <v>19.272068062143923</v>
      </c>
      <c r="J836" s="1">
        <f t="shared" si="80"/>
        <v>2235.5598952086953</v>
      </c>
      <c r="K836" s="1">
        <f t="shared" si="81"/>
        <v>217868.44010479131</v>
      </c>
      <c r="L836" s="11">
        <f t="shared" si="82"/>
        <v>0.89087133871067181</v>
      </c>
      <c r="M836" s="1">
        <f t="shared" si="83"/>
        <v>194092.74889896126</v>
      </c>
    </row>
    <row r="837" spans="1:13" s="80" customFormat="1">
      <c r="A837" s="142" t="s">
        <v>816</v>
      </c>
      <c r="B837" s="155">
        <v>421882</v>
      </c>
      <c r="C837" s="80" t="s">
        <v>827</v>
      </c>
      <c r="D837" s="126" t="s">
        <v>1122</v>
      </c>
      <c r="E837" s="126" t="s">
        <v>1187</v>
      </c>
      <c r="F837" s="103">
        <v>0</v>
      </c>
      <c r="G837" s="104">
        <v>11410</v>
      </c>
      <c r="H837" s="2">
        <f t="shared" si="78"/>
        <v>0</v>
      </c>
      <c r="I837" s="2">
        <f t="shared" si="79"/>
        <v>19.272068062143923</v>
      </c>
      <c r="J837" s="1">
        <f t="shared" si="80"/>
        <v>0</v>
      </c>
      <c r="K837" s="1">
        <f t="shared" si="81"/>
        <v>0</v>
      </c>
      <c r="L837" s="11">
        <f t="shared" si="82"/>
        <v>0.89087133871067181</v>
      </c>
      <c r="M837" s="1">
        <f t="shared" si="83"/>
        <v>0</v>
      </c>
    </row>
    <row r="838" spans="1:13" s="80" customFormat="1">
      <c r="A838" s="142" t="s">
        <v>816</v>
      </c>
      <c r="B838" s="155">
        <v>421886</v>
      </c>
      <c r="C838" s="80" t="s">
        <v>828</v>
      </c>
      <c r="D838" s="126" t="s">
        <v>1122</v>
      </c>
      <c r="E838" s="126" t="s">
        <v>1187</v>
      </c>
      <c r="F838" s="103">
        <v>333600</v>
      </c>
      <c r="G838" s="104">
        <v>1156</v>
      </c>
      <c r="H838" s="2">
        <f t="shared" si="78"/>
        <v>288.58131487889273</v>
      </c>
      <c r="I838" s="2">
        <f t="shared" si="79"/>
        <v>19.272068062143923</v>
      </c>
      <c r="J838" s="1">
        <f t="shared" si="80"/>
        <v>22278.510679838375</v>
      </c>
      <c r="K838" s="1">
        <f t="shared" si="81"/>
        <v>311321.48932016164</v>
      </c>
      <c r="L838" s="11">
        <f t="shared" si="82"/>
        <v>0.89087133871067181</v>
      </c>
      <c r="M838" s="1">
        <f t="shared" si="83"/>
        <v>277347.39196005254</v>
      </c>
    </row>
    <row r="839" spans="1:13" s="80" customFormat="1">
      <c r="A839" s="142" t="s">
        <v>816</v>
      </c>
      <c r="B839" s="155">
        <v>421887</v>
      </c>
      <c r="C839" s="80" t="s">
        <v>829</v>
      </c>
      <c r="D839" s="126" t="s">
        <v>1122</v>
      </c>
      <c r="E839" s="126" t="s">
        <v>1187</v>
      </c>
      <c r="F839" s="103">
        <v>1144848</v>
      </c>
      <c r="G839" s="104">
        <v>1544</v>
      </c>
      <c r="H839" s="2">
        <f t="shared" si="78"/>
        <v>741.48186528497411</v>
      </c>
      <c r="I839" s="2">
        <f t="shared" si="79"/>
        <v>19.272068062143923</v>
      </c>
      <c r="J839" s="1">
        <f t="shared" si="80"/>
        <v>29756.073087950215</v>
      </c>
      <c r="K839" s="1">
        <f t="shared" si="81"/>
        <v>1115091.9269120498</v>
      </c>
      <c r="L839" s="11">
        <f t="shared" si="82"/>
        <v>0.89087133871067181</v>
      </c>
      <c r="M839" s="1">
        <f t="shared" si="83"/>
        <v>993403.43771360035</v>
      </c>
    </row>
    <row r="840" spans="1:13" s="80" customFormat="1">
      <c r="A840" s="142" t="s">
        <v>816</v>
      </c>
      <c r="B840" s="142">
        <v>421888</v>
      </c>
      <c r="C840" s="80" t="s">
        <v>830</v>
      </c>
      <c r="D840" s="126" t="s">
        <v>1122</v>
      </c>
      <c r="E840" s="126" t="s">
        <v>1187</v>
      </c>
      <c r="F840" s="103">
        <v>0</v>
      </c>
      <c r="G840" s="104">
        <v>0</v>
      </c>
      <c r="H840" s="2">
        <f t="shared" si="78"/>
        <v>0</v>
      </c>
      <c r="I840" s="2">
        <f t="shared" si="79"/>
        <v>19.272068062143923</v>
      </c>
      <c r="J840" s="1">
        <f t="shared" si="80"/>
        <v>0</v>
      </c>
      <c r="K840" s="1">
        <f t="shared" si="81"/>
        <v>0</v>
      </c>
      <c r="L840" s="11">
        <f t="shared" si="82"/>
        <v>0.89087133871067181</v>
      </c>
      <c r="M840" s="1">
        <f t="shared" si="83"/>
        <v>0</v>
      </c>
    </row>
    <row r="841" spans="1:13" s="80" customFormat="1">
      <c r="A841" s="142" t="s">
        <v>816</v>
      </c>
      <c r="B841" s="155">
        <v>421890</v>
      </c>
      <c r="C841" s="80" t="s">
        <v>831</v>
      </c>
      <c r="D841" s="126" t="s">
        <v>1122</v>
      </c>
      <c r="E841" s="126" t="s">
        <v>1187</v>
      </c>
      <c r="F841" s="103">
        <v>1927188</v>
      </c>
      <c r="G841" s="104">
        <v>2771</v>
      </c>
      <c r="H841" s="2">
        <f t="shared" si="78"/>
        <v>695.48466257668713</v>
      </c>
      <c r="I841" s="2">
        <f t="shared" si="79"/>
        <v>19.272068062143923</v>
      </c>
      <c r="J841" s="1">
        <f t="shared" si="80"/>
        <v>53402.90060020081</v>
      </c>
      <c r="K841" s="1">
        <f t="shared" si="81"/>
        <v>1873785.0993997992</v>
      </c>
      <c r="L841" s="11">
        <f t="shared" si="82"/>
        <v>0.89087133871067181</v>
      </c>
      <c r="M841" s="1">
        <f t="shared" si="83"/>
        <v>1669301.4399584085</v>
      </c>
    </row>
    <row r="842" spans="1:13" s="80" customFormat="1">
      <c r="A842" s="142" t="s">
        <v>816</v>
      </c>
      <c r="B842" s="155">
        <v>421893</v>
      </c>
      <c r="C842" s="80" t="s">
        <v>832</v>
      </c>
      <c r="D842" s="126" t="s">
        <v>1122</v>
      </c>
      <c r="E842" s="126" t="s">
        <v>1187</v>
      </c>
      <c r="F842" s="103">
        <v>38532</v>
      </c>
      <c r="G842" s="104">
        <v>296</v>
      </c>
      <c r="H842" s="2">
        <f t="shared" si="78"/>
        <v>130.17567567567568</v>
      </c>
      <c r="I842" s="2">
        <f t="shared" si="79"/>
        <v>19.272068062143923</v>
      </c>
      <c r="J842" s="1">
        <f t="shared" si="80"/>
        <v>5704.5321463946011</v>
      </c>
      <c r="K842" s="1">
        <f t="shared" si="81"/>
        <v>32827.467853605398</v>
      </c>
      <c r="L842" s="11">
        <f t="shared" si="82"/>
        <v>0.89087133871067181</v>
      </c>
      <c r="M842" s="1">
        <f t="shared" si="83"/>
        <v>29245.050233222984</v>
      </c>
    </row>
    <row r="843" spans="1:13" s="80" customFormat="1">
      <c r="A843" s="142" t="s">
        <v>816</v>
      </c>
      <c r="B843" s="142">
        <v>421900</v>
      </c>
      <c r="C843" s="80" t="s">
        <v>833</v>
      </c>
      <c r="D843" s="126" t="s">
        <v>1122</v>
      </c>
      <c r="E843" s="126" t="s">
        <v>1187</v>
      </c>
      <c r="F843" s="103">
        <v>0</v>
      </c>
      <c r="G843" s="104">
        <v>0</v>
      </c>
      <c r="H843" s="2">
        <f t="shared" si="78"/>
        <v>0</v>
      </c>
      <c r="I843" s="2">
        <f t="shared" si="79"/>
        <v>19.272068062143923</v>
      </c>
      <c r="J843" s="1">
        <f t="shared" si="80"/>
        <v>0</v>
      </c>
      <c r="K843" s="1">
        <f t="shared" si="81"/>
        <v>0</v>
      </c>
      <c r="L843" s="11">
        <f t="shared" si="82"/>
        <v>0.89087133871067181</v>
      </c>
      <c r="M843" s="1">
        <f t="shared" si="83"/>
        <v>0</v>
      </c>
    </row>
    <row r="844" spans="1:13" s="80" customFormat="1">
      <c r="A844" s="142" t="s">
        <v>816</v>
      </c>
      <c r="B844" s="155">
        <v>421901</v>
      </c>
      <c r="C844" s="80" t="s">
        <v>834</v>
      </c>
      <c r="D844" s="126" t="s">
        <v>1122</v>
      </c>
      <c r="E844" s="126" t="s">
        <v>1187</v>
      </c>
      <c r="F844" s="103">
        <v>1226472</v>
      </c>
      <c r="G844" s="104">
        <v>3918</v>
      </c>
      <c r="H844" s="2">
        <f t="shared" si="78"/>
        <v>313.03522205206735</v>
      </c>
      <c r="I844" s="2">
        <f t="shared" si="79"/>
        <v>19.272068062143923</v>
      </c>
      <c r="J844" s="1">
        <f t="shared" si="80"/>
        <v>75507.962667479893</v>
      </c>
      <c r="K844" s="1">
        <f t="shared" si="81"/>
        <v>1150964.0373325201</v>
      </c>
      <c r="L844" s="11">
        <f t="shared" si="82"/>
        <v>0.89087133871067181</v>
      </c>
      <c r="M844" s="1">
        <f t="shared" si="83"/>
        <v>1025360.8727462619</v>
      </c>
    </row>
    <row r="845" spans="1:13" s="80" customFormat="1">
      <c r="A845" s="142" t="s">
        <v>816</v>
      </c>
      <c r="B845" s="142">
        <v>421908</v>
      </c>
      <c r="C845" s="80" t="s">
        <v>835</v>
      </c>
      <c r="D845" s="126" t="s">
        <v>1122</v>
      </c>
      <c r="E845" s="126" t="s">
        <v>1187</v>
      </c>
      <c r="F845" s="103">
        <v>0</v>
      </c>
      <c r="G845" s="104">
        <v>0</v>
      </c>
      <c r="H845" s="2">
        <f t="shared" si="78"/>
        <v>0</v>
      </c>
      <c r="I845" s="2">
        <f t="shared" si="79"/>
        <v>19.272068062143923</v>
      </c>
      <c r="J845" s="1">
        <f t="shared" si="80"/>
        <v>0</v>
      </c>
      <c r="K845" s="1">
        <f t="shared" si="81"/>
        <v>0</v>
      </c>
      <c r="L845" s="11">
        <f t="shared" si="82"/>
        <v>0.89087133871067181</v>
      </c>
      <c r="M845" s="1">
        <f t="shared" si="83"/>
        <v>0</v>
      </c>
    </row>
    <row r="846" spans="1:13" s="80" customFormat="1">
      <c r="A846" s="142" t="s">
        <v>816</v>
      </c>
      <c r="B846" s="155">
        <v>421912</v>
      </c>
      <c r="C846" s="80" t="s">
        <v>836</v>
      </c>
      <c r="D846" s="126" t="s">
        <v>1122</v>
      </c>
      <c r="E846" s="126" t="s">
        <v>1187</v>
      </c>
      <c r="F846" s="103">
        <v>1393476</v>
      </c>
      <c r="G846" s="104">
        <v>2960</v>
      </c>
      <c r="H846" s="2">
        <f t="shared" si="78"/>
        <v>470.76891891891893</v>
      </c>
      <c r="I846" s="2">
        <f t="shared" si="79"/>
        <v>19.272068062143923</v>
      </c>
      <c r="J846" s="1">
        <f t="shared" si="80"/>
        <v>57045.321463946013</v>
      </c>
      <c r="K846" s="1">
        <f t="shared" si="81"/>
        <v>1336430.678536054</v>
      </c>
      <c r="L846" s="11">
        <f t="shared" si="82"/>
        <v>0.89087133871067181</v>
      </c>
      <c r="M846" s="1">
        <f t="shared" si="83"/>
        <v>1190587.7876814259</v>
      </c>
    </row>
    <row r="847" spans="1:13" s="80" customFormat="1">
      <c r="A847" s="142" t="s">
        <v>816</v>
      </c>
      <c r="B847" s="142">
        <v>421914</v>
      </c>
      <c r="C847" s="80" t="s">
        <v>837</v>
      </c>
      <c r="D847" s="126" t="s">
        <v>1122</v>
      </c>
      <c r="E847" s="126" t="s">
        <v>1187</v>
      </c>
      <c r="F847" s="103">
        <v>0</v>
      </c>
      <c r="G847" s="104">
        <v>0</v>
      </c>
      <c r="H847" s="2">
        <f t="shared" si="78"/>
        <v>0</v>
      </c>
      <c r="I847" s="2">
        <f t="shared" si="79"/>
        <v>19.272068062143923</v>
      </c>
      <c r="J847" s="1">
        <f t="shared" si="80"/>
        <v>0</v>
      </c>
      <c r="K847" s="1">
        <f t="shared" si="81"/>
        <v>0</v>
      </c>
      <c r="L847" s="11">
        <f t="shared" si="82"/>
        <v>0.89087133871067181</v>
      </c>
      <c r="M847" s="1">
        <f t="shared" si="83"/>
        <v>0</v>
      </c>
    </row>
    <row r="848" spans="1:13" s="80" customFormat="1">
      <c r="A848" s="142" t="s">
        <v>816</v>
      </c>
      <c r="B848" s="142">
        <v>421917</v>
      </c>
      <c r="C848" s="80" t="s">
        <v>838</v>
      </c>
      <c r="D848" s="126" t="s">
        <v>1122</v>
      </c>
      <c r="E848" s="126" t="s">
        <v>1187</v>
      </c>
      <c r="F848" s="103">
        <v>0</v>
      </c>
      <c r="G848" s="104">
        <v>0</v>
      </c>
      <c r="H848" s="2">
        <f t="shared" si="78"/>
        <v>0</v>
      </c>
      <c r="I848" s="2">
        <f t="shared" si="79"/>
        <v>19.272068062143923</v>
      </c>
      <c r="J848" s="1">
        <f t="shared" si="80"/>
        <v>0</v>
      </c>
      <c r="K848" s="1">
        <f t="shared" si="81"/>
        <v>0</v>
      </c>
      <c r="L848" s="11">
        <f t="shared" si="82"/>
        <v>0.89087133871067181</v>
      </c>
      <c r="M848" s="1">
        <f t="shared" si="83"/>
        <v>0</v>
      </c>
    </row>
    <row r="849" spans="1:13" s="80" customFormat="1">
      <c r="A849" s="142" t="s">
        <v>816</v>
      </c>
      <c r="B849" s="155">
        <v>421920</v>
      </c>
      <c r="C849" s="80" t="s">
        <v>839</v>
      </c>
      <c r="D849" s="126" t="s">
        <v>1122</v>
      </c>
      <c r="E849" s="126" t="s">
        <v>1187</v>
      </c>
      <c r="F849" s="103">
        <v>824040</v>
      </c>
      <c r="G849" s="104">
        <v>668</v>
      </c>
      <c r="H849" s="2">
        <f t="shared" si="78"/>
        <v>1233.5928143712574</v>
      </c>
      <c r="I849" s="2">
        <f t="shared" si="79"/>
        <v>19.272068062143923</v>
      </c>
      <c r="J849" s="1">
        <f t="shared" si="80"/>
        <v>12873.741465512141</v>
      </c>
      <c r="K849" s="1">
        <f t="shared" si="81"/>
        <v>811166.2585344878</v>
      </c>
      <c r="L849" s="11">
        <f t="shared" si="82"/>
        <v>0.89087133871067181</v>
      </c>
      <c r="M849" s="1">
        <f t="shared" si="83"/>
        <v>722644.77065754612</v>
      </c>
    </row>
    <row r="850" spans="1:13" s="80" customFormat="1">
      <c r="A850" s="142" t="s">
        <v>816</v>
      </c>
      <c r="B850" s="142">
        <v>421927</v>
      </c>
      <c r="C850" s="80" t="s">
        <v>840</v>
      </c>
      <c r="D850" s="126" t="s">
        <v>1122</v>
      </c>
      <c r="E850" s="126" t="s">
        <v>1187</v>
      </c>
      <c r="F850" s="103">
        <v>0</v>
      </c>
      <c r="G850" s="104">
        <v>0</v>
      </c>
      <c r="H850" s="2">
        <f t="shared" si="78"/>
        <v>0</v>
      </c>
      <c r="I850" s="2">
        <f t="shared" si="79"/>
        <v>19.272068062143923</v>
      </c>
      <c r="J850" s="1">
        <f t="shared" si="80"/>
        <v>0</v>
      </c>
      <c r="K850" s="1">
        <f t="shared" si="81"/>
        <v>0</v>
      </c>
      <c r="L850" s="11">
        <f t="shared" si="82"/>
        <v>0.89087133871067181</v>
      </c>
      <c r="M850" s="1">
        <f t="shared" si="83"/>
        <v>0</v>
      </c>
    </row>
    <row r="851" spans="1:13" s="80" customFormat="1">
      <c r="A851" s="142" t="s">
        <v>816</v>
      </c>
      <c r="B851" s="142">
        <v>421928</v>
      </c>
      <c r="C851" s="80" t="s">
        <v>841</v>
      </c>
      <c r="D851" s="126" t="s">
        <v>1122</v>
      </c>
      <c r="E851" s="126" t="s">
        <v>1187</v>
      </c>
      <c r="F851" s="103">
        <v>0</v>
      </c>
      <c r="G851" s="104">
        <v>0</v>
      </c>
      <c r="H851" s="2">
        <f t="shared" si="78"/>
        <v>0</v>
      </c>
      <c r="I851" s="2">
        <f t="shared" si="79"/>
        <v>19.272068062143923</v>
      </c>
      <c r="J851" s="1">
        <f t="shared" si="80"/>
        <v>0</v>
      </c>
      <c r="K851" s="1">
        <f t="shared" si="81"/>
        <v>0</v>
      </c>
      <c r="L851" s="11">
        <f t="shared" si="82"/>
        <v>0.89087133871067181</v>
      </c>
      <c r="M851" s="1">
        <f t="shared" si="83"/>
        <v>0</v>
      </c>
    </row>
    <row r="852" spans="1:13" s="80" customFormat="1">
      <c r="A852" s="142" t="s">
        <v>816</v>
      </c>
      <c r="B852" s="142">
        <v>421929</v>
      </c>
      <c r="C852" s="80" t="s">
        <v>842</v>
      </c>
      <c r="D852" s="126" t="s">
        <v>1122</v>
      </c>
      <c r="E852" s="126" t="s">
        <v>1187</v>
      </c>
      <c r="F852" s="103">
        <v>0</v>
      </c>
      <c r="G852" s="104">
        <v>0</v>
      </c>
      <c r="H852" s="2">
        <f t="shared" si="78"/>
        <v>0</v>
      </c>
      <c r="I852" s="2">
        <f t="shared" si="79"/>
        <v>19.272068062143923</v>
      </c>
      <c r="J852" s="1">
        <f t="shared" si="80"/>
        <v>0</v>
      </c>
      <c r="K852" s="1">
        <f t="shared" si="81"/>
        <v>0</v>
      </c>
      <c r="L852" s="11">
        <f t="shared" si="82"/>
        <v>0.89087133871067181</v>
      </c>
      <c r="M852" s="1">
        <f t="shared" si="83"/>
        <v>0</v>
      </c>
    </row>
    <row r="853" spans="1:13" s="80" customFormat="1">
      <c r="A853" s="142" t="s">
        <v>816</v>
      </c>
      <c r="B853" s="155">
        <v>421931</v>
      </c>
      <c r="C853" s="80" t="s">
        <v>843</v>
      </c>
      <c r="D853" s="126" t="s">
        <v>1122</v>
      </c>
      <c r="E853" s="126" t="s">
        <v>1187</v>
      </c>
      <c r="F853" s="103">
        <v>2380740</v>
      </c>
      <c r="G853" s="104">
        <v>5892</v>
      </c>
      <c r="H853" s="2">
        <f t="shared" si="78"/>
        <v>404.06313645621179</v>
      </c>
      <c r="I853" s="2">
        <f t="shared" si="79"/>
        <v>19.272068062143923</v>
      </c>
      <c r="J853" s="1">
        <f t="shared" si="80"/>
        <v>113551.025022152</v>
      </c>
      <c r="K853" s="1">
        <f t="shared" si="81"/>
        <v>2267188.9749778481</v>
      </c>
      <c r="L853" s="11">
        <f t="shared" si="82"/>
        <v>0.89087133871067181</v>
      </c>
      <c r="M853" s="1">
        <f t="shared" si="83"/>
        <v>2019773.6772485913</v>
      </c>
    </row>
    <row r="854" spans="1:13" s="80" customFormat="1">
      <c r="A854" s="142" t="s">
        <v>816</v>
      </c>
      <c r="B854" s="142">
        <v>421932</v>
      </c>
      <c r="C854" s="80" t="s">
        <v>844</v>
      </c>
      <c r="D854" s="126" t="s">
        <v>1122</v>
      </c>
      <c r="E854" s="126" t="s">
        <v>1187</v>
      </c>
      <c r="F854" s="103">
        <v>0</v>
      </c>
      <c r="G854" s="104">
        <v>0</v>
      </c>
      <c r="H854" s="2">
        <f t="shared" si="78"/>
        <v>0</v>
      </c>
      <c r="I854" s="2">
        <f t="shared" si="79"/>
        <v>19.272068062143923</v>
      </c>
      <c r="J854" s="1">
        <f t="shared" si="80"/>
        <v>0</v>
      </c>
      <c r="K854" s="1">
        <f t="shared" si="81"/>
        <v>0</v>
      </c>
      <c r="L854" s="11">
        <f t="shared" si="82"/>
        <v>0.89087133871067181</v>
      </c>
      <c r="M854" s="1">
        <f t="shared" si="83"/>
        <v>0</v>
      </c>
    </row>
    <row r="855" spans="1:13" s="80" customFormat="1">
      <c r="A855" s="142" t="s">
        <v>816</v>
      </c>
      <c r="B855" s="142">
        <v>421934</v>
      </c>
      <c r="C855" s="80" t="s">
        <v>845</v>
      </c>
      <c r="D855" s="126" t="s">
        <v>1122</v>
      </c>
      <c r="E855" s="126" t="s">
        <v>1187</v>
      </c>
      <c r="F855" s="103">
        <v>0</v>
      </c>
      <c r="G855" s="104">
        <v>0</v>
      </c>
      <c r="H855" s="2">
        <f t="shared" si="78"/>
        <v>0</v>
      </c>
      <c r="I855" s="2">
        <f t="shared" si="79"/>
        <v>19.272068062143923</v>
      </c>
      <c r="J855" s="1">
        <f t="shared" si="80"/>
        <v>0</v>
      </c>
      <c r="K855" s="1">
        <f t="shared" si="81"/>
        <v>0</v>
      </c>
      <c r="L855" s="11">
        <f t="shared" si="82"/>
        <v>0.89087133871067181</v>
      </c>
      <c r="M855" s="1">
        <f t="shared" si="83"/>
        <v>0</v>
      </c>
    </row>
    <row r="856" spans="1:13" s="80" customFormat="1">
      <c r="A856" s="142" t="s">
        <v>816</v>
      </c>
      <c r="B856" s="155">
        <v>421935</v>
      </c>
      <c r="C856" s="80" t="s">
        <v>846</v>
      </c>
      <c r="D856" s="126" t="s">
        <v>1122</v>
      </c>
      <c r="E856" s="126" t="s">
        <v>1187</v>
      </c>
      <c r="F856" s="103">
        <v>49176</v>
      </c>
      <c r="G856" s="104">
        <v>855</v>
      </c>
      <c r="H856" s="2">
        <f t="shared" si="78"/>
        <v>57.515789473684208</v>
      </c>
      <c r="I856" s="2">
        <f t="shared" si="79"/>
        <v>19.272068062143923</v>
      </c>
      <c r="J856" s="1">
        <f t="shared" si="80"/>
        <v>16477.618193133054</v>
      </c>
      <c r="K856" s="1">
        <f t="shared" si="81"/>
        <v>32698.381806866946</v>
      </c>
      <c r="L856" s="11">
        <f t="shared" si="82"/>
        <v>0.89087133871067181</v>
      </c>
      <c r="M856" s="1">
        <f t="shared" si="83"/>
        <v>29130.051173956232</v>
      </c>
    </row>
    <row r="857" spans="1:13" s="80" customFormat="1">
      <c r="A857" s="142" t="s">
        <v>816</v>
      </c>
      <c r="B857" s="142">
        <v>421936</v>
      </c>
      <c r="C857" s="80" t="s">
        <v>847</v>
      </c>
      <c r="D857" s="126" t="s">
        <v>1122</v>
      </c>
      <c r="E857" s="126" t="s">
        <v>1187</v>
      </c>
      <c r="F857" s="103">
        <v>0</v>
      </c>
      <c r="G857" s="104">
        <v>0</v>
      </c>
      <c r="H857" s="2">
        <f t="shared" si="78"/>
        <v>0</v>
      </c>
      <c r="I857" s="2">
        <f t="shared" si="79"/>
        <v>19.272068062143923</v>
      </c>
      <c r="J857" s="1">
        <f t="shared" si="80"/>
        <v>0</v>
      </c>
      <c r="K857" s="1">
        <f t="shared" si="81"/>
        <v>0</v>
      </c>
      <c r="L857" s="11">
        <f t="shared" si="82"/>
        <v>0.89087133871067181</v>
      </c>
      <c r="M857" s="1">
        <f t="shared" si="83"/>
        <v>0</v>
      </c>
    </row>
    <row r="858" spans="1:13" s="80" customFormat="1">
      <c r="A858" s="142" t="s">
        <v>816</v>
      </c>
      <c r="B858" s="155">
        <v>421942</v>
      </c>
      <c r="C858" s="80" t="s">
        <v>848</v>
      </c>
      <c r="D858" s="126" t="s">
        <v>1122</v>
      </c>
      <c r="E858" s="126" t="s">
        <v>1187</v>
      </c>
      <c r="F858" s="103">
        <v>121980</v>
      </c>
      <c r="G858" s="104">
        <v>1357</v>
      </c>
      <c r="H858" s="2">
        <f t="shared" si="78"/>
        <v>89.889462048636702</v>
      </c>
      <c r="I858" s="2">
        <f t="shared" si="79"/>
        <v>19.272068062143923</v>
      </c>
      <c r="J858" s="1">
        <f t="shared" si="80"/>
        <v>26152.196360329304</v>
      </c>
      <c r="K858" s="1">
        <f t="shared" si="81"/>
        <v>95827.803639670688</v>
      </c>
      <c r="L858" s="11">
        <f t="shared" si="82"/>
        <v>0.89087133871067181</v>
      </c>
      <c r="M858" s="1">
        <f t="shared" si="83"/>
        <v>85370.243714176817</v>
      </c>
    </row>
    <row r="859" spans="1:13" s="80" customFormat="1">
      <c r="A859" s="142" t="s">
        <v>816</v>
      </c>
      <c r="B859" s="155">
        <v>421945</v>
      </c>
      <c r="C859" s="80" t="s">
        <v>849</v>
      </c>
      <c r="D859" s="126" t="s">
        <v>1122</v>
      </c>
      <c r="E859" s="126" t="s">
        <v>1187</v>
      </c>
      <c r="F859" s="103">
        <v>172524</v>
      </c>
      <c r="G859" s="104">
        <v>2250</v>
      </c>
      <c r="H859" s="2">
        <f t="shared" si="78"/>
        <v>76.677333333333337</v>
      </c>
      <c r="I859" s="2">
        <f t="shared" si="79"/>
        <v>19.272068062143923</v>
      </c>
      <c r="J859" s="1">
        <f t="shared" si="80"/>
        <v>43362.153139823829</v>
      </c>
      <c r="K859" s="1">
        <f t="shared" si="81"/>
        <v>129161.84686017617</v>
      </c>
      <c r="L859" s="11">
        <f t="shared" si="82"/>
        <v>0.89087133871067181</v>
      </c>
      <c r="M859" s="1">
        <f t="shared" si="83"/>
        <v>115066.58742266793</v>
      </c>
    </row>
    <row r="860" spans="1:13" s="80" customFormat="1">
      <c r="A860" s="142" t="s">
        <v>816</v>
      </c>
      <c r="B860" s="155">
        <v>421949</v>
      </c>
      <c r="C860" s="80" t="s">
        <v>850</v>
      </c>
      <c r="D860" s="126" t="s">
        <v>1122</v>
      </c>
      <c r="E860" s="126" t="s">
        <v>1187</v>
      </c>
      <c r="F860" s="103">
        <v>1446168</v>
      </c>
      <c r="G860" s="104">
        <v>3877</v>
      </c>
      <c r="H860" s="2">
        <f t="shared" si="78"/>
        <v>373.01212277534177</v>
      </c>
      <c r="I860" s="2">
        <f t="shared" si="79"/>
        <v>19.272068062143923</v>
      </c>
      <c r="J860" s="1">
        <f t="shared" si="80"/>
        <v>74717.807876931984</v>
      </c>
      <c r="K860" s="1">
        <f t="shared" si="81"/>
        <v>1371450.192123068</v>
      </c>
      <c r="L860" s="11">
        <f t="shared" si="82"/>
        <v>0.89087133871067181</v>
      </c>
      <c r="M860" s="1">
        <f t="shared" si="83"/>
        <v>1221785.6686316857</v>
      </c>
    </row>
    <row r="861" spans="1:13" s="80" customFormat="1">
      <c r="A861" s="142" t="s">
        <v>816</v>
      </c>
      <c r="B861" s="142">
        <v>421951</v>
      </c>
      <c r="C861" s="80" t="s">
        <v>851</v>
      </c>
      <c r="D861" s="126" t="s">
        <v>1122</v>
      </c>
      <c r="E861" s="126" t="s">
        <v>1187</v>
      </c>
      <c r="F861" s="103">
        <v>0</v>
      </c>
      <c r="G861" s="104">
        <v>0</v>
      </c>
      <c r="H861" s="2">
        <f t="shared" si="78"/>
        <v>0</v>
      </c>
      <c r="I861" s="2">
        <f t="shared" si="79"/>
        <v>19.272068062143923</v>
      </c>
      <c r="J861" s="1">
        <f t="shared" si="80"/>
        <v>0</v>
      </c>
      <c r="K861" s="1">
        <f t="shared" si="81"/>
        <v>0</v>
      </c>
      <c r="L861" s="11">
        <f t="shared" si="82"/>
        <v>0.89087133871067181</v>
      </c>
      <c r="M861" s="1">
        <f t="shared" si="83"/>
        <v>0</v>
      </c>
    </row>
    <row r="862" spans="1:13" s="80" customFormat="1">
      <c r="A862" s="142" t="s">
        <v>852</v>
      </c>
      <c r="B862" s="155">
        <v>431704</v>
      </c>
      <c r="C862" s="80" t="s">
        <v>853</v>
      </c>
      <c r="D862" s="126" t="s">
        <v>1122</v>
      </c>
      <c r="E862" s="126" t="s">
        <v>1187</v>
      </c>
      <c r="F862" s="103">
        <v>610956</v>
      </c>
      <c r="G862" s="104">
        <v>934</v>
      </c>
      <c r="H862" s="2">
        <f t="shared" si="78"/>
        <v>654.12847965738763</v>
      </c>
      <c r="I862" s="2">
        <f t="shared" si="79"/>
        <v>19.272068062143923</v>
      </c>
      <c r="J862" s="1">
        <f t="shared" si="80"/>
        <v>18000.111570042423</v>
      </c>
      <c r="K862" s="1">
        <f t="shared" si="81"/>
        <v>592955.88842995756</v>
      </c>
      <c r="L862" s="11">
        <f t="shared" si="82"/>
        <v>0.89087133871067181</v>
      </c>
      <c r="M862" s="1">
        <f t="shared" si="83"/>
        <v>528247.40612197202</v>
      </c>
    </row>
    <row r="863" spans="1:13" s="80" customFormat="1">
      <c r="A863" s="142" t="s">
        <v>852</v>
      </c>
      <c r="B863" s="155">
        <v>431788</v>
      </c>
      <c r="C863" s="80" t="s">
        <v>854</v>
      </c>
      <c r="D863" s="126" t="s">
        <v>1122</v>
      </c>
      <c r="E863" s="126" t="s">
        <v>1187</v>
      </c>
      <c r="F863" s="103">
        <v>1517124</v>
      </c>
      <c r="G863" s="104">
        <v>894</v>
      </c>
      <c r="H863" s="2">
        <f t="shared" si="78"/>
        <v>1697.0067114093961</v>
      </c>
      <c r="I863" s="2">
        <f t="shared" si="79"/>
        <v>19.272068062143923</v>
      </c>
      <c r="J863" s="1">
        <f t="shared" si="80"/>
        <v>17229.228847556667</v>
      </c>
      <c r="K863" s="1">
        <f t="shared" si="81"/>
        <v>1499894.7711524433</v>
      </c>
      <c r="L863" s="11">
        <f t="shared" si="82"/>
        <v>0.89087133871067181</v>
      </c>
      <c r="M863" s="1">
        <f t="shared" si="83"/>
        <v>1336213.2627017139</v>
      </c>
    </row>
    <row r="864" spans="1:13" s="80" customFormat="1">
      <c r="A864" s="142" t="s">
        <v>852</v>
      </c>
      <c r="B864" s="155">
        <v>431831</v>
      </c>
      <c r="C864" s="80" t="s">
        <v>855</v>
      </c>
      <c r="D864" s="126" t="s">
        <v>1122</v>
      </c>
      <c r="E864" s="126" t="s">
        <v>1187</v>
      </c>
      <c r="F864" s="103">
        <v>535908</v>
      </c>
      <c r="G864" s="104">
        <v>288</v>
      </c>
      <c r="H864" s="2">
        <f t="shared" si="78"/>
        <v>1860.7916666666667</v>
      </c>
      <c r="I864" s="2">
        <f t="shared" si="79"/>
        <v>19.272068062143923</v>
      </c>
      <c r="J864" s="1">
        <f t="shared" si="80"/>
        <v>5550.3556018974496</v>
      </c>
      <c r="K864" s="1">
        <f t="shared" si="81"/>
        <v>530357.64439810254</v>
      </c>
      <c r="L864" s="11">
        <f t="shared" si="82"/>
        <v>0.89087133871067181</v>
      </c>
      <c r="M864" s="1">
        <f t="shared" si="83"/>
        <v>472480.42466037604</v>
      </c>
    </row>
    <row r="865" spans="1:13" s="80" customFormat="1">
      <c r="A865" s="142" t="s">
        <v>852</v>
      </c>
      <c r="B865" s="155">
        <v>431966</v>
      </c>
      <c r="C865" s="80" t="s">
        <v>856</v>
      </c>
      <c r="D865" s="126" t="s">
        <v>1122</v>
      </c>
      <c r="E865" s="126" t="s">
        <v>1187</v>
      </c>
      <c r="F865" s="103">
        <v>191880</v>
      </c>
      <c r="G865" s="104">
        <v>730</v>
      </c>
      <c r="H865" s="2">
        <f t="shared" si="78"/>
        <v>262.84931506849313</v>
      </c>
      <c r="I865" s="2">
        <f t="shared" si="79"/>
        <v>19.272068062143923</v>
      </c>
      <c r="J865" s="1">
        <f t="shared" si="80"/>
        <v>14068.609685365063</v>
      </c>
      <c r="K865" s="1">
        <f t="shared" si="81"/>
        <v>177811.39031463495</v>
      </c>
      <c r="L865" s="11">
        <f t="shared" si="82"/>
        <v>0.89087133871067181</v>
      </c>
      <c r="M865" s="1">
        <f t="shared" si="83"/>
        <v>158407.07132760462</v>
      </c>
    </row>
    <row r="866" spans="1:13" s="80" customFormat="1">
      <c r="A866" s="142" t="s">
        <v>852</v>
      </c>
      <c r="B866" s="155">
        <v>431968</v>
      </c>
      <c r="C866" s="80" t="s">
        <v>857</v>
      </c>
      <c r="D866" s="126" t="s">
        <v>1122</v>
      </c>
      <c r="E866" s="126" t="s">
        <v>1187</v>
      </c>
      <c r="F866" s="103">
        <v>0</v>
      </c>
      <c r="G866" s="104">
        <v>1147</v>
      </c>
      <c r="H866" s="2">
        <f t="shared" si="78"/>
        <v>0</v>
      </c>
      <c r="I866" s="2">
        <f t="shared" si="79"/>
        <v>19.272068062143923</v>
      </c>
      <c r="J866" s="1">
        <f t="shared" si="80"/>
        <v>0</v>
      </c>
      <c r="K866" s="1">
        <f t="shared" si="81"/>
        <v>0</v>
      </c>
      <c r="L866" s="11">
        <f t="shared" si="82"/>
        <v>0.89087133871067181</v>
      </c>
      <c r="M866" s="1">
        <f t="shared" si="83"/>
        <v>0</v>
      </c>
    </row>
    <row r="867" spans="1:13" s="80" customFormat="1">
      <c r="A867" s="142" t="s">
        <v>852</v>
      </c>
      <c r="B867" s="155">
        <v>431969</v>
      </c>
      <c r="C867" s="80" t="s">
        <v>858</v>
      </c>
      <c r="D867" s="126" t="s">
        <v>1122</v>
      </c>
      <c r="E867" s="126" t="s">
        <v>1187</v>
      </c>
      <c r="F867" s="103">
        <v>2115024</v>
      </c>
      <c r="G867" s="104">
        <v>3893</v>
      </c>
      <c r="H867" s="2">
        <f t="shared" si="78"/>
        <v>543.28898022090937</v>
      </c>
      <c r="I867" s="2">
        <f t="shared" si="79"/>
        <v>19.272068062143923</v>
      </c>
      <c r="J867" s="1">
        <f t="shared" si="80"/>
        <v>75026.16096592629</v>
      </c>
      <c r="K867" s="1">
        <f t="shared" si="81"/>
        <v>2039997.8390340738</v>
      </c>
      <c r="L867" s="11">
        <f t="shared" si="82"/>
        <v>0.89087133871067181</v>
      </c>
      <c r="M867" s="1">
        <f t="shared" si="83"/>
        <v>1817375.605827163</v>
      </c>
    </row>
    <row r="868" spans="1:13" s="80" customFormat="1">
      <c r="A868" s="142" t="s">
        <v>852</v>
      </c>
      <c r="B868" s="155">
        <v>431974</v>
      </c>
      <c r="C868" s="80" t="s">
        <v>859</v>
      </c>
      <c r="D868" s="126" t="s">
        <v>1122</v>
      </c>
      <c r="E868" s="126" t="s">
        <v>1187</v>
      </c>
      <c r="F868" s="103">
        <v>642120</v>
      </c>
      <c r="G868" s="104">
        <v>733</v>
      </c>
      <c r="H868" s="2">
        <f t="shared" si="78"/>
        <v>876.01637107776264</v>
      </c>
      <c r="I868" s="2">
        <f t="shared" si="79"/>
        <v>19.272068062143923</v>
      </c>
      <c r="J868" s="1">
        <f t="shared" si="80"/>
        <v>14126.425889551496</v>
      </c>
      <c r="K868" s="1">
        <f t="shared" si="81"/>
        <v>627993.57411044848</v>
      </c>
      <c r="L868" s="11">
        <f t="shared" si="82"/>
        <v>0.89087133871067181</v>
      </c>
      <c r="M868" s="1">
        <f t="shared" si="83"/>
        <v>559461.47606947471</v>
      </c>
    </row>
    <row r="869" spans="1:13" s="80" customFormat="1">
      <c r="A869" s="142" t="s">
        <v>852</v>
      </c>
      <c r="B869" s="142">
        <v>431976</v>
      </c>
      <c r="C869" s="80" t="s">
        <v>860</v>
      </c>
      <c r="D869" s="126" t="s">
        <v>1122</v>
      </c>
      <c r="E869" s="126" t="s">
        <v>1187</v>
      </c>
      <c r="F869" s="103">
        <v>0</v>
      </c>
      <c r="G869" s="104">
        <v>0</v>
      </c>
      <c r="H869" s="2">
        <f t="shared" si="78"/>
        <v>0</v>
      </c>
      <c r="I869" s="2">
        <f t="shared" si="79"/>
        <v>19.272068062143923</v>
      </c>
      <c r="J869" s="1">
        <f t="shared" si="80"/>
        <v>0</v>
      </c>
      <c r="K869" s="1">
        <f t="shared" si="81"/>
        <v>0</v>
      </c>
      <c r="L869" s="11">
        <f t="shared" si="82"/>
        <v>0.89087133871067181</v>
      </c>
      <c r="M869" s="1">
        <f t="shared" si="83"/>
        <v>0</v>
      </c>
    </row>
    <row r="870" spans="1:13" s="80" customFormat="1">
      <c r="A870" s="142" t="s">
        <v>852</v>
      </c>
      <c r="B870" s="155">
        <v>431977</v>
      </c>
      <c r="C870" s="80" t="s">
        <v>861</v>
      </c>
      <c r="D870" s="126" t="s">
        <v>1122</v>
      </c>
      <c r="E870" s="126" t="s">
        <v>1187</v>
      </c>
      <c r="F870" s="103">
        <v>1407996</v>
      </c>
      <c r="G870" s="104">
        <v>2054</v>
      </c>
      <c r="H870" s="2">
        <f t="shared" si="78"/>
        <v>685.48977604673803</v>
      </c>
      <c r="I870" s="2">
        <f t="shared" si="79"/>
        <v>19.272068062143923</v>
      </c>
      <c r="J870" s="1">
        <f t="shared" si="80"/>
        <v>39584.827799643615</v>
      </c>
      <c r="K870" s="1">
        <f t="shared" si="81"/>
        <v>1368411.1722003564</v>
      </c>
      <c r="L870" s="11">
        <f t="shared" si="82"/>
        <v>0.89087133871067181</v>
      </c>
      <c r="M870" s="1">
        <f t="shared" si="83"/>
        <v>1219078.2928847712</v>
      </c>
    </row>
    <row r="871" spans="1:13" s="80" customFormat="1">
      <c r="A871" s="142" t="s">
        <v>852</v>
      </c>
      <c r="B871" s="155">
        <v>431979</v>
      </c>
      <c r="C871" s="80" t="s">
        <v>862</v>
      </c>
      <c r="D871" s="126" t="s">
        <v>1122</v>
      </c>
      <c r="E871" s="126" t="s">
        <v>1187</v>
      </c>
      <c r="F871" s="103">
        <v>286356</v>
      </c>
      <c r="G871" s="104">
        <v>2200</v>
      </c>
      <c r="H871" s="2">
        <f t="shared" si="78"/>
        <v>130.16181818181818</v>
      </c>
      <c r="I871" s="2">
        <f t="shared" si="79"/>
        <v>19.272068062143923</v>
      </c>
      <c r="J871" s="1">
        <f t="shared" si="80"/>
        <v>42398.549736716632</v>
      </c>
      <c r="K871" s="1">
        <f t="shared" si="81"/>
        <v>243957.45026328336</v>
      </c>
      <c r="L871" s="11">
        <f t="shared" si="82"/>
        <v>0.89087133871067181</v>
      </c>
      <c r="M871" s="1">
        <f t="shared" si="83"/>
        <v>217334.7003044934</v>
      </c>
    </row>
    <row r="872" spans="1:13" s="80" customFormat="1">
      <c r="A872" s="142" t="s">
        <v>852</v>
      </c>
      <c r="B872" s="155">
        <v>431980</v>
      </c>
      <c r="C872" s="80" t="s">
        <v>863</v>
      </c>
      <c r="D872" s="126" t="s">
        <v>1122</v>
      </c>
      <c r="E872" s="126" t="s">
        <v>1187</v>
      </c>
      <c r="F872" s="103">
        <v>1306548</v>
      </c>
      <c r="G872" s="104">
        <v>6042</v>
      </c>
      <c r="H872" s="2">
        <f t="shared" si="78"/>
        <v>216.24428997020854</v>
      </c>
      <c r="I872" s="2">
        <f t="shared" si="79"/>
        <v>19.272068062143923</v>
      </c>
      <c r="J872" s="1">
        <f t="shared" si="80"/>
        <v>116441.83523147358</v>
      </c>
      <c r="K872" s="1">
        <f t="shared" si="81"/>
        <v>1190106.1647685263</v>
      </c>
      <c r="L872" s="11">
        <f t="shared" si="82"/>
        <v>0.89087133871067181</v>
      </c>
      <c r="M872" s="1">
        <f t="shared" si="83"/>
        <v>1060231.4722151605</v>
      </c>
    </row>
    <row r="873" spans="1:13" s="80" customFormat="1">
      <c r="A873" s="142" t="s">
        <v>852</v>
      </c>
      <c r="B873" s="142">
        <v>431982</v>
      </c>
      <c r="C873" s="80" t="s">
        <v>864</v>
      </c>
      <c r="D873" s="126" t="s">
        <v>1122</v>
      </c>
      <c r="E873" s="126" t="s">
        <v>1187</v>
      </c>
      <c r="F873" s="103">
        <v>0</v>
      </c>
      <c r="G873" s="104">
        <v>0</v>
      </c>
      <c r="H873" s="2">
        <f t="shared" si="78"/>
        <v>0</v>
      </c>
      <c r="I873" s="2">
        <f t="shared" si="79"/>
        <v>19.272068062143923</v>
      </c>
      <c r="J873" s="1">
        <f t="shared" si="80"/>
        <v>0</v>
      </c>
      <c r="K873" s="1">
        <f t="shared" si="81"/>
        <v>0</v>
      </c>
      <c r="L873" s="11">
        <f t="shared" si="82"/>
        <v>0.89087133871067181</v>
      </c>
      <c r="M873" s="1">
        <f t="shared" si="83"/>
        <v>0</v>
      </c>
    </row>
    <row r="874" spans="1:13" s="80" customFormat="1">
      <c r="A874" s="142" t="s">
        <v>852</v>
      </c>
      <c r="B874" s="142">
        <v>431984</v>
      </c>
      <c r="C874" s="80" t="s">
        <v>865</v>
      </c>
      <c r="D874" s="126" t="s">
        <v>1122</v>
      </c>
      <c r="E874" s="126" t="s">
        <v>1187</v>
      </c>
      <c r="F874" s="103">
        <v>0</v>
      </c>
      <c r="G874" s="104">
        <v>0</v>
      </c>
      <c r="H874" s="2">
        <f t="shared" si="78"/>
        <v>0</v>
      </c>
      <c r="I874" s="2">
        <f t="shared" si="79"/>
        <v>19.272068062143923</v>
      </c>
      <c r="J874" s="1">
        <f t="shared" si="80"/>
        <v>0</v>
      </c>
      <c r="K874" s="1">
        <f t="shared" si="81"/>
        <v>0</v>
      </c>
      <c r="L874" s="11">
        <f t="shared" si="82"/>
        <v>0.89087133871067181</v>
      </c>
      <c r="M874" s="1">
        <f t="shared" si="83"/>
        <v>0</v>
      </c>
    </row>
    <row r="875" spans="1:13" s="80" customFormat="1">
      <c r="A875" s="142" t="s">
        <v>852</v>
      </c>
      <c r="B875" s="142">
        <v>431985</v>
      </c>
      <c r="C875" s="80" t="s">
        <v>866</v>
      </c>
      <c r="D875" s="126" t="s">
        <v>1122</v>
      </c>
      <c r="E875" s="126" t="s">
        <v>1187</v>
      </c>
      <c r="F875" s="103">
        <v>0</v>
      </c>
      <c r="G875" s="104">
        <v>0</v>
      </c>
      <c r="H875" s="2">
        <f t="shared" si="78"/>
        <v>0</v>
      </c>
      <c r="I875" s="2">
        <f t="shared" si="79"/>
        <v>19.272068062143923</v>
      </c>
      <c r="J875" s="1">
        <f t="shared" si="80"/>
        <v>0</v>
      </c>
      <c r="K875" s="1">
        <f t="shared" si="81"/>
        <v>0</v>
      </c>
      <c r="L875" s="11">
        <f t="shared" si="82"/>
        <v>0.89087133871067181</v>
      </c>
      <c r="M875" s="1">
        <f t="shared" si="83"/>
        <v>0</v>
      </c>
    </row>
    <row r="876" spans="1:13" s="80" customFormat="1">
      <c r="A876" s="142" t="s">
        <v>852</v>
      </c>
      <c r="B876" s="142">
        <v>431988</v>
      </c>
      <c r="C876" s="80" t="s">
        <v>867</v>
      </c>
      <c r="D876" s="126" t="s">
        <v>1122</v>
      </c>
      <c r="E876" s="126" t="s">
        <v>1187</v>
      </c>
      <c r="F876" s="103">
        <v>0</v>
      </c>
      <c r="G876" s="104">
        <v>0</v>
      </c>
      <c r="H876" s="2">
        <f t="shared" si="78"/>
        <v>0</v>
      </c>
      <c r="I876" s="2">
        <f t="shared" si="79"/>
        <v>19.272068062143923</v>
      </c>
      <c r="J876" s="1">
        <f t="shared" si="80"/>
        <v>0</v>
      </c>
      <c r="K876" s="1">
        <f t="shared" si="81"/>
        <v>0</v>
      </c>
      <c r="L876" s="11">
        <f t="shared" si="82"/>
        <v>0.89087133871067181</v>
      </c>
      <c r="M876" s="1">
        <f t="shared" si="83"/>
        <v>0</v>
      </c>
    </row>
    <row r="877" spans="1:13" s="80" customFormat="1">
      <c r="A877" s="142" t="s">
        <v>852</v>
      </c>
      <c r="B877" s="155">
        <v>431994</v>
      </c>
      <c r="C877" s="80" t="s">
        <v>868</v>
      </c>
      <c r="D877" s="126" t="s">
        <v>1122</v>
      </c>
      <c r="E877" s="126" t="s">
        <v>1187</v>
      </c>
      <c r="F877" s="103">
        <v>1607148</v>
      </c>
      <c r="G877" s="104">
        <v>2616</v>
      </c>
      <c r="H877" s="2">
        <f t="shared" si="78"/>
        <v>614.35321100917429</v>
      </c>
      <c r="I877" s="2">
        <f t="shared" si="79"/>
        <v>19.272068062143923</v>
      </c>
      <c r="J877" s="1">
        <f t="shared" si="80"/>
        <v>50415.730050568505</v>
      </c>
      <c r="K877" s="1">
        <f t="shared" si="81"/>
        <v>1556732.2699494315</v>
      </c>
      <c r="L877" s="11">
        <f t="shared" si="82"/>
        <v>0.89087133871067181</v>
      </c>
      <c r="M877" s="1">
        <f t="shared" si="83"/>
        <v>1386848.1613439531</v>
      </c>
    </row>
    <row r="878" spans="1:13" s="80" customFormat="1">
      <c r="A878" s="142" t="s">
        <v>852</v>
      </c>
      <c r="B878" s="155">
        <v>431995</v>
      </c>
      <c r="C878" s="80" t="s">
        <v>869</v>
      </c>
      <c r="D878" s="126" t="s">
        <v>1122</v>
      </c>
      <c r="E878" s="126" t="s">
        <v>1187</v>
      </c>
      <c r="F878" s="103">
        <v>743280</v>
      </c>
      <c r="G878" s="104">
        <v>2289</v>
      </c>
      <c r="H878" s="2">
        <f t="shared" si="78"/>
        <v>324.71821756225427</v>
      </c>
      <c r="I878" s="2">
        <f t="shared" si="79"/>
        <v>19.272068062143923</v>
      </c>
      <c r="J878" s="1">
        <f t="shared" si="80"/>
        <v>44113.763794247439</v>
      </c>
      <c r="K878" s="1">
        <f t="shared" si="81"/>
        <v>699166.23620575259</v>
      </c>
      <c r="L878" s="11">
        <f t="shared" si="82"/>
        <v>0.89087133871067181</v>
      </c>
      <c r="M878" s="1">
        <f t="shared" si="83"/>
        <v>622867.16082992055</v>
      </c>
    </row>
    <row r="879" spans="1:13" s="80" customFormat="1">
      <c r="A879" s="142" t="s">
        <v>852</v>
      </c>
      <c r="B879" s="142">
        <v>432006</v>
      </c>
      <c r="C879" s="80" t="s">
        <v>870</v>
      </c>
      <c r="D879" s="126" t="s">
        <v>1122</v>
      </c>
      <c r="E879" s="126" t="s">
        <v>1187</v>
      </c>
      <c r="F879" s="103">
        <v>0</v>
      </c>
      <c r="G879" s="104">
        <v>0</v>
      </c>
      <c r="H879" s="2">
        <f t="shared" si="78"/>
        <v>0</v>
      </c>
      <c r="I879" s="2">
        <f t="shared" si="79"/>
        <v>19.272068062143923</v>
      </c>
      <c r="J879" s="1">
        <f t="shared" si="80"/>
        <v>0</v>
      </c>
      <c r="K879" s="1">
        <f t="shared" si="81"/>
        <v>0</v>
      </c>
      <c r="L879" s="11">
        <f t="shared" si="82"/>
        <v>0.89087133871067181</v>
      </c>
      <c r="M879" s="1">
        <f t="shared" si="83"/>
        <v>0</v>
      </c>
    </row>
    <row r="880" spans="1:13" s="80" customFormat="1">
      <c r="A880" s="142" t="s">
        <v>852</v>
      </c>
      <c r="B880" s="155">
        <v>432008</v>
      </c>
      <c r="C880" s="80" t="s">
        <v>871</v>
      </c>
      <c r="D880" s="126" t="s">
        <v>1122</v>
      </c>
      <c r="E880" s="126" t="s">
        <v>1187</v>
      </c>
      <c r="F880" s="103">
        <v>613680</v>
      </c>
      <c r="G880" s="104">
        <v>640</v>
      </c>
      <c r="H880" s="2">
        <f t="shared" si="78"/>
        <v>958.875</v>
      </c>
      <c r="I880" s="2">
        <f t="shared" si="79"/>
        <v>19.272068062143923</v>
      </c>
      <c r="J880" s="1">
        <f t="shared" si="80"/>
        <v>12334.12355977211</v>
      </c>
      <c r="K880" s="1">
        <f t="shared" si="81"/>
        <v>601345.87644022785</v>
      </c>
      <c r="L880" s="11">
        <f t="shared" si="82"/>
        <v>0.89087133871067181</v>
      </c>
      <c r="M880" s="1">
        <f t="shared" si="83"/>
        <v>535721.80597244797</v>
      </c>
    </row>
    <row r="881" spans="1:13" s="80" customFormat="1">
      <c r="A881" s="142" t="s">
        <v>852</v>
      </c>
      <c r="B881" s="142">
        <v>432010</v>
      </c>
      <c r="C881" s="80" t="s">
        <v>872</v>
      </c>
      <c r="D881" s="126" t="s">
        <v>1122</v>
      </c>
      <c r="E881" s="126" t="s">
        <v>1187</v>
      </c>
      <c r="F881" s="103">
        <v>0</v>
      </c>
      <c r="G881" s="104">
        <v>0</v>
      </c>
      <c r="H881" s="2">
        <f t="shared" si="78"/>
        <v>0</v>
      </c>
      <c r="I881" s="2">
        <f t="shared" si="79"/>
        <v>19.272068062143923</v>
      </c>
      <c r="J881" s="1">
        <f t="shared" si="80"/>
        <v>0</v>
      </c>
      <c r="K881" s="1">
        <f t="shared" si="81"/>
        <v>0</v>
      </c>
      <c r="L881" s="11">
        <f t="shared" si="82"/>
        <v>0.89087133871067181</v>
      </c>
      <c r="M881" s="1">
        <f t="shared" si="83"/>
        <v>0</v>
      </c>
    </row>
    <row r="882" spans="1:13" s="80" customFormat="1">
      <c r="A882" s="142" t="s">
        <v>852</v>
      </c>
      <c r="B882" s="155">
        <v>432013</v>
      </c>
      <c r="C882" s="80" t="s">
        <v>873</v>
      </c>
      <c r="D882" s="126" t="s">
        <v>1122</v>
      </c>
      <c r="E882" s="126" t="s">
        <v>1187</v>
      </c>
      <c r="F882" s="103">
        <v>1196808</v>
      </c>
      <c r="G882" s="104">
        <v>994</v>
      </c>
      <c r="H882" s="2">
        <f t="shared" si="78"/>
        <v>1204.0321931589538</v>
      </c>
      <c r="I882" s="2">
        <f t="shared" si="79"/>
        <v>19.272068062143923</v>
      </c>
      <c r="J882" s="1">
        <f t="shared" si="80"/>
        <v>19156.435653771059</v>
      </c>
      <c r="K882" s="1">
        <f t="shared" si="81"/>
        <v>1177651.564346229</v>
      </c>
      <c r="L882" s="11">
        <f t="shared" si="82"/>
        <v>0.89087133871067181</v>
      </c>
      <c r="M882" s="1">
        <f t="shared" si="83"/>
        <v>1049136.0256638417</v>
      </c>
    </row>
    <row r="883" spans="1:13" s="80" customFormat="1">
      <c r="A883" s="142" t="s">
        <v>852</v>
      </c>
      <c r="B883" s="142">
        <v>432014</v>
      </c>
      <c r="C883" s="80" t="s">
        <v>874</v>
      </c>
      <c r="D883" s="126" t="s">
        <v>1122</v>
      </c>
      <c r="E883" s="126" t="s">
        <v>1187</v>
      </c>
      <c r="F883" s="103">
        <v>0</v>
      </c>
      <c r="G883" s="104">
        <v>0</v>
      </c>
      <c r="H883" s="2">
        <f t="shared" si="78"/>
        <v>0</v>
      </c>
      <c r="I883" s="2">
        <f t="shared" si="79"/>
        <v>19.272068062143923</v>
      </c>
      <c r="J883" s="1">
        <f t="shared" si="80"/>
        <v>0</v>
      </c>
      <c r="K883" s="1">
        <f t="shared" si="81"/>
        <v>0</v>
      </c>
      <c r="L883" s="11">
        <f t="shared" si="82"/>
        <v>0.89087133871067181</v>
      </c>
      <c r="M883" s="1">
        <f t="shared" si="83"/>
        <v>0</v>
      </c>
    </row>
    <row r="884" spans="1:13" s="80" customFormat="1">
      <c r="A884" s="142" t="s">
        <v>852</v>
      </c>
      <c r="B884" s="155">
        <v>432016</v>
      </c>
      <c r="C884" s="80" t="s">
        <v>875</v>
      </c>
      <c r="D884" s="126" t="s">
        <v>1122</v>
      </c>
      <c r="E884" s="126" t="s">
        <v>1187</v>
      </c>
      <c r="F884" s="103">
        <v>4675476</v>
      </c>
      <c r="G884" s="104">
        <v>9561</v>
      </c>
      <c r="H884" s="2">
        <f t="shared" si="78"/>
        <v>489.01537496077816</v>
      </c>
      <c r="I884" s="2">
        <f t="shared" si="79"/>
        <v>19.272068062143923</v>
      </c>
      <c r="J884" s="1">
        <f t="shared" si="80"/>
        <v>184260.24274215804</v>
      </c>
      <c r="K884" s="1">
        <f t="shared" si="81"/>
        <v>4491215.7572578415</v>
      </c>
      <c r="L884" s="11">
        <f t="shared" si="82"/>
        <v>0.89087133871067181</v>
      </c>
      <c r="M884" s="1">
        <f t="shared" si="83"/>
        <v>4001095.3941067569</v>
      </c>
    </row>
    <row r="885" spans="1:13" s="80" customFormat="1">
      <c r="A885" s="142" t="s">
        <v>852</v>
      </c>
      <c r="B885" s="155">
        <v>432017</v>
      </c>
      <c r="C885" s="80" t="s">
        <v>876</v>
      </c>
      <c r="D885" s="126" t="s">
        <v>1122</v>
      </c>
      <c r="E885" s="126" t="s">
        <v>1187</v>
      </c>
      <c r="F885" s="103">
        <v>1970664</v>
      </c>
      <c r="G885" s="104">
        <v>4995</v>
      </c>
      <c r="H885" s="2">
        <f t="shared" si="78"/>
        <v>394.52732732732733</v>
      </c>
      <c r="I885" s="2">
        <f t="shared" si="79"/>
        <v>19.272068062143923</v>
      </c>
      <c r="J885" s="1">
        <f t="shared" si="80"/>
        <v>96263.979970408895</v>
      </c>
      <c r="K885" s="1">
        <f t="shared" si="81"/>
        <v>1874400.0200295912</v>
      </c>
      <c r="L885" s="11">
        <f t="shared" si="82"/>
        <v>0.89087133871067181</v>
      </c>
      <c r="M885" s="1">
        <f t="shared" si="83"/>
        <v>1669849.2551230718</v>
      </c>
    </row>
    <row r="886" spans="1:13" s="80" customFormat="1">
      <c r="A886" s="142" t="s">
        <v>852</v>
      </c>
      <c r="B886" s="142">
        <v>432018</v>
      </c>
      <c r="C886" s="80" t="s">
        <v>877</v>
      </c>
      <c r="D886" s="126" t="s">
        <v>1122</v>
      </c>
      <c r="E886" s="126" t="s">
        <v>1187</v>
      </c>
      <c r="F886" s="103">
        <v>0</v>
      </c>
      <c r="G886" s="104">
        <v>0</v>
      </c>
      <c r="H886" s="2">
        <f t="shared" si="78"/>
        <v>0</v>
      </c>
      <c r="I886" s="2">
        <f t="shared" si="79"/>
        <v>19.272068062143923</v>
      </c>
      <c r="J886" s="1">
        <f t="shared" si="80"/>
        <v>0</v>
      </c>
      <c r="K886" s="1">
        <f t="shared" si="81"/>
        <v>0</v>
      </c>
      <c r="L886" s="11">
        <f t="shared" si="82"/>
        <v>0.89087133871067181</v>
      </c>
      <c r="M886" s="1">
        <f t="shared" si="83"/>
        <v>0</v>
      </c>
    </row>
    <row r="887" spans="1:13" s="80" customFormat="1">
      <c r="A887" s="142" t="s">
        <v>852</v>
      </c>
      <c r="B887" s="142">
        <v>432020</v>
      </c>
      <c r="C887" s="80" t="s">
        <v>878</v>
      </c>
      <c r="D887" s="126" t="s">
        <v>1122</v>
      </c>
      <c r="E887" s="126" t="s">
        <v>1187</v>
      </c>
      <c r="F887" s="103">
        <v>0</v>
      </c>
      <c r="G887" s="104">
        <v>0</v>
      </c>
      <c r="H887" s="2">
        <f t="shared" si="78"/>
        <v>0</v>
      </c>
      <c r="I887" s="2">
        <f t="shared" si="79"/>
        <v>19.272068062143923</v>
      </c>
      <c r="J887" s="1">
        <f t="shared" si="80"/>
        <v>0</v>
      </c>
      <c r="K887" s="1">
        <f t="shared" si="81"/>
        <v>0</v>
      </c>
      <c r="L887" s="11">
        <f t="shared" si="82"/>
        <v>0.89087133871067181</v>
      </c>
      <c r="M887" s="1">
        <f t="shared" si="83"/>
        <v>0</v>
      </c>
    </row>
    <row r="888" spans="1:13" s="80" customFormat="1">
      <c r="A888" s="142" t="s">
        <v>852</v>
      </c>
      <c r="B888" s="142">
        <v>432022</v>
      </c>
      <c r="C888" s="80" t="s">
        <v>879</v>
      </c>
      <c r="D888" s="126" t="s">
        <v>1122</v>
      </c>
      <c r="E888" s="126" t="s">
        <v>1187</v>
      </c>
      <c r="F888" s="103">
        <v>0</v>
      </c>
      <c r="G888" s="104">
        <v>0</v>
      </c>
      <c r="H888" s="2">
        <f t="shared" si="78"/>
        <v>0</v>
      </c>
      <c r="I888" s="2">
        <f t="shared" si="79"/>
        <v>19.272068062143923</v>
      </c>
      <c r="J888" s="1">
        <f t="shared" si="80"/>
        <v>0</v>
      </c>
      <c r="K888" s="1">
        <f t="shared" si="81"/>
        <v>0</v>
      </c>
      <c r="L888" s="11">
        <f t="shared" si="82"/>
        <v>0.89087133871067181</v>
      </c>
      <c r="M888" s="1">
        <f t="shared" si="83"/>
        <v>0</v>
      </c>
    </row>
    <row r="889" spans="1:13" s="80" customFormat="1">
      <c r="A889" s="142" t="s">
        <v>852</v>
      </c>
      <c r="B889" s="155">
        <v>432023</v>
      </c>
      <c r="C889" s="80" t="s">
        <v>880</v>
      </c>
      <c r="D889" s="126" t="s">
        <v>1122</v>
      </c>
      <c r="E889" s="126" t="s">
        <v>1187</v>
      </c>
      <c r="F889" s="103">
        <v>864180</v>
      </c>
      <c r="G889" s="104">
        <v>582</v>
      </c>
      <c r="H889" s="2">
        <f t="shared" si="78"/>
        <v>1484.8453608247423</v>
      </c>
      <c r="I889" s="2">
        <f t="shared" si="79"/>
        <v>19.272068062143923</v>
      </c>
      <c r="J889" s="1">
        <f t="shared" si="80"/>
        <v>11216.343612167762</v>
      </c>
      <c r="K889" s="1">
        <f t="shared" si="81"/>
        <v>852963.65638783225</v>
      </c>
      <c r="L889" s="11">
        <f t="shared" si="82"/>
        <v>0.89087133871067181</v>
      </c>
      <c r="M889" s="1">
        <f t="shared" si="83"/>
        <v>759880.87443777756</v>
      </c>
    </row>
    <row r="890" spans="1:13" s="80" customFormat="1">
      <c r="A890" s="142" t="s">
        <v>852</v>
      </c>
      <c r="B890" s="142">
        <v>432025</v>
      </c>
      <c r="C890" s="80" t="s">
        <v>881</v>
      </c>
      <c r="D890" s="126" t="s">
        <v>1122</v>
      </c>
      <c r="E890" s="126" t="s">
        <v>1187</v>
      </c>
      <c r="F890" s="103">
        <v>0</v>
      </c>
      <c r="G890" s="104">
        <v>0</v>
      </c>
      <c r="H890" s="2">
        <f t="shared" si="78"/>
        <v>0</v>
      </c>
      <c r="I890" s="2">
        <f t="shared" si="79"/>
        <v>19.272068062143923</v>
      </c>
      <c r="J890" s="1">
        <f t="shared" si="80"/>
        <v>0</v>
      </c>
      <c r="K890" s="1">
        <f t="shared" si="81"/>
        <v>0</v>
      </c>
      <c r="L890" s="11">
        <f t="shared" si="82"/>
        <v>0.89087133871067181</v>
      </c>
      <c r="M890" s="1">
        <f t="shared" si="83"/>
        <v>0</v>
      </c>
    </row>
    <row r="891" spans="1:13" s="80" customFormat="1">
      <c r="A891" s="142" t="s">
        <v>852</v>
      </c>
      <c r="B891" s="155">
        <v>432029</v>
      </c>
      <c r="C891" s="80" t="s">
        <v>882</v>
      </c>
      <c r="D891" s="126" t="s">
        <v>1122</v>
      </c>
      <c r="E891" s="126" t="s">
        <v>1187</v>
      </c>
      <c r="F891" s="103">
        <v>263580</v>
      </c>
      <c r="G891" s="104">
        <v>134</v>
      </c>
      <c r="H891" s="2">
        <f t="shared" si="78"/>
        <v>1967.0149253731342</v>
      </c>
      <c r="I891" s="2">
        <f t="shared" si="79"/>
        <v>19.272068062143923</v>
      </c>
      <c r="J891" s="1">
        <f t="shared" si="80"/>
        <v>2582.4571203272858</v>
      </c>
      <c r="K891" s="1">
        <f t="shared" si="81"/>
        <v>260997.54287967272</v>
      </c>
      <c r="L891" s="11">
        <f t="shared" si="82"/>
        <v>0.89087133871067181</v>
      </c>
      <c r="M891" s="1">
        <f t="shared" si="83"/>
        <v>232515.23042541</v>
      </c>
    </row>
    <row r="892" spans="1:13" s="80" customFormat="1">
      <c r="A892" s="142" t="s">
        <v>852</v>
      </c>
      <c r="B892" s="155">
        <v>432030</v>
      </c>
      <c r="C892" s="80" t="s">
        <v>815</v>
      </c>
      <c r="D892" s="126" t="s">
        <v>1122</v>
      </c>
      <c r="E892" s="126" t="s">
        <v>1187</v>
      </c>
      <c r="F892" s="103">
        <v>847044</v>
      </c>
      <c r="G892" s="104">
        <v>1527</v>
      </c>
      <c r="H892" s="2">
        <f t="shared" si="78"/>
        <v>554.7111984282908</v>
      </c>
      <c r="I892" s="2">
        <f t="shared" si="79"/>
        <v>19.272068062143923</v>
      </c>
      <c r="J892" s="1">
        <f t="shared" si="80"/>
        <v>29428.44793089377</v>
      </c>
      <c r="K892" s="1">
        <f t="shared" si="81"/>
        <v>817615.55206910626</v>
      </c>
      <c r="L892" s="11">
        <f t="shared" si="82"/>
        <v>0.89087133871067181</v>
      </c>
      <c r="M892" s="1">
        <f t="shared" si="83"/>
        <v>728390.26142246963</v>
      </c>
    </row>
    <row r="893" spans="1:13" s="80" customFormat="1">
      <c r="A893" s="142" t="s">
        <v>852</v>
      </c>
      <c r="B893" s="142">
        <v>432032</v>
      </c>
      <c r="C893" s="80" t="s">
        <v>883</v>
      </c>
      <c r="D893" s="126" t="s">
        <v>1122</v>
      </c>
      <c r="E893" s="126" t="s">
        <v>1187</v>
      </c>
      <c r="F893" s="103">
        <v>0</v>
      </c>
      <c r="G893" s="104">
        <v>0</v>
      </c>
      <c r="H893" s="2">
        <f t="shared" si="78"/>
        <v>0</v>
      </c>
      <c r="I893" s="2">
        <f t="shared" si="79"/>
        <v>19.272068062143923</v>
      </c>
      <c r="J893" s="1">
        <f t="shared" si="80"/>
        <v>0</v>
      </c>
      <c r="K893" s="1">
        <f t="shared" si="81"/>
        <v>0</v>
      </c>
      <c r="L893" s="11">
        <f t="shared" si="82"/>
        <v>0.89087133871067181</v>
      </c>
      <c r="M893" s="1">
        <f t="shared" si="83"/>
        <v>0</v>
      </c>
    </row>
    <row r="894" spans="1:13" s="80" customFormat="1">
      <c r="A894" s="142" t="s">
        <v>852</v>
      </c>
      <c r="B894" s="155">
        <v>432034</v>
      </c>
      <c r="C894" s="80" t="s">
        <v>884</v>
      </c>
      <c r="D894" s="126" t="s">
        <v>1122</v>
      </c>
      <c r="E894" s="126" t="s">
        <v>1187</v>
      </c>
      <c r="F894" s="103">
        <v>195168</v>
      </c>
      <c r="G894" s="104">
        <v>405</v>
      </c>
      <c r="H894" s="2">
        <f t="shared" si="78"/>
        <v>481.89629629629627</v>
      </c>
      <c r="I894" s="2">
        <f t="shared" si="79"/>
        <v>19.272068062143923</v>
      </c>
      <c r="J894" s="1">
        <f t="shared" si="80"/>
        <v>7805.1875651682885</v>
      </c>
      <c r="K894" s="1">
        <f t="shared" si="81"/>
        <v>187362.81243483172</v>
      </c>
      <c r="L894" s="11">
        <f t="shared" si="82"/>
        <v>0.89087133871067181</v>
      </c>
      <c r="M894" s="1">
        <f t="shared" si="83"/>
        <v>166916.15953841506</v>
      </c>
    </row>
    <row r="895" spans="1:13" s="80" customFormat="1">
      <c r="A895" s="142" t="s">
        <v>852</v>
      </c>
      <c r="B895" s="155">
        <v>432141</v>
      </c>
      <c r="C895" s="80" t="s">
        <v>885</v>
      </c>
      <c r="D895" s="126" t="s">
        <v>1122</v>
      </c>
      <c r="E895" s="126" t="s">
        <v>1187</v>
      </c>
      <c r="F895" s="103">
        <v>562044</v>
      </c>
      <c r="G895" s="104">
        <v>488</v>
      </c>
      <c r="H895" s="2">
        <f t="shared" si="78"/>
        <v>1151.7295081967213</v>
      </c>
      <c r="I895" s="2">
        <f t="shared" si="79"/>
        <v>19.272068062143923</v>
      </c>
      <c r="J895" s="1">
        <f t="shared" si="80"/>
        <v>9404.7692143262339</v>
      </c>
      <c r="K895" s="1">
        <f t="shared" si="81"/>
        <v>552639.23078567372</v>
      </c>
      <c r="L895" s="11">
        <f t="shared" si="82"/>
        <v>0.89087133871067181</v>
      </c>
      <c r="M895" s="1">
        <f t="shared" si="83"/>
        <v>492330.45135406905</v>
      </c>
    </row>
    <row r="896" spans="1:13" s="80" customFormat="1">
      <c r="A896" s="142" t="s">
        <v>886</v>
      </c>
      <c r="B896" s="155">
        <v>440425</v>
      </c>
      <c r="C896" s="80" t="s">
        <v>887</v>
      </c>
      <c r="D896" s="126" t="s">
        <v>1122</v>
      </c>
      <c r="E896" s="126" t="s">
        <v>1187</v>
      </c>
      <c r="F896" s="103">
        <v>93876</v>
      </c>
      <c r="G896" s="104">
        <v>473</v>
      </c>
      <c r="H896" s="2">
        <f t="shared" si="78"/>
        <v>198.46934460887948</v>
      </c>
      <c r="I896" s="2">
        <f t="shared" si="79"/>
        <v>19.272068062143923</v>
      </c>
      <c r="J896" s="1">
        <f t="shared" si="80"/>
        <v>9115.6881933940749</v>
      </c>
      <c r="K896" s="1">
        <f t="shared" si="81"/>
        <v>84760.311806605925</v>
      </c>
      <c r="L896" s="11">
        <f t="shared" si="82"/>
        <v>0.89087133871067181</v>
      </c>
      <c r="M896" s="1">
        <f t="shared" si="83"/>
        <v>75510.532448684986</v>
      </c>
    </row>
    <row r="897" spans="1:13" s="80" customFormat="1">
      <c r="A897" s="142" t="s">
        <v>886</v>
      </c>
      <c r="B897" s="155">
        <v>442038</v>
      </c>
      <c r="C897" s="80" t="s">
        <v>888</v>
      </c>
      <c r="D897" s="126" t="s">
        <v>1122</v>
      </c>
      <c r="E897" s="126" t="s">
        <v>1187</v>
      </c>
      <c r="F897" s="103">
        <v>881916</v>
      </c>
      <c r="G897" s="104">
        <v>737</v>
      </c>
      <c r="H897" s="2">
        <f t="shared" si="78"/>
        <v>1196.6295793758479</v>
      </c>
      <c r="I897" s="2">
        <f t="shared" si="79"/>
        <v>19.272068062143923</v>
      </c>
      <c r="J897" s="1">
        <f t="shared" si="80"/>
        <v>14203.514161800071</v>
      </c>
      <c r="K897" s="1">
        <f t="shared" si="81"/>
        <v>867712.48583819997</v>
      </c>
      <c r="L897" s="11">
        <f t="shared" si="82"/>
        <v>0.89087133871067181</v>
      </c>
      <c r="M897" s="1">
        <f t="shared" si="83"/>
        <v>773020.18387464201</v>
      </c>
    </row>
    <row r="898" spans="1:13" s="80" customFormat="1">
      <c r="A898" s="142" t="s">
        <v>886</v>
      </c>
      <c r="B898" s="155">
        <v>442039</v>
      </c>
      <c r="C898" s="80" t="s">
        <v>889</v>
      </c>
      <c r="D898" s="126" t="s">
        <v>1122</v>
      </c>
      <c r="E898" s="126" t="s">
        <v>1187</v>
      </c>
      <c r="F898" s="103">
        <v>7379844</v>
      </c>
      <c r="G898" s="104">
        <v>4843</v>
      </c>
      <c r="H898" s="2">
        <f t="shared" si="78"/>
        <v>1523.8166425769152</v>
      </c>
      <c r="I898" s="2">
        <f t="shared" si="79"/>
        <v>19.272068062143923</v>
      </c>
      <c r="J898" s="1">
        <f t="shared" si="80"/>
        <v>93334.625624963024</v>
      </c>
      <c r="K898" s="1">
        <f t="shared" si="81"/>
        <v>7286509.3743750369</v>
      </c>
      <c r="L898" s="11">
        <f t="shared" si="82"/>
        <v>0.89087133871067181</v>
      </c>
      <c r="M898" s="1">
        <f t="shared" si="83"/>
        <v>6491342.360877349</v>
      </c>
    </row>
    <row r="899" spans="1:13" s="80" customFormat="1">
      <c r="A899" s="142" t="s">
        <v>886</v>
      </c>
      <c r="B899" s="155">
        <v>442040</v>
      </c>
      <c r="C899" s="80" t="s">
        <v>890</v>
      </c>
      <c r="D899" s="126" t="s">
        <v>1122</v>
      </c>
      <c r="E899" s="126" t="s">
        <v>1187</v>
      </c>
      <c r="F899" s="103">
        <v>1880388</v>
      </c>
      <c r="G899" s="104">
        <v>3175</v>
      </c>
      <c r="H899" s="2">
        <f t="shared" ref="H899:H962" si="84">IFERROR(F899/G899,0)</f>
        <v>592.24818897637795</v>
      </c>
      <c r="I899" s="2">
        <f t="shared" ref="I899:I962" si="85">$D$1134</f>
        <v>19.272068062143923</v>
      </c>
      <c r="J899" s="1">
        <f t="shared" ref="J899:J962" si="86">MIN(F899,I899*G899)</f>
        <v>61188.816097306953</v>
      </c>
      <c r="K899" s="1">
        <f t="shared" ref="K899:K962" si="87">F899-J899</f>
        <v>1819199.183902693</v>
      </c>
      <c r="L899" s="11">
        <f t="shared" ref="L899:L962" si="88">$L$1132</f>
        <v>0.89087133871067181</v>
      </c>
      <c r="M899" s="1">
        <f t="shared" ref="M899:M962" si="89">L899*K899</f>
        <v>1620672.4123447537</v>
      </c>
    </row>
    <row r="900" spans="1:13" s="80" customFormat="1">
      <c r="A900" s="142" t="s">
        <v>886</v>
      </c>
      <c r="B900" s="142">
        <v>442041</v>
      </c>
      <c r="C900" s="80" t="s">
        <v>891</v>
      </c>
      <c r="D900" s="126" t="s">
        <v>1122</v>
      </c>
      <c r="E900" s="126" t="s">
        <v>1187</v>
      </c>
      <c r="F900" s="103">
        <v>0</v>
      </c>
      <c r="G900" s="104">
        <v>0</v>
      </c>
      <c r="H900" s="2">
        <f t="shared" si="84"/>
        <v>0</v>
      </c>
      <c r="I900" s="2">
        <f t="shared" si="85"/>
        <v>19.272068062143923</v>
      </c>
      <c r="J900" s="1">
        <f t="shared" si="86"/>
        <v>0</v>
      </c>
      <c r="K900" s="1">
        <f t="shared" si="87"/>
        <v>0</v>
      </c>
      <c r="L900" s="11">
        <f t="shared" si="88"/>
        <v>0.89087133871067181</v>
      </c>
      <c r="M900" s="1">
        <f t="shared" si="89"/>
        <v>0</v>
      </c>
    </row>
    <row r="901" spans="1:13" s="80" customFormat="1">
      <c r="A901" s="142" t="s">
        <v>886</v>
      </c>
      <c r="B901" s="142">
        <v>442043</v>
      </c>
      <c r="C901" s="80" t="s">
        <v>892</v>
      </c>
      <c r="D901" s="126" t="s">
        <v>1122</v>
      </c>
      <c r="E901" s="126" t="s">
        <v>1187</v>
      </c>
      <c r="F901" s="103">
        <v>0</v>
      </c>
      <c r="G901" s="104">
        <v>0</v>
      </c>
      <c r="H901" s="2">
        <f t="shared" si="84"/>
        <v>0</v>
      </c>
      <c r="I901" s="2">
        <f t="shared" si="85"/>
        <v>19.272068062143923</v>
      </c>
      <c r="J901" s="1">
        <f t="shared" si="86"/>
        <v>0</v>
      </c>
      <c r="K901" s="1">
        <f t="shared" si="87"/>
        <v>0</v>
      </c>
      <c r="L901" s="11">
        <f t="shared" si="88"/>
        <v>0.89087133871067181</v>
      </c>
      <c r="M901" s="1">
        <f t="shared" si="89"/>
        <v>0</v>
      </c>
    </row>
    <row r="902" spans="1:13" s="80" customFormat="1">
      <c r="A902" s="142" t="s">
        <v>886</v>
      </c>
      <c r="B902" s="155">
        <v>442046</v>
      </c>
      <c r="C902" s="80" t="s">
        <v>893</v>
      </c>
      <c r="D902" s="126" t="s">
        <v>1122</v>
      </c>
      <c r="E902" s="126" t="s">
        <v>1187</v>
      </c>
      <c r="F902" s="103">
        <v>1883436</v>
      </c>
      <c r="G902" s="104">
        <v>3539</v>
      </c>
      <c r="H902" s="2">
        <f t="shared" si="84"/>
        <v>532.19440519920886</v>
      </c>
      <c r="I902" s="2">
        <f t="shared" si="85"/>
        <v>19.272068062143923</v>
      </c>
      <c r="J902" s="1">
        <f t="shared" si="86"/>
        <v>68203.848871927345</v>
      </c>
      <c r="K902" s="1">
        <f t="shared" si="87"/>
        <v>1815232.1511280728</v>
      </c>
      <c r="L902" s="11">
        <f t="shared" si="88"/>
        <v>0.89087133871067181</v>
      </c>
      <c r="M902" s="1">
        <f t="shared" si="89"/>
        <v>1617138.2965461188</v>
      </c>
    </row>
    <row r="903" spans="1:13" s="80" customFormat="1">
      <c r="A903" s="142" t="s">
        <v>886</v>
      </c>
      <c r="B903" s="142">
        <v>442052</v>
      </c>
      <c r="C903" s="80" t="s">
        <v>894</v>
      </c>
      <c r="D903" s="126" t="s">
        <v>1122</v>
      </c>
      <c r="E903" s="126" t="s">
        <v>1187</v>
      </c>
      <c r="F903" s="103">
        <v>0</v>
      </c>
      <c r="G903" s="104">
        <v>0</v>
      </c>
      <c r="H903" s="2">
        <f t="shared" si="84"/>
        <v>0</v>
      </c>
      <c r="I903" s="2">
        <f t="shared" si="85"/>
        <v>19.272068062143923</v>
      </c>
      <c r="J903" s="1">
        <f t="shared" si="86"/>
        <v>0</v>
      </c>
      <c r="K903" s="1">
        <f t="shared" si="87"/>
        <v>0</v>
      </c>
      <c r="L903" s="11">
        <f t="shared" si="88"/>
        <v>0.89087133871067181</v>
      </c>
      <c r="M903" s="1">
        <f t="shared" si="89"/>
        <v>0</v>
      </c>
    </row>
    <row r="904" spans="1:13" s="80" customFormat="1">
      <c r="A904" s="142" t="s">
        <v>886</v>
      </c>
      <c r="B904" s="155">
        <v>442057</v>
      </c>
      <c r="C904" s="80" t="s">
        <v>895</v>
      </c>
      <c r="D904" s="126" t="s">
        <v>1122</v>
      </c>
      <c r="E904" s="126" t="s">
        <v>1187</v>
      </c>
      <c r="F904" s="103">
        <v>2953440</v>
      </c>
      <c r="G904" s="104">
        <v>1629</v>
      </c>
      <c r="H904" s="2">
        <f t="shared" si="84"/>
        <v>1813.0386740331492</v>
      </c>
      <c r="I904" s="2">
        <f t="shared" si="85"/>
        <v>19.272068062143923</v>
      </c>
      <c r="J904" s="1">
        <f t="shared" si="86"/>
        <v>31394.19887323245</v>
      </c>
      <c r="K904" s="1">
        <f t="shared" si="87"/>
        <v>2922045.8011267674</v>
      </c>
      <c r="L904" s="11">
        <f t="shared" si="88"/>
        <v>0.89087133871067181</v>
      </c>
      <c r="M904" s="1">
        <f t="shared" si="89"/>
        <v>2603166.854623701</v>
      </c>
    </row>
    <row r="905" spans="1:13" s="80" customFormat="1">
      <c r="A905" s="142" t="s">
        <v>886</v>
      </c>
      <c r="B905" s="142">
        <v>442059</v>
      </c>
      <c r="C905" s="80" t="s">
        <v>896</v>
      </c>
      <c r="D905" s="126" t="s">
        <v>1122</v>
      </c>
      <c r="E905" s="126" t="s">
        <v>1187</v>
      </c>
      <c r="F905" s="103">
        <v>0</v>
      </c>
      <c r="G905" s="104">
        <v>0</v>
      </c>
      <c r="H905" s="2">
        <f t="shared" si="84"/>
        <v>0</v>
      </c>
      <c r="I905" s="2">
        <f t="shared" si="85"/>
        <v>19.272068062143923</v>
      </c>
      <c r="J905" s="1">
        <f t="shared" si="86"/>
        <v>0</v>
      </c>
      <c r="K905" s="1">
        <f t="shared" si="87"/>
        <v>0</v>
      </c>
      <c r="L905" s="11">
        <f t="shared" si="88"/>
        <v>0.89087133871067181</v>
      </c>
      <c r="M905" s="1">
        <f t="shared" si="89"/>
        <v>0</v>
      </c>
    </row>
    <row r="906" spans="1:13" s="80" customFormat="1">
      <c r="A906" s="142" t="s">
        <v>886</v>
      </c>
      <c r="B906" s="142">
        <v>442060</v>
      </c>
      <c r="C906" s="80" t="s">
        <v>897</v>
      </c>
      <c r="D906" s="126" t="s">
        <v>1122</v>
      </c>
      <c r="E906" s="126" t="s">
        <v>1187</v>
      </c>
      <c r="F906" s="103">
        <v>0</v>
      </c>
      <c r="G906" s="104">
        <v>0</v>
      </c>
      <c r="H906" s="2">
        <f t="shared" si="84"/>
        <v>0</v>
      </c>
      <c r="I906" s="2">
        <f t="shared" si="85"/>
        <v>19.272068062143923</v>
      </c>
      <c r="J906" s="1">
        <f t="shared" si="86"/>
        <v>0</v>
      </c>
      <c r="K906" s="1">
        <f t="shared" si="87"/>
        <v>0</v>
      </c>
      <c r="L906" s="11">
        <f t="shared" si="88"/>
        <v>0.89087133871067181</v>
      </c>
      <c r="M906" s="1">
        <f t="shared" si="89"/>
        <v>0</v>
      </c>
    </row>
    <row r="907" spans="1:13" s="80" customFormat="1">
      <c r="A907" s="142" t="s">
        <v>886</v>
      </c>
      <c r="B907" s="155">
        <v>442061</v>
      </c>
      <c r="C907" s="80" t="s">
        <v>898</v>
      </c>
      <c r="D907" s="126" t="s">
        <v>1122</v>
      </c>
      <c r="E907" s="126" t="s">
        <v>1187</v>
      </c>
      <c r="F907" s="103">
        <v>1468020</v>
      </c>
      <c r="G907" s="104">
        <v>1313</v>
      </c>
      <c r="H907" s="2">
        <f t="shared" si="84"/>
        <v>1118.0654988575782</v>
      </c>
      <c r="I907" s="2">
        <f t="shared" si="85"/>
        <v>19.272068062143923</v>
      </c>
      <c r="J907" s="1">
        <f t="shared" si="86"/>
        <v>25304.225365594972</v>
      </c>
      <c r="K907" s="1">
        <f t="shared" si="87"/>
        <v>1442715.774634405</v>
      </c>
      <c r="L907" s="11">
        <f t="shared" si="88"/>
        <v>0.89087133871067181</v>
      </c>
      <c r="M907" s="1">
        <f t="shared" si="89"/>
        <v>1285274.1335275562</v>
      </c>
    </row>
    <row r="908" spans="1:13" s="80" customFormat="1">
      <c r="A908" s="142" t="s">
        <v>886</v>
      </c>
      <c r="B908" s="155">
        <v>442065</v>
      </c>
      <c r="C908" s="80" t="s">
        <v>899</v>
      </c>
      <c r="D908" s="126" t="s">
        <v>1122</v>
      </c>
      <c r="E908" s="126" t="s">
        <v>1187</v>
      </c>
      <c r="F908" s="103">
        <v>32364</v>
      </c>
      <c r="G908" s="104">
        <v>731</v>
      </c>
      <c r="H908" s="2">
        <f t="shared" si="84"/>
        <v>44.273597811217513</v>
      </c>
      <c r="I908" s="2">
        <f t="shared" si="85"/>
        <v>19.272068062143923</v>
      </c>
      <c r="J908" s="1">
        <f t="shared" si="86"/>
        <v>14087.881753427208</v>
      </c>
      <c r="K908" s="1">
        <f t="shared" si="87"/>
        <v>18276.118246572791</v>
      </c>
      <c r="L908" s="11">
        <f t="shared" si="88"/>
        <v>0.89087133871067181</v>
      </c>
      <c r="M908" s="1">
        <f t="shared" si="89"/>
        <v>16281.669928758838</v>
      </c>
    </row>
    <row r="909" spans="1:13" s="80" customFormat="1">
      <c r="A909" s="142" t="s">
        <v>886</v>
      </c>
      <c r="B909" s="155">
        <v>442066</v>
      </c>
      <c r="C909" s="80" t="s">
        <v>900</v>
      </c>
      <c r="D909" s="126" t="s">
        <v>1122</v>
      </c>
      <c r="E909" s="126" t="s">
        <v>1187</v>
      </c>
      <c r="F909" s="103">
        <v>1303752</v>
      </c>
      <c r="G909" s="104">
        <v>737</v>
      </c>
      <c r="H909" s="2">
        <f t="shared" si="84"/>
        <v>1768.9986431478969</v>
      </c>
      <c r="I909" s="2">
        <f t="shared" si="85"/>
        <v>19.272068062143923</v>
      </c>
      <c r="J909" s="1">
        <f t="shared" si="86"/>
        <v>14203.514161800071</v>
      </c>
      <c r="K909" s="1">
        <f t="shared" si="87"/>
        <v>1289548.4858382</v>
      </c>
      <c r="L909" s="11">
        <f t="shared" si="88"/>
        <v>0.89087133871067181</v>
      </c>
      <c r="M909" s="1">
        <f t="shared" si="89"/>
        <v>1148821.7859109971</v>
      </c>
    </row>
    <row r="910" spans="1:13" s="80" customFormat="1">
      <c r="A910" s="142" t="s">
        <v>886</v>
      </c>
      <c r="B910" s="155">
        <v>442068</v>
      </c>
      <c r="C910" s="80" t="s">
        <v>901</v>
      </c>
      <c r="D910" s="126" t="s">
        <v>1122</v>
      </c>
      <c r="E910" s="126" t="s">
        <v>1187</v>
      </c>
      <c r="F910" s="103">
        <v>5948136</v>
      </c>
      <c r="G910" s="104">
        <v>17643</v>
      </c>
      <c r="H910" s="2">
        <f t="shared" si="84"/>
        <v>337.13858187383096</v>
      </c>
      <c r="I910" s="2">
        <f t="shared" si="85"/>
        <v>19.272068062143923</v>
      </c>
      <c r="J910" s="1">
        <f t="shared" si="86"/>
        <v>340017.09682040522</v>
      </c>
      <c r="K910" s="1">
        <f t="shared" si="87"/>
        <v>5608118.9031795952</v>
      </c>
      <c r="L910" s="11">
        <f t="shared" si="88"/>
        <v>0.89087133871067181</v>
      </c>
      <c r="M910" s="1">
        <f t="shared" si="89"/>
        <v>4996112.3949242309</v>
      </c>
    </row>
    <row r="911" spans="1:13" s="80" customFormat="1">
      <c r="A911" s="142" t="s">
        <v>886</v>
      </c>
      <c r="B911" s="155">
        <v>442069</v>
      </c>
      <c r="C911" s="80" t="s">
        <v>902</v>
      </c>
      <c r="D911" s="126" t="s">
        <v>1122</v>
      </c>
      <c r="E911" s="126" t="s">
        <v>1187</v>
      </c>
      <c r="F911" s="103">
        <v>104616</v>
      </c>
      <c r="G911" s="104">
        <v>709</v>
      </c>
      <c r="H911" s="2">
        <f t="shared" si="84"/>
        <v>147.55430183356842</v>
      </c>
      <c r="I911" s="2">
        <f t="shared" si="85"/>
        <v>19.272068062143923</v>
      </c>
      <c r="J911" s="1">
        <f t="shared" si="86"/>
        <v>13663.896256060041</v>
      </c>
      <c r="K911" s="1">
        <f t="shared" si="87"/>
        <v>90952.103743939952</v>
      </c>
      <c r="L911" s="11">
        <f t="shared" si="88"/>
        <v>0.89087133871067181</v>
      </c>
      <c r="M911" s="1">
        <f t="shared" si="89"/>
        <v>81026.622420915694</v>
      </c>
    </row>
    <row r="912" spans="1:13" s="80" customFormat="1">
      <c r="A912" s="142" t="s">
        <v>886</v>
      </c>
      <c r="B912" s="142">
        <v>442070</v>
      </c>
      <c r="C912" s="80" t="s">
        <v>903</v>
      </c>
      <c r="D912" s="126" t="s">
        <v>1122</v>
      </c>
      <c r="E912" s="126" t="s">
        <v>1187</v>
      </c>
      <c r="F912" s="103">
        <v>0</v>
      </c>
      <c r="G912" s="104">
        <v>0</v>
      </c>
      <c r="H912" s="2">
        <f t="shared" si="84"/>
        <v>0</v>
      </c>
      <c r="I912" s="2">
        <f t="shared" si="85"/>
        <v>19.272068062143923</v>
      </c>
      <c r="J912" s="1">
        <f t="shared" si="86"/>
        <v>0</v>
      </c>
      <c r="K912" s="1">
        <f t="shared" si="87"/>
        <v>0</v>
      </c>
      <c r="L912" s="11">
        <f t="shared" si="88"/>
        <v>0.89087133871067181</v>
      </c>
      <c r="M912" s="1">
        <f t="shared" si="89"/>
        <v>0</v>
      </c>
    </row>
    <row r="913" spans="1:13" s="80" customFormat="1">
      <c r="A913" s="142" t="s">
        <v>886</v>
      </c>
      <c r="B913" s="142">
        <v>442071</v>
      </c>
      <c r="C913" s="80" t="s">
        <v>904</v>
      </c>
      <c r="D913" s="126" t="s">
        <v>1122</v>
      </c>
      <c r="E913" s="126" t="s">
        <v>1187</v>
      </c>
      <c r="F913" s="103">
        <v>0</v>
      </c>
      <c r="G913" s="104">
        <v>0</v>
      </c>
      <c r="H913" s="2">
        <f t="shared" si="84"/>
        <v>0</v>
      </c>
      <c r="I913" s="2">
        <f t="shared" si="85"/>
        <v>19.272068062143923</v>
      </c>
      <c r="J913" s="1">
        <f t="shared" si="86"/>
        <v>0</v>
      </c>
      <c r="K913" s="1">
        <f t="shared" si="87"/>
        <v>0</v>
      </c>
      <c r="L913" s="11">
        <f t="shared" si="88"/>
        <v>0.89087133871067181</v>
      </c>
      <c r="M913" s="1">
        <f t="shared" si="89"/>
        <v>0</v>
      </c>
    </row>
    <row r="914" spans="1:13" s="80" customFormat="1">
      <c r="A914" s="142" t="s">
        <v>886</v>
      </c>
      <c r="B914" s="155">
        <v>442073</v>
      </c>
      <c r="C914" s="80" t="s">
        <v>905</v>
      </c>
      <c r="D914" s="126" t="s">
        <v>1122</v>
      </c>
      <c r="E914" s="126" t="s">
        <v>1187</v>
      </c>
      <c r="F914" s="103">
        <v>149976</v>
      </c>
      <c r="G914" s="104">
        <v>81</v>
      </c>
      <c r="H914" s="2">
        <f t="shared" si="84"/>
        <v>1851.5555555555557</v>
      </c>
      <c r="I914" s="2">
        <f t="shared" si="85"/>
        <v>19.272068062143923</v>
      </c>
      <c r="J914" s="1">
        <f t="shared" si="86"/>
        <v>1561.0375130336577</v>
      </c>
      <c r="K914" s="1">
        <f t="shared" si="87"/>
        <v>148414.96248696634</v>
      </c>
      <c r="L914" s="11">
        <f t="shared" si="88"/>
        <v>0.89087133871067181</v>
      </c>
      <c r="M914" s="1">
        <f t="shared" si="89"/>
        <v>132218.63631545784</v>
      </c>
    </row>
    <row r="915" spans="1:13" s="80" customFormat="1">
      <c r="A915" s="142" t="s">
        <v>886</v>
      </c>
      <c r="B915" s="155">
        <v>442076</v>
      </c>
      <c r="C915" s="80" t="s">
        <v>906</v>
      </c>
      <c r="D915" s="126" t="s">
        <v>1122</v>
      </c>
      <c r="E915" s="126" t="s">
        <v>1187</v>
      </c>
      <c r="F915" s="103">
        <v>1356084</v>
      </c>
      <c r="G915" s="104">
        <v>2162</v>
      </c>
      <c r="H915" s="2">
        <f t="shared" si="84"/>
        <v>627.2358926919519</v>
      </c>
      <c r="I915" s="2">
        <f t="shared" si="85"/>
        <v>19.272068062143923</v>
      </c>
      <c r="J915" s="1">
        <f t="shared" si="86"/>
        <v>41666.211150355164</v>
      </c>
      <c r="K915" s="1">
        <f t="shared" si="87"/>
        <v>1314417.7888496448</v>
      </c>
      <c r="L915" s="11">
        <f t="shared" si="88"/>
        <v>0.89087133871067181</v>
      </c>
      <c r="M915" s="1">
        <f t="shared" si="89"/>
        <v>1170977.1351776042</v>
      </c>
    </row>
    <row r="916" spans="1:13" s="80" customFormat="1">
      <c r="A916" s="142" t="s">
        <v>886</v>
      </c>
      <c r="B916" s="155">
        <v>442083</v>
      </c>
      <c r="C916" s="80" t="s">
        <v>907</v>
      </c>
      <c r="D916" s="126" t="s">
        <v>1122</v>
      </c>
      <c r="E916" s="126" t="s">
        <v>1187</v>
      </c>
      <c r="F916" s="103">
        <v>2316864</v>
      </c>
      <c r="G916" s="104">
        <v>31265</v>
      </c>
      <c r="H916" s="2">
        <f t="shared" si="84"/>
        <v>74.104078042539584</v>
      </c>
      <c r="I916" s="2">
        <f t="shared" si="85"/>
        <v>19.272068062143923</v>
      </c>
      <c r="J916" s="1">
        <f t="shared" si="86"/>
        <v>602541.20796292974</v>
      </c>
      <c r="K916" s="1">
        <f t="shared" si="87"/>
        <v>1714322.7920370703</v>
      </c>
      <c r="L916" s="11">
        <f t="shared" si="88"/>
        <v>0.89087133871067181</v>
      </c>
      <c r="M916" s="1">
        <f t="shared" si="89"/>
        <v>1527241.0407242815</v>
      </c>
    </row>
    <row r="917" spans="1:13" s="80" customFormat="1">
      <c r="A917" s="142" t="s">
        <v>886</v>
      </c>
      <c r="B917" s="155">
        <v>442086</v>
      </c>
      <c r="C917" s="80" t="s">
        <v>908</v>
      </c>
      <c r="D917" s="126" t="s">
        <v>1122</v>
      </c>
      <c r="E917" s="126" t="s">
        <v>1187</v>
      </c>
      <c r="F917" s="103">
        <v>4698576</v>
      </c>
      <c r="G917" s="104">
        <v>12536</v>
      </c>
      <c r="H917" s="2">
        <f t="shared" si="84"/>
        <v>374.80663688576897</v>
      </c>
      <c r="I917" s="2">
        <f t="shared" si="85"/>
        <v>19.272068062143923</v>
      </c>
      <c r="J917" s="1">
        <f t="shared" si="86"/>
        <v>241594.64522703621</v>
      </c>
      <c r="K917" s="1">
        <f t="shared" si="87"/>
        <v>4456981.3547729636</v>
      </c>
      <c r="L917" s="11">
        <f t="shared" si="88"/>
        <v>0.89087133871067181</v>
      </c>
      <c r="M917" s="1">
        <f t="shared" si="89"/>
        <v>3970596.9461350939</v>
      </c>
    </row>
    <row r="918" spans="1:13" s="80" customFormat="1">
      <c r="A918" s="142" t="s">
        <v>886</v>
      </c>
      <c r="B918" s="155">
        <v>442090</v>
      </c>
      <c r="C918" s="80" t="s">
        <v>909</v>
      </c>
      <c r="D918" s="126" t="s">
        <v>1122</v>
      </c>
      <c r="E918" s="126" t="s">
        <v>1187</v>
      </c>
      <c r="F918" s="103">
        <v>2088120</v>
      </c>
      <c r="G918" s="104">
        <v>1720</v>
      </c>
      <c r="H918" s="2">
        <f t="shared" si="84"/>
        <v>1214.0232558139535</v>
      </c>
      <c r="I918" s="2">
        <f t="shared" si="85"/>
        <v>19.272068062143923</v>
      </c>
      <c r="J918" s="1">
        <f t="shared" si="86"/>
        <v>33147.957066887546</v>
      </c>
      <c r="K918" s="1">
        <f t="shared" si="87"/>
        <v>2054972.0429331125</v>
      </c>
      <c r="L918" s="11">
        <f t="shared" si="88"/>
        <v>0.89087133871067181</v>
      </c>
      <c r="M918" s="1">
        <f t="shared" si="89"/>
        <v>1830715.6949008261</v>
      </c>
    </row>
    <row r="919" spans="1:13" s="80" customFormat="1">
      <c r="A919" s="142" t="s">
        <v>886</v>
      </c>
      <c r="B919" s="155">
        <v>442091</v>
      </c>
      <c r="C919" s="80" t="s">
        <v>910</v>
      </c>
      <c r="D919" s="126" t="s">
        <v>1122</v>
      </c>
      <c r="E919" s="126" t="s">
        <v>1187</v>
      </c>
      <c r="F919" s="103">
        <v>2361468</v>
      </c>
      <c r="G919" s="104">
        <v>9205</v>
      </c>
      <c r="H919" s="2">
        <f t="shared" si="84"/>
        <v>256.54187941336232</v>
      </c>
      <c r="I919" s="2">
        <f t="shared" si="85"/>
        <v>19.272068062143923</v>
      </c>
      <c r="J919" s="1">
        <f t="shared" si="86"/>
        <v>177399.38651203481</v>
      </c>
      <c r="K919" s="1">
        <f t="shared" si="87"/>
        <v>2184068.6134879654</v>
      </c>
      <c r="L919" s="11">
        <f t="shared" si="88"/>
        <v>0.89087133871067181</v>
      </c>
      <c r="M919" s="1">
        <f t="shared" si="89"/>
        <v>1945724.1295339847</v>
      </c>
    </row>
    <row r="920" spans="1:13" s="80" customFormat="1">
      <c r="A920" s="142" t="s">
        <v>886</v>
      </c>
      <c r="B920" s="142">
        <v>442093</v>
      </c>
      <c r="C920" s="80" t="s">
        <v>911</v>
      </c>
      <c r="D920" s="126" t="s">
        <v>1122</v>
      </c>
      <c r="E920" s="126" t="s">
        <v>1187</v>
      </c>
      <c r="F920" s="103">
        <v>0</v>
      </c>
      <c r="G920" s="104">
        <v>0</v>
      </c>
      <c r="H920" s="2">
        <f t="shared" si="84"/>
        <v>0</v>
      </c>
      <c r="I920" s="2">
        <f t="shared" si="85"/>
        <v>19.272068062143923</v>
      </c>
      <c r="J920" s="1">
        <f t="shared" si="86"/>
        <v>0</v>
      </c>
      <c r="K920" s="1">
        <f t="shared" si="87"/>
        <v>0</v>
      </c>
      <c r="L920" s="11">
        <f t="shared" si="88"/>
        <v>0.89087133871067181</v>
      </c>
      <c r="M920" s="1">
        <f t="shared" si="89"/>
        <v>0</v>
      </c>
    </row>
    <row r="921" spans="1:13" s="80" customFormat="1">
      <c r="A921" s="142" t="s">
        <v>886</v>
      </c>
      <c r="B921" s="155">
        <v>442103</v>
      </c>
      <c r="C921" s="80" t="s">
        <v>912</v>
      </c>
      <c r="D921" s="126" t="s">
        <v>1122</v>
      </c>
      <c r="E921" s="126" t="s">
        <v>1187</v>
      </c>
      <c r="F921" s="103">
        <v>606924</v>
      </c>
      <c r="G921" s="104">
        <v>711</v>
      </c>
      <c r="H921" s="2">
        <f t="shared" si="84"/>
        <v>853.62025316455697</v>
      </c>
      <c r="I921" s="2">
        <f t="shared" si="85"/>
        <v>19.272068062143923</v>
      </c>
      <c r="J921" s="1">
        <f t="shared" si="86"/>
        <v>13702.44039218433</v>
      </c>
      <c r="K921" s="1">
        <f t="shared" si="87"/>
        <v>593221.5596078157</v>
      </c>
      <c r="L921" s="11">
        <f t="shared" si="88"/>
        <v>0.89087133871067181</v>
      </c>
      <c r="M921" s="1">
        <f t="shared" si="89"/>
        <v>528484.08495984739</v>
      </c>
    </row>
    <row r="922" spans="1:13" s="80" customFormat="1">
      <c r="A922" s="142" t="s">
        <v>886</v>
      </c>
      <c r="B922" s="155">
        <v>442104</v>
      </c>
      <c r="C922" s="80" t="s">
        <v>913</v>
      </c>
      <c r="D922" s="126" t="s">
        <v>1122</v>
      </c>
      <c r="E922" s="126" t="s">
        <v>1187</v>
      </c>
      <c r="F922" s="103">
        <v>883632</v>
      </c>
      <c r="G922" s="104">
        <v>437</v>
      </c>
      <c r="H922" s="2">
        <f t="shared" si="84"/>
        <v>2022.0411899313501</v>
      </c>
      <c r="I922" s="2">
        <f t="shared" si="85"/>
        <v>19.272068062143923</v>
      </c>
      <c r="J922" s="1">
        <f t="shared" si="86"/>
        <v>8421.8937431568938</v>
      </c>
      <c r="K922" s="1">
        <f t="shared" si="87"/>
        <v>875210.10625684308</v>
      </c>
      <c r="L922" s="11">
        <f t="shared" si="88"/>
        <v>0.89087133871067181</v>
      </c>
      <c r="M922" s="1">
        <f t="shared" si="89"/>
        <v>779699.59901414311</v>
      </c>
    </row>
    <row r="923" spans="1:13" s="80" customFormat="1">
      <c r="A923" s="142" t="s">
        <v>886</v>
      </c>
      <c r="B923" s="155">
        <v>442105</v>
      </c>
      <c r="C923" s="80" t="s">
        <v>914</v>
      </c>
      <c r="D923" s="126" t="s">
        <v>1122</v>
      </c>
      <c r="E923" s="126" t="s">
        <v>1187</v>
      </c>
      <c r="F923" s="103">
        <v>1110084</v>
      </c>
      <c r="G923" s="104">
        <v>1216</v>
      </c>
      <c r="H923" s="2">
        <f t="shared" si="84"/>
        <v>912.89802631578948</v>
      </c>
      <c r="I923" s="2">
        <f t="shared" si="85"/>
        <v>19.272068062143923</v>
      </c>
      <c r="J923" s="1">
        <f t="shared" si="86"/>
        <v>23434.834763567011</v>
      </c>
      <c r="K923" s="1">
        <f t="shared" si="87"/>
        <v>1086649.165236433</v>
      </c>
      <c r="L923" s="11">
        <f t="shared" si="88"/>
        <v>0.89087133871067181</v>
      </c>
      <c r="M923" s="1">
        <f t="shared" si="89"/>
        <v>968064.5965430151</v>
      </c>
    </row>
    <row r="924" spans="1:13" s="80" customFormat="1">
      <c r="A924" s="142" t="s">
        <v>886</v>
      </c>
      <c r="B924" s="155">
        <v>442107</v>
      </c>
      <c r="C924" s="80" t="s">
        <v>915</v>
      </c>
      <c r="D924" s="126" t="s">
        <v>1122</v>
      </c>
      <c r="E924" s="126" t="s">
        <v>1187</v>
      </c>
      <c r="F924" s="103">
        <v>0</v>
      </c>
      <c r="G924" s="104">
        <v>5307</v>
      </c>
      <c r="H924" s="2">
        <f t="shared" si="84"/>
        <v>0</v>
      </c>
      <c r="I924" s="2">
        <f t="shared" si="85"/>
        <v>19.272068062143923</v>
      </c>
      <c r="J924" s="1">
        <f t="shared" si="86"/>
        <v>0</v>
      </c>
      <c r="K924" s="1">
        <f t="shared" si="87"/>
        <v>0</v>
      </c>
      <c r="L924" s="11">
        <f t="shared" si="88"/>
        <v>0.89087133871067181</v>
      </c>
      <c r="M924" s="1">
        <f t="shared" si="89"/>
        <v>0</v>
      </c>
    </row>
    <row r="925" spans="1:13" s="80" customFormat="1">
      <c r="A925" s="142" t="s">
        <v>886</v>
      </c>
      <c r="B925" s="142">
        <v>442112</v>
      </c>
      <c r="C925" s="80" t="s">
        <v>916</v>
      </c>
      <c r="D925" s="126" t="s">
        <v>1122</v>
      </c>
      <c r="E925" s="126" t="s">
        <v>1187</v>
      </c>
      <c r="F925" s="103">
        <v>0</v>
      </c>
      <c r="G925" s="104">
        <v>0</v>
      </c>
      <c r="H925" s="2">
        <f t="shared" si="84"/>
        <v>0</v>
      </c>
      <c r="I925" s="2">
        <f t="shared" si="85"/>
        <v>19.272068062143923</v>
      </c>
      <c r="J925" s="1">
        <f t="shared" si="86"/>
        <v>0</v>
      </c>
      <c r="K925" s="1">
        <f t="shared" si="87"/>
        <v>0</v>
      </c>
      <c r="L925" s="11">
        <f t="shared" si="88"/>
        <v>0.89087133871067181</v>
      </c>
      <c r="M925" s="1">
        <f t="shared" si="89"/>
        <v>0</v>
      </c>
    </row>
    <row r="926" spans="1:13" s="80" customFormat="1">
      <c r="A926" s="142" t="s">
        <v>886</v>
      </c>
      <c r="B926" s="155">
        <v>442116</v>
      </c>
      <c r="C926" s="80" t="s">
        <v>917</v>
      </c>
      <c r="D926" s="126" t="s">
        <v>1122</v>
      </c>
      <c r="E926" s="126" t="s">
        <v>1187</v>
      </c>
      <c r="F926" s="103">
        <v>1288320</v>
      </c>
      <c r="G926" s="104">
        <v>3362</v>
      </c>
      <c r="H926" s="2">
        <f t="shared" si="84"/>
        <v>383.2004759071981</v>
      </c>
      <c r="I926" s="2">
        <f t="shared" si="85"/>
        <v>19.272068062143923</v>
      </c>
      <c r="J926" s="1">
        <f t="shared" si="86"/>
        <v>64792.692824927872</v>
      </c>
      <c r="K926" s="1">
        <f t="shared" si="87"/>
        <v>1223527.3071750721</v>
      </c>
      <c r="L926" s="11">
        <f t="shared" si="88"/>
        <v>0.89087133871067181</v>
      </c>
      <c r="M926" s="1">
        <f t="shared" si="89"/>
        <v>1090005.4100921198</v>
      </c>
    </row>
    <row r="927" spans="1:13" s="80" customFormat="1">
      <c r="A927" s="142" t="s">
        <v>886</v>
      </c>
      <c r="B927" s="155">
        <v>442130</v>
      </c>
      <c r="C927" s="80" t="s">
        <v>918</v>
      </c>
      <c r="D927" s="126" t="s">
        <v>1122</v>
      </c>
      <c r="E927" s="126" t="s">
        <v>1187</v>
      </c>
      <c r="F927" s="103">
        <v>2078784</v>
      </c>
      <c r="G927" s="104">
        <v>9613</v>
      </c>
      <c r="H927" s="2">
        <f t="shared" si="84"/>
        <v>216.24716529699364</v>
      </c>
      <c r="I927" s="2">
        <f t="shared" si="85"/>
        <v>19.272068062143923</v>
      </c>
      <c r="J927" s="1">
        <f t="shared" si="86"/>
        <v>185262.39028138953</v>
      </c>
      <c r="K927" s="1">
        <f t="shared" si="87"/>
        <v>1893521.6097186105</v>
      </c>
      <c r="L927" s="11">
        <f t="shared" si="88"/>
        <v>0.89087133871067181</v>
      </c>
      <c r="M927" s="1">
        <f t="shared" si="89"/>
        <v>1686884.1313276049</v>
      </c>
    </row>
    <row r="928" spans="1:13" s="80" customFormat="1">
      <c r="A928" s="142" t="s">
        <v>886</v>
      </c>
      <c r="B928" s="142">
        <v>442131</v>
      </c>
      <c r="C928" s="80" t="s">
        <v>919</v>
      </c>
      <c r="D928" s="126" t="s">
        <v>1122</v>
      </c>
      <c r="E928" s="126" t="s">
        <v>1187</v>
      </c>
      <c r="F928" s="103">
        <v>0</v>
      </c>
      <c r="G928" s="104">
        <v>0</v>
      </c>
      <c r="H928" s="2">
        <f t="shared" si="84"/>
        <v>0</v>
      </c>
      <c r="I928" s="2">
        <f t="shared" si="85"/>
        <v>19.272068062143923</v>
      </c>
      <c r="J928" s="1">
        <f t="shared" si="86"/>
        <v>0</v>
      </c>
      <c r="K928" s="1">
        <f t="shared" si="87"/>
        <v>0</v>
      </c>
      <c r="L928" s="11">
        <f t="shared" si="88"/>
        <v>0.89087133871067181</v>
      </c>
      <c r="M928" s="1">
        <f t="shared" si="89"/>
        <v>0</v>
      </c>
    </row>
    <row r="929" spans="1:13" s="80" customFormat="1">
      <c r="A929" s="142" t="s">
        <v>886</v>
      </c>
      <c r="B929" s="142">
        <v>442134</v>
      </c>
      <c r="C929" s="80" t="s">
        <v>920</v>
      </c>
      <c r="D929" s="126" t="s">
        <v>1122</v>
      </c>
      <c r="E929" s="126" t="s">
        <v>1187</v>
      </c>
      <c r="F929" s="103">
        <v>0</v>
      </c>
      <c r="G929" s="104">
        <v>0</v>
      </c>
      <c r="H929" s="2">
        <f t="shared" si="84"/>
        <v>0</v>
      </c>
      <c r="I929" s="2">
        <f t="shared" si="85"/>
        <v>19.272068062143923</v>
      </c>
      <c r="J929" s="1">
        <f t="shared" si="86"/>
        <v>0</v>
      </c>
      <c r="K929" s="1">
        <f t="shared" si="87"/>
        <v>0</v>
      </c>
      <c r="L929" s="11">
        <f t="shared" si="88"/>
        <v>0.89087133871067181</v>
      </c>
      <c r="M929" s="1">
        <f t="shared" si="89"/>
        <v>0</v>
      </c>
    </row>
    <row r="930" spans="1:13" s="80" customFormat="1">
      <c r="A930" s="142" t="s">
        <v>886</v>
      </c>
      <c r="B930" s="155">
        <v>442135</v>
      </c>
      <c r="C930" s="80" t="s">
        <v>921</v>
      </c>
      <c r="D930" s="126" t="s">
        <v>1122</v>
      </c>
      <c r="E930" s="126" t="s">
        <v>1187</v>
      </c>
      <c r="F930" s="103">
        <v>2053752</v>
      </c>
      <c r="G930" s="104">
        <v>3810</v>
      </c>
      <c r="H930" s="2">
        <f t="shared" si="84"/>
        <v>539.04251968503934</v>
      </c>
      <c r="I930" s="2">
        <f t="shared" si="85"/>
        <v>19.272068062143923</v>
      </c>
      <c r="J930" s="1">
        <f t="shared" si="86"/>
        <v>73426.579316768344</v>
      </c>
      <c r="K930" s="1">
        <f t="shared" si="87"/>
        <v>1980325.4206832317</v>
      </c>
      <c r="L930" s="11">
        <f t="shared" si="88"/>
        <v>0.89087133871067181</v>
      </c>
      <c r="M930" s="1">
        <f t="shared" si="89"/>
        <v>1764215.158606845</v>
      </c>
    </row>
    <row r="931" spans="1:13" s="80" customFormat="1">
      <c r="A931" s="142" t="s">
        <v>886</v>
      </c>
      <c r="B931" s="155">
        <v>442141</v>
      </c>
      <c r="C931" s="80" t="s">
        <v>885</v>
      </c>
      <c r="D931" s="126" t="s">
        <v>1122</v>
      </c>
      <c r="E931" s="126" t="s">
        <v>1187</v>
      </c>
      <c r="F931" s="103">
        <v>1467552</v>
      </c>
      <c r="G931" s="104">
        <v>1508</v>
      </c>
      <c r="H931" s="2">
        <f t="shared" si="84"/>
        <v>973.17771883289129</v>
      </c>
      <c r="I931" s="2">
        <f t="shared" si="85"/>
        <v>19.272068062143923</v>
      </c>
      <c r="J931" s="1">
        <f t="shared" si="86"/>
        <v>29062.278637713036</v>
      </c>
      <c r="K931" s="1">
        <f t="shared" si="87"/>
        <v>1438489.7213622869</v>
      </c>
      <c r="L931" s="11">
        <f t="shared" si="88"/>
        <v>0.89087133871067181</v>
      </c>
      <c r="M931" s="1">
        <f t="shared" si="89"/>
        <v>1281509.2637915618</v>
      </c>
    </row>
    <row r="932" spans="1:13" s="80" customFormat="1">
      <c r="A932" s="142" t="s">
        <v>886</v>
      </c>
      <c r="B932" s="155">
        <v>442143</v>
      </c>
      <c r="C932" s="80" t="s">
        <v>922</v>
      </c>
      <c r="D932" s="126" t="s">
        <v>1122</v>
      </c>
      <c r="E932" s="126" t="s">
        <v>1187</v>
      </c>
      <c r="F932" s="103">
        <v>1823052</v>
      </c>
      <c r="G932" s="104">
        <v>3813</v>
      </c>
      <c r="H932" s="2">
        <f t="shared" si="84"/>
        <v>478.11487018095988</v>
      </c>
      <c r="I932" s="2">
        <f t="shared" si="85"/>
        <v>19.272068062143923</v>
      </c>
      <c r="J932" s="1">
        <f t="shared" si="86"/>
        <v>73484.395520954771</v>
      </c>
      <c r="K932" s="1">
        <f t="shared" si="87"/>
        <v>1749567.6044790451</v>
      </c>
      <c r="L932" s="11">
        <f t="shared" si="88"/>
        <v>0.89087133871067181</v>
      </c>
      <c r="M932" s="1">
        <f t="shared" si="89"/>
        <v>1558639.6339670701</v>
      </c>
    </row>
    <row r="933" spans="1:13" s="80" customFormat="1">
      <c r="A933" s="142" t="s">
        <v>886</v>
      </c>
      <c r="B933" s="155">
        <v>442150</v>
      </c>
      <c r="C933" s="80" t="s">
        <v>923</v>
      </c>
      <c r="D933" s="126" t="s">
        <v>1122</v>
      </c>
      <c r="E933" s="126" t="s">
        <v>1187</v>
      </c>
      <c r="F933" s="103">
        <v>0</v>
      </c>
      <c r="G933" s="104">
        <v>683</v>
      </c>
      <c r="H933" s="2">
        <f t="shared" si="84"/>
        <v>0</v>
      </c>
      <c r="I933" s="2">
        <f t="shared" si="85"/>
        <v>19.272068062143923</v>
      </c>
      <c r="J933" s="1">
        <f t="shared" si="86"/>
        <v>0</v>
      </c>
      <c r="K933" s="1">
        <f t="shared" si="87"/>
        <v>0</v>
      </c>
      <c r="L933" s="11">
        <f t="shared" si="88"/>
        <v>0.89087133871067181</v>
      </c>
      <c r="M933" s="1">
        <f t="shared" si="89"/>
        <v>0</v>
      </c>
    </row>
    <row r="934" spans="1:13" s="80" customFormat="1">
      <c r="A934" s="142" t="s">
        <v>886</v>
      </c>
      <c r="B934" s="142">
        <v>442151</v>
      </c>
      <c r="C934" s="80" t="s">
        <v>924</v>
      </c>
      <c r="D934" s="126" t="s">
        <v>1122</v>
      </c>
      <c r="E934" s="126" t="s">
        <v>1187</v>
      </c>
      <c r="F934" s="103">
        <v>0</v>
      </c>
      <c r="G934" s="104">
        <v>0</v>
      </c>
      <c r="H934" s="2">
        <f t="shared" si="84"/>
        <v>0</v>
      </c>
      <c r="I934" s="2">
        <f t="shared" si="85"/>
        <v>19.272068062143923</v>
      </c>
      <c r="J934" s="1">
        <f t="shared" si="86"/>
        <v>0</v>
      </c>
      <c r="K934" s="1">
        <f t="shared" si="87"/>
        <v>0</v>
      </c>
      <c r="L934" s="11">
        <f t="shared" si="88"/>
        <v>0.89087133871067181</v>
      </c>
      <c r="M934" s="1">
        <f t="shared" si="89"/>
        <v>0</v>
      </c>
    </row>
    <row r="935" spans="1:13" s="80" customFormat="1">
      <c r="A935" s="142" t="s">
        <v>886</v>
      </c>
      <c r="B935" s="155">
        <v>442159</v>
      </c>
      <c r="C935" s="80" t="s">
        <v>925</v>
      </c>
      <c r="D935" s="126" t="s">
        <v>1122</v>
      </c>
      <c r="E935" s="126" t="s">
        <v>1187</v>
      </c>
      <c r="F935" s="103">
        <v>7800180</v>
      </c>
      <c r="G935" s="104">
        <v>5063</v>
      </c>
      <c r="H935" s="2">
        <f t="shared" si="84"/>
        <v>1540.6241358878135</v>
      </c>
      <c r="I935" s="2">
        <f t="shared" si="85"/>
        <v>19.272068062143923</v>
      </c>
      <c r="J935" s="1">
        <f t="shared" si="86"/>
        <v>97574.480598634676</v>
      </c>
      <c r="K935" s="1">
        <f t="shared" si="87"/>
        <v>7702605.519401365</v>
      </c>
      <c r="L935" s="11">
        <f t="shared" si="88"/>
        <v>0.89087133871067181</v>
      </c>
      <c r="M935" s="1">
        <f t="shared" si="89"/>
        <v>6862030.4906293033</v>
      </c>
    </row>
    <row r="936" spans="1:13" s="80" customFormat="1">
      <c r="A936" s="142" t="s">
        <v>886</v>
      </c>
      <c r="B936" s="142">
        <v>442166</v>
      </c>
      <c r="C936" s="80" t="s">
        <v>926</v>
      </c>
      <c r="D936" s="126" t="s">
        <v>1122</v>
      </c>
      <c r="E936" s="126" t="s">
        <v>1187</v>
      </c>
      <c r="F936" s="103">
        <v>0</v>
      </c>
      <c r="G936" s="104">
        <v>0</v>
      </c>
      <c r="H936" s="2">
        <f t="shared" si="84"/>
        <v>0</v>
      </c>
      <c r="I936" s="2">
        <f t="shared" si="85"/>
        <v>19.272068062143923</v>
      </c>
      <c r="J936" s="1">
        <f t="shared" si="86"/>
        <v>0</v>
      </c>
      <c r="K936" s="1">
        <f t="shared" si="87"/>
        <v>0</v>
      </c>
      <c r="L936" s="11">
        <f t="shared" si="88"/>
        <v>0.89087133871067181</v>
      </c>
      <c r="M936" s="1">
        <f t="shared" si="89"/>
        <v>0</v>
      </c>
    </row>
    <row r="937" spans="1:13" s="80" customFormat="1">
      <c r="A937" s="142" t="s">
        <v>886</v>
      </c>
      <c r="B937" s="142">
        <v>442168</v>
      </c>
      <c r="C937" s="80" t="s">
        <v>927</v>
      </c>
      <c r="D937" s="126" t="s">
        <v>1122</v>
      </c>
      <c r="E937" s="126" t="s">
        <v>1187</v>
      </c>
      <c r="F937" s="103">
        <v>0</v>
      </c>
      <c r="G937" s="104">
        <v>0</v>
      </c>
      <c r="H937" s="2">
        <f t="shared" si="84"/>
        <v>0</v>
      </c>
      <c r="I937" s="2">
        <f t="shared" si="85"/>
        <v>19.272068062143923</v>
      </c>
      <c r="J937" s="1">
        <f t="shared" si="86"/>
        <v>0</v>
      </c>
      <c r="K937" s="1">
        <f t="shared" si="87"/>
        <v>0</v>
      </c>
      <c r="L937" s="11">
        <f t="shared" si="88"/>
        <v>0.89087133871067181</v>
      </c>
      <c r="M937" s="1">
        <f t="shared" si="89"/>
        <v>0</v>
      </c>
    </row>
    <row r="938" spans="1:13" s="80" customFormat="1">
      <c r="A938" s="142" t="s">
        <v>886</v>
      </c>
      <c r="B938" s="155">
        <v>442170</v>
      </c>
      <c r="C938" s="80" t="s">
        <v>928</v>
      </c>
      <c r="D938" s="126" t="s">
        <v>1122</v>
      </c>
      <c r="E938" s="126" t="s">
        <v>1187</v>
      </c>
      <c r="F938" s="103">
        <v>1992516</v>
      </c>
      <c r="G938" s="104">
        <v>1203</v>
      </c>
      <c r="H938" s="2">
        <f t="shared" si="84"/>
        <v>1656.2892768079801</v>
      </c>
      <c r="I938" s="2">
        <f t="shared" si="85"/>
        <v>19.272068062143923</v>
      </c>
      <c r="J938" s="1">
        <f t="shared" si="86"/>
        <v>23184.297878759138</v>
      </c>
      <c r="K938" s="1">
        <f t="shared" si="87"/>
        <v>1969331.7021212408</v>
      </c>
      <c r="L938" s="11">
        <f t="shared" si="88"/>
        <v>0.89087133871067181</v>
      </c>
      <c r="M938" s="1">
        <f t="shared" si="89"/>
        <v>1754421.1698341158</v>
      </c>
    </row>
    <row r="939" spans="1:13" s="80" customFormat="1">
      <c r="A939" s="142" t="s">
        <v>886</v>
      </c>
      <c r="B939" s="142">
        <v>442262</v>
      </c>
      <c r="C939" s="80" t="s">
        <v>929</v>
      </c>
      <c r="D939" s="126" t="s">
        <v>1122</v>
      </c>
      <c r="E939" s="126" t="s">
        <v>1187</v>
      </c>
      <c r="F939" s="103">
        <v>0</v>
      </c>
      <c r="G939" s="104">
        <v>0</v>
      </c>
      <c r="H939" s="2">
        <f t="shared" si="84"/>
        <v>0</v>
      </c>
      <c r="I939" s="2">
        <f t="shared" si="85"/>
        <v>19.272068062143923</v>
      </c>
      <c r="J939" s="1">
        <f t="shared" si="86"/>
        <v>0</v>
      </c>
      <c r="K939" s="1">
        <f t="shared" si="87"/>
        <v>0</v>
      </c>
      <c r="L939" s="11">
        <f t="shared" si="88"/>
        <v>0.89087133871067181</v>
      </c>
      <c r="M939" s="1">
        <f t="shared" si="89"/>
        <v>0</v>
      </c>
    </row>
    <row r="940" spans="1:13" s="80" customFormat="1">
      <c r="A940" s="142" t="s">
        <v>930</v>
      </c>
      <c r="B940" s="142">
        <v>450815</v>
      </c>
      <c r="C940" s="80" t="s">
        <v>931</v>
      </c>
      <c r="D940" s="126" t="s">
        <v>1122</v>
      </c>
      <c r="E940" s="126" t="s">
        <v>1187</v>
      </c>
      <c r="F940" s="103">
        <v>0</v>
      </c>
      <c r="G940" s="104">
        <v>0</v>
      </c>
      <c r="H940" s="2">
        <f t="shared" si="84"/>
        <v>0</v>
      </c>
      <c r="I940" s="2">
        <f t="shared" si="85"/>
        <v>19.272068062143923</v>
      </c>
      <c r="J940" s="1">
        <f t="shared" si="86"/>
        <v>0</v>
      </c>
      <c r="K940" s="1">
        <f t="shared" si="87"/>
        <v>0</v>
      </c>
      <c r="L940" s="11">
        <f t="shared" si="88"/>
        <v>0.89087133871067181</v>
      </c>
      <c r="M940" s="1">
        <f t="shared" si="89"/>
        <v>0</v>
      </c>
    </row>
    <row r="941" spans="1:13" s="80" customFormat="1">
      <c r="A941" s="142" t="s">
        <v>930</v>
      </c>
      <c r="B941" s="155">
        <v>452169</v>
      </c>
      <c r="C941" s="80" t="s">
        <v>932</v>
      </c>
      <c r="D941" s="126" t="s">
        <v>1122</v>
      </c>
      <c r="E941" s="126" t="s">
        <v>1187</v>
      </c>
      <c r="F941" s="103">
        <v>1766832</v>
      </c>
      <c r="G941" s="104">
        <v>2426</v>
      </c>
      <c r="H941" s="2">
        <f t="shared" si="84"/>
        <v>728.29018961253087</v>
      </c>
      <c r="I941" s="2">
        <f t="shared" si="85"/>
        <v>19.272068062143923</v>
      </c>
      <c r="J941" s="1">
        <f t="shared" si="86"/>
        <v>46754.03711876116</v>
      </c>
      <c r="K941" s="1">
        <f t="shared" si="87"/>
        <v>1720077.9628812389</v>
      </c>
      <c r="L941" s="11">
        <f t="shared" si="88"/>
        <v>0.89087133871067181</v>
      </c>
      <c r="M941" s="1">
        <f t="shared" si="89"/>
        <v>1532368.1574787346</v>
      </c>
    </row>
    <row r="942" spans="1:13" s="80" customFormat="1">
      <c r="A942" s="142" t="s">
        <v>930</v>
      </c>
      <c r="B942" s="142">
        <v>452171</v>
      </c>
      <c r="C942" s="80" t="s">
        <v>933</v>
      </c>
      <c r="D942" s="126" t="s">
        <v>1122</v>
      </c>
      <c r="E942" s="126" t="s">
        <v>1187</v>
      </c>
      <c r="F942" s="103">
        <v>0</v>
      </c>
      <c r="G942" s="104">
        <v>0</v>
      </c>
      <c r="H942" s="2">
        <f t="shared" si="84"/>
        <v>0</v>
      </c>
      <c r="I942" s="2">
        <f t="shared" si="85"/>
        <v>19.272068062143923</v>
      </c>
      <c r="J942" s="1">
        <f t="shared" si="86"/>
        <v>0</v>
      </c>
      <c r="K942" s="1">
        <f t="shared" si="87"/>
        <v>0</v>
      </c>
      <c r="L942" s="11">
        <f t="shared" si="88"/>
        <v>0.89087133871067181</v>
      </c>
      <c r="M942" s="1">
        <f t="shared" si="89"/>
        <v>0</v>
      </c>
    </row>
    <row r="943" spans="1:13" s="80" customFormat="1">
      <c r="A943" s="142" t="s">
        <v>930</v>
      </c>
      <c r="B943" s="155">
        <v>452173</v>
      </c>
      <c r="C943" s="80" t="s">
        <v>934</v>
      </c>
      <c r="D943" s="126" t="s">
        <v>1122</v>
      </c>
      <c r="E943" s="126" t="s">
        <v>1187</v>
      </c>
      <c r="F943" s="103">
        <v>1643064</v>
      </c>
      <c r="G943" s="104">
        <v>3547</v>
      </c>
      <c r="H943" s="2">
        <f t="shared" si="84"/>
        <v>463.22638849732169</v>
      </c>
      <c r="I943" s="2">
        <f t="shared" si="85"/>
        <v>19.272068062143923</v>
      </c>
      <c r="J943" s="1">
        <f t="shared" si="86"/>
        <v>68358.025416424498</v>
      </c>
      <c r="K943" s="1">
        <f t="shared" si="87"/>
        <v>1574705.9745835755</v>
      </c>
      <c r="L943" s="11">
        <f t="shared" si="88"/>
        <v>0.89087133871067181</v>
      </c>
      <c r="M943" s="1">
        <f t="shared" si="89"/>
        <v>1402860.4196529631</v>
      </c>
    </row>
    <row r="944" spans="1:13" s="80" customFormat="1">
      <c r="A944" s="142" t="s">
        <v>930</v>
      </c>
      <c r="B944" s="142">
        <v>452174</v>
      </c>
      <c r="C944" s="80" t="s">
        <v>935</v>
      </c>
      <c r="D944" s="126" t="s">
        <v>1122</v>
      </c>
      <c r="E944" s="126" t="s">
        <v>1187</v>
      </c>
      <c r="F944" s="103">
        <v>0</v>
      </c>
      <c r="G944" s="104">
        <v>0</v>
      </c>
      <c r="H944" s="2">
        <f t="shared" si="84"/>
        <v>0</v>
      </c>
      <c r="I944" s="2">
        <f t="shared" si="85"/>
        <v>19.272068062143923</v>
      </c>
      <c r="J944" s="1">
        <f t="shared" si="86"/>
        <v>0</v>
      </c>
      <c r="K944" s="1">
        <f t="shared" si="87"/>
        <v>0</v>
      </c>
      <c r="L944" s="11">
        <f t="shared" si="88"/>
        <v>0.89087133871067181</v>
      </c>
      <c r="M944" s="1">
        <f t="shared" si="89"/>
        <v>0</v>
      </c>
    </row>
    <row r="945" spans="1:13" s="80" customFormat="1">
      <c r="A945" s="142" t="s">
        <v>930</v>
      </c>
      <c r="B945" s="155">
        <v>452176</v>
      </c>
      <c r="C945" s="80" t="s">
        <v>936</v>
      </c>
      <c r="D945" s="126" t="s">
        <v>1122</v>
      </c>
      <c r="E945" s="126" t="s">
        <v>1187</v>
      </c>
      <c r="F945" s="103">
        <v>2715372</v>
      </c>
      <c r="G945" s="104">
        <v>4949</v>
      </c>
      <c r="H945" s="2">
        <f t="shared" si="84"/>
        <v>548.67084259446358</v>
      </c>
      <c r="I945" s="2">
        <f t="shared" si="85"/>
        <v>19.272068062143923</v>
      </c>
      <c r="J945" s="1">
        <f t="shared" si="86"/>
        <v>95377.464839550274</v>
      </c>
      <c r="K945" s="1">
        <f t="shared" si="87"/>
        <v>2619994.5351604498</v>
      </c>
      <c r="L945" s="11">
        <f t="shared" si="88"/>
        <v>0.89087133871067181</v>
      </c>
      <c r="M945" s="1">
        <f t="shared" si="89"/>
        <v>2334078.0389530342</v>
      </c>
    </row>
    <row r="946" spans="1:13" s="80" customFormat="1">
      <c r="A946" s="142" t="s">
        <v>930</v>
      </c>
      <c r="B946" s="155">
        <v>452179</v>
      </c>
      <c r="C946" s="80" t="s">
        <v>937</v>
      </c>
      <c r="D946" s="126" t="s">
        <v>1122</v>
      </c>
      <c r="E946" s="126" t="s">
        <v>1187</v>
      </c>
      <c r="F946" s="103">
        <v>4270680</v>
      </c>
      <c r="G946" s="104">
        <v>3774</v>
      </c>
      <c r="H946" s="2">
        <f t="shared" si="84"/>
        <v>1131.6057233704294</v>
      </c>
      <c r="I946" s="2">
        <f t="shared" si="85"/>
        <v>19.272068062143923</v>
      </c>
      <c r="J946" s="1">
        <f t="shared" si="86"/>
        <v>72732.784866531161</v>
      </c>
      <c r="K946" s="1">
        <f t="shared" si="87"/>
        <v>4197947.2151334686</v>
      </c>
      <c r="L946" s="11">
        <f t="shared" si="88"/>
        <v>0.89087133871067181</v>
      </c>
      <c r="M946" s="1">
        <f t="shared" si="89"/>
        <v>3739830.8553826897</v>
      </c>
    </row>
    <row r="947" spans="1:13" s="80" customFormat="1">
      <c r="A947" s="142" t="s">
        <v>930</v>
      </c>
      <c r="B947" s="142">
        <v>452191</v>
      </c>
      <c r="C947" s="80" t="s">
        <v>938</v>
      </c>
      <c r="D947" s="126" t="s">
        <v>1122</v>
      </c>
      <c r="E947" s="126" t="s">
        <v>1187</v>
      </c>
      <c r="F947" s="103">
        <v>0</v>
      </c>
      <c r="G947" s="104">
        <v>0</v>
      </c>
      <c r="H947" s="2">
        <f t="shared" si="84"/>
        <v>0</v>
      </c>
      <c r="I947" s="2">
        <f t="shared" si="85"/>
        <v>19.272068062143923</v>
      </c>
      <c r="J947" s="1">
        <f t="shared" si="86"/>
        <v>0</v>
      </c>
      <c r="K947" s="1">
        <f t="shared" si="87"/>
        <v>0</v>
      </c>
      <c r="L947" s="11">
        <f t="shared" si="88"/>
        <v>0.89087133871067181</v>
      </c>
      <c r="M947" s="1">
        <f t="shared" si="89"/>
        <v>0</v>
      </c>
    </row>
    <row r="948" spans="1:13" s="80" customFormat="1">
      <c r="A948" s="142" t="s">
        <v>930</v>
      </c>
      <c r="B948" s="155">
        <v>452200</v>
      </c>
      <c r="C948" s="80" t="s">
        <v>939</v>
      </c>
      <c r="D948" s="126" t="s">
        <v>1122</v>
      </c>
      <c r="E948" s="126" t="s">
        <v>1187</v>
      </c>
      <c r="F948" s="103">
        <v>1149828</v>
      </c>
      <c r="G948" s="104">
        <v>817</v>
      </c>
      <c r="H948" s="2">
        <f t="shared" si="84"/>
        <v>1407.3782129742963</v>
      </c>
      <c r="I948" s="2">
        <f t="shared" si="85"/>
        <v>19.272068062143923</v>
      </c>
      <c r="J948" s="1">
        <f t="shared" si="86"/>
        <v>15745.279606771584</v>
      </c>
      <c r="K948" s="1">
        <f t="shared" si="87"/>
        <v>1134082.7203932283</v>
      </c>
      <c r="L948" s="11">
        <f t="shared" si="88"/>
        <v>0.89087133871067181</v>
      </c>
      <c r="M948" s="1">
        <f t="shared" si="89"/>
        <v>1010321.7913253559</v>
      </c>
    </row>
    <row r="949" spans="1:13" s="80" customFormat="1">
      <c r="A949" s="142" t="s">
        <v>930</v>
      </c>
      <c r="B949" s="155">
        <v>452226</v>
      </c>
      <c r="C949" s="80" t="s">
        <v>940</v>
      </c>
      <c r="D949" s="126" t="s">
        <v>1122</v>
      </c>
      <c r="E949" s="126" t="s">
        <v>1187</v>
      </c>
      <c r="F949" s="103">
        <v>1660956</v>
      </c>
      <c r="G949" s="104">
        <v>1330</v>
      </c>
      <c r="H949" s="2">
        <f t="shared" si="84"/>
        <v>1248.839097744361</v>
      </c>
      <c r="I949" s="2">
        <f t="shared" si="85"/>
        <v>19.272068062143923</v>
      </c>
      <c r="J949" s="1">
        <f t="shared" si="86"/>
        <v>25631.850522651417</v>
      </c>
      <c r="K949" s="1">
        <f t="shared" si="87"/>
        <v>1635324.1494773487</v>
      </c>
      <c r="L949" s="11">
        <f t="shared" si="88"/>
        <v>0.89087133871067181</v>
      </c>
      <c r="M949" s="1">
        <f t="shared" si="89"/>
        <v>1456863.4142707763</v>
      </c>
    </row>
    <row r="950" spans="1:13" s="80" customFormat="1">
      <c r="A950" s="142" t="s">
        <v>930</v>
      </c>
      <c r="B950" s="155">
        <v>453334</v>
      </c>
      <c r="C950" s="80" t="s">
        <v>941</v>
      </c>
      <c r="D950" s="126" t="s">
        <v>1122</v>
      </c>
      <c r="E950" s="126" t="s">
        <v>1187</v>
      </c>
      <c r="F950" s="103">
        <v>2093220</v>
      </c>
      <c r="G950" s="104">
        <v>3308</v>
      </c>
      <c r="H950" s="2">
        <f t="shared" si="84"/>
        <v>632.77509068923825</v>
      </c>
      <c r="I950" s="2">
        <f t="shared" si="85"/>
        <v>19.272068062143923</v>
      </c>
      <c r="J950" s="1">
        <f t="shared" si="86"/>
        <v>63752.001149572097</v>
      </c>
      <c r="K950" s="1">
        <f t="shared" si="87"/>
        <v>2029467.9988504278</v>
      </c>
      <c r="L950" s="11">
        <f t="shared" si="88"/>
        <v>0.89087133871067181</v>
      </c>
      <c r="M950" s="1">
        <f t="shared" si="89"/>
        <v>1807994.8730063487</v>
      </c>
    </row>
    <row r="951" spans="1:13" s="80" customFormat="1">
      <c r="A951" s="142" t="s">
        <v>930</v>
      </c>
      <c r="B951" s="155">
        <v>457991</v>
      </c>
      <c r="C951" s="80" t="s">
        <v>942</v>
      </c>
      <c r="D951" s="126" t="s">
        <v>1122</v>
      </c>
      <c r="E951" s="126" t="s">
        <v>1187</v>
      </c>
      <c r="F951" s="103">
        <v>691176</v>
      </c>
      <c r="G951" s="104">
        <v>1030</v>
      </c>
      <c r="H951" s="2">
        <f t="shared" si="84"/>
        <v>671.04466019417475</v>
      </c>
      <c r="I951" s="2">
        <f t="shared" si="85"/>
        <v>19.272068062143923</v>
      </c>
      <c r="J951" s="1">
        <f t="shared" si="86"/>
        <v>19850.230104008242</v>
      </c>
      <c r="K951" s="1">
        <f t="shared" si="87"/>
        <v>671325.76989599178</v>
      </c>
      <c r="L951" s="11">
        <f t="shared" si="88"/>
        <v>0.89087133871067181</v>
      </c>
      <c r="M951" s="1">
        <f t="shared" si="89"/>
        <v>598064.88733821467</v>
      </c>
    </row>
    <row r="952" spans="1:13" s="80" customFormat="1">
      <c r="A952" s="142" t="s">
        <v>930</v>
      </c>
      <c r="B952" s="156">
        <v>457991</v>
      </c>
      <c r="C952" s="80" t="s">
        <v>942</v>
      </c>
      <c r="D952" s="126" t="s">
        <v>1122</v>
      </c>
      <c r="E952" s="126" t="s">
        <v>1188</v>
      </c>
      <c r="F952" s="76">
        <v>0</v>
      </c>
      <c r="G952" s="10">
        <v>2525</v>
      </c>
      <c r="H952" s="2">
        <f t="shared" si="84"/>
        <v>0</v>
      </c>
      <c r="I952" s="2">
        <f t="shared" si="85"/>
        <v>19.272068062143923</v>
      </c>
      <c r="J952" s="1">
        <f t="shared" si="86"/>
        <v>0</v>
      </c>
      <c r="K952" s="1">
        <f t="shared" si="87"/>
        <v>0</v>
      </c>
      <c r="L952" s="11">
        <f t="shared" si="88"/>
        <v>0.89087133871067181</v>
      </c>
      <c r="M952" s="1">
        <f t="shared" si="89"/>
        <v>0</v>
      </c>
    </row>
    <row r="953" spans="1:13" s="80" customFormat="1">
      <c r="A953" s="142" t="s">
        <v>943</v>
      </c>
      <c r="B953" s="155">
        <v>462178</v>
      </c>
      <c r="C953" s="80" t="s">
        <v>944</v>
      </c>
      <c r="D953" s="126" t="s">
        <v>1122</v>
      </c>
      <c r="E953" s="126" t="s">
        <v>1187</v>
      </c>
      <c r="F953" s="103">
        <v>174780</v>
      </c>
      <c r="G953" s="104">
        <v>103</v>
      </c>
      <c r="H953" s="2">
        <f t="shared" si="84"/>
        <v>1696.8932038834951</v>
      </c>
      <c r="I953" s="2">
        <f t="shared" si="85"/>
        <v>19.272068062143923</v>
      </c>
      <c r="J953" s="1">
        <f t="shared" si="86"/>
        <v>1985.023010400824</v>
      </c>
      <c r="K953" s="1">
        <f t="shared" si="87"/>
        <v>172794.97698959918</v>
      </c>
      <c r="L953" s="11">
        <f t="shared" si="88"/>
        <v>0.89087133871067181</v>
      </c>
      <c r="M953" s="1">
        <f t="shared" si="89"/>
        <v>153938.09247320396</v>
      </c>
    </row>
    <row r="954" spans="1:13" s="80" customFormat="1">
      <c r="A954" s="142" t="s">
        <v>943</v>
      </c>
      <c r="B954" s="142">
        <v>462181</v>
      </c>
      <c r="C954" s="80" t="s">
        <v>945</v>
      </c>
      <c r="D954" s="126" t="s">
        <v>1122</v>
      </c>
      <c r="E954" s="126" t="s">
        <v>1187</v>
      </c>
      <c r="F954" s="103">
        <v>0</v>
      </c>
      <c r="G954" s="104">
        <v>0</v>
      </c>
      <c r="H954" s="2">
        <f t="shared" si="84"/>
        <v>0</v>
      </c>
      <c r="I954" s="2">
        <f t="shared" si="85"/>
        <v>19.272068062143923</v>
      </c>
      <c r="J954" s="1">
        <f t="shared" si="86"/>
        <v>0</v>
      </c>
      <c r="K954" s="1">
        <f t="shared" si="87"/>
        <v>0</v>
      </c>
      <c r="L954" s="11">
        <f t="shared" si="88"/>
        <v>0.89087133871067181</v>
      </c>
      <c r="M954" s="1">
        <f t="shared" si="89"/>
        <v>0</v>
      </c>
    </row>
    <row r="955" spans="1:13" s="80" customFormat="1">
      <c r="A955" s="142" t="s">
        <v>943</v>
      </c>
      <c r="B955" s="155">
        <v>462182</v>
      </c>
      <c r="C955" s="80" t="s">
        <v>946</v>
      </c>
      <c r="D955" s="126" t="s">
        <v>1122</v>
      </c>
      <c r="E955" s="126" t="s">
        <v>1187</v>
      </c>
      <c r="F955" s="103">
        <v>731928</v>
      </c>
      <c r="G955" s="104">
        <v>649</v>
      </c>
      <c r="H955" s="2">
        <f t="shared" si="84"/>
        <v>1127.7781201848998</v>
      </c>
      <c r="I955" s="2">
        <f t="shared" si="85"/>
        <v>19.272068062143923</v>
      </c>
      <c r="J955" s="1">
        <f t="shared" si="86"/>
        <v>12507.572172331405</v>
      </c>
      <c r="K955" s="1">
        <f t="shared" si="87"/>
        <v>719420.42782766861</v>
      </c>
      <c r="L955" s="11">
        <f t="shared" si="88"/>
        <v>0.89087133871067181</v>
      </c>
      <c r="M955" s="1">
        <f t="shared" si="89"/>
        <v>640911.0396346394</v>
      </c>
    </row>
    <row r="956" spans="1:13" s="80" customFormat="1">
      <c r="A956" s="142" t="s">
        <v>943</v>
      </c>
      <c r="B956" s="142">
        <v>462184</v>
      </c>
      <c r="C956" s="80" t="s">
        <v>947</v>
      </c>
      <c r="D956" s="126" t="s">
        <v>1122</v>
      </c>
      <c r="E956" s="126" t="s">
        <v>1187</v>
      </c>
      <c r="F956" s="103">
        <v>0</v>
      </c>
      <c r="G956" s="104">
        <v>0</v>
      </c>
      <c r="H956" s="2">
        <f t="shared" si="84"/>
        <v>0</v>
      </c>
      <c r="I956" s="2">
        <f t="shared" si="85"/>
        <v>19.272068062143923</v>
      </c>
      <c r="J956" s="1">
        <f t="shared" si="86"/>
        <v>0</v>
      </c>
      <c r="K956" s="1">
        <f t="shared" si="87"/>
        <v>0</v>
      </c>
      <c r="L956" s="11">
        <f t="shared" si="88"/>
        <v>0.89087133871067181</v>
      </c>
      <c r="M956" s="1">
        <f t="shared" si="89"/>
        <v>0</v>
      </c>
    </row>
    <row r="957" spans="1:13" s="80" customFormat="1">
      <c r="A957" s="142" t="s">
        <v>943</v>
      </c>
      <c r="B957" s="155">
        <v>462186</v>
      </c>
      <c r="C957" s="80" t="s">
        <v>948</v>
      </c>
      <c r="D957" s="126" t="s">
        <v>1122</v>
      </c>
      <c r="E957" s="126" t="s">
        <v>1187</v>
      </c>
      <c r="F957" s="103">
        <v>1362888</v>
      </c>
      <c r="G957" s="104">
        <v>3604</v>
      </c>
      <c r="H957" s="2">
        <f t="shared" si="84"/>
        <v>378.15982241953384</v>
      </c>
      <c r="I957" s="2">
        <f t="shared" si="85"/>
        <v>19.272068062143923</v>
      </c>
      <c r="J957" s="1">
        <f t="shared" si="86"/>
        <v>69456.533295966699</v>
      </c>
      <c r="K957" s="1">
        <f t="shared" si="87"/>
        <v>1293431.4667040333</v>
      </c>
      <c r="L957" s="11">
        <f t="shared" si="88"/>
        <v>0.89087133871067181</v>
      </c>
      <c r="M957" s="1">
        <f t="shared" si="89"/>
        <v>1152281.0222731298</v>
      </c>
    </row>
    <row r="958" spans="1:13" s="80" customFormat="1">
      <c r="A958" s="142" t="s">
        <v>943</v>
      </c>
      <c r="B958" s="155">
        <v>462188</v>
      </c>
      <c r="C958" s="80" t="s">
        <v>949</v>
      </c>
      <c r="D958" s="126" t="s">
        <v>1122</v>
      </c>
      <c r="E958" s="126" t="s">
        <v>1187</v>
      </c>
      <c r="F958" s="103">
        <v>320568</v>
      </c>
      <c r="G958" s="104">
        <v>411</v>
      </c>
      <c r="H958" s="2">
        <f t="shared" si="84"/>
        <v>779.97080291970804</v>
      </c>
      <c r="I958" s="2">
        <f t="shared" si="85"/>
        <v>19.272068062143923</v>
      </c>
      <c r="J958" s="1">
        <f t="shared" si="86"/>
        <v>7920.8199735411526</v>
      </c>
      <c r="K958" s="1">
        <f t="shared" si="87"/>
        <v>312647.18002645887</v>
      </c>
      <c r="L958" s="11">
        <f t="shared" si="88"/>
        <v>0.89087133871067181</v>
      </c>
      <c r="M958" s="1">
        <f t="shared" si="89"/>
        <v>278528.41181428783</v>
      </c>
    </row>
    <row r="959" spans="1:13" s="80" customFormat="1">
      <c r="A959" s="142" t="s">
        <v>943</v>
      </c>
      <c r="B959" s="142">
        <v>462190</v>
      </c>
      <c r="C959" s="80" t="s">
        <v>950</v>
      </c>
      <c r="D959" s="126" t="s">
        <v>1122</v>
      </c>
      <c r="E959" s="126" t="s">
        <v>1187</v>
      </c>
      <c r="F959" s="103">
        <v>0</v>
      </c>
      <c r="G959" s="104">
        <v>0</v>
      </c>
      <c r="H959" s="2">
        <f t="shared" si="84"/>
        <v>0</v>
      </c>
      <c r="I959" s="2">
        <f t="shared" si="85"/>
        <v>19.272068062143923</v>
      </c>
      <c r="J959" s="1">
        <f t="shared" si="86"/>
        <v>0</v>
      </c>
      <c r="K959" s="1">
        <f t="shared" si="87"/>
        <v>0</v>
      </c>
      <c r="L959" s="11">
        <f t="shared" si="88"/>
        <v>0.89087133871067181</v>
      </c>
      <c r="M959" s="1">
        <f t="shared" si="89"/>
        <v>0</v>
      </c>
    </row>
    <row r="960" spans="1:13" s="80" customFormat="1">
      <c r="A960" s="142" t="s">
        <v>943</v>
      </c>
      <c r="B960" s="142">
        <v>462193</v>
      </c>
      <c r="C960" s="80" t="s">
        <v>951</v>
      </c>
      <c r="D960" s="126" t="s">
        <v>1122</v>
      </c>
      <c r="E960" s="126" t="s">
        <v>1187</v>
      </c>
      <c r="F960" s="103">
        <v>0</v>
      </c>
      <c r="G960" s="104">
        <v>0</v>
      </c>
      <c r="H960" s="2">
        <f t="shared" si="84"/>
        <v>0</v>
      </c>
      <c r="I960" s="2">
        <f t="shared" si="85"/>
        <v>19.272068062143923</v>
      </c>
      <c r="J960" s="1">
        <f t="shared" si="86"/>
        <v>0</v>
      </c>
      <c r="K960" s="1">
        <f t="shared" si="87"/>
        <v>0</v>
      </c>
      <c r="L960" s="11">
        <f t="shared" si="88"/>
        <v>0.89087133871067181</v>
      </c>
      <c r="M960" s="1">
        <f t="shared" si="89"/>
        <v>0</v>
      </c>
    </row>
    <row r="961" spans="1:13" s="80" customFormat="1">
      <c r="A961" s="142" t="s">
        <v>943</v>
      </c>
      <c r="B961" s="155">
        <v>462194</v>
      </c>
      <c r="C961" s="80" t="s">
        <v>952</v>
      </c>
      <c r="D961" s="126" t="s">
        <v>1122</v>
      </c>
      <c r="E961" s="126" t="s">
        <v>1187</v>
      </c>
      <c r="F961" s="103">
        <v>797844</v>
      </c>
      <c r="G961" s="104">
        <v>619</v>
      </c>
      <c r="H961" s="2">
        <f t="shared" si="84"/>
        <v>1288.924071082391</v>
      </c>
      <c r="I961" s="2">
        <f t="shared" si="85"/>
        <v>19.272068062143923</v>
      </c>
      <c r="J961" s="1">
        <f t="shared" si="86"/>
        <v>11929.410130467088</v>
      </c>
      <c r="K961" s="1">
        <f t="shared" si="87"/>
        <v>785914.58986953297</v>
      </c>
      <c r="L961" s="11">
        <f t="shared" si="88"/>
        <v>0.89087133871067181</v>
      </c>
      <c r="M961" s="1">
        <f t="shared" si="89"/>
        <v>700148.7827893194</v>
      </c>
    </row>
    <row r="962" spans="1:13" s="80" customFormat="1">
      <c r="A962" s="142" t="s">
        <v>943</v>
      </c>
      <c r="B962" s="155">
        <v>462195</v>
      </c>
      <c r="C962" s="80" t="s">
        <v>953</v>
      </c>
      <c r="D962" s="126" t="s">
        <v>1122</v>
      </c>
      <c r="E962" s="126" t="s">
        <v>1187</v>
      </c>
      <c r="F962" s="103">
        <v>230628</v>
      </c>
      <c r="G962" s="104">
        <v>136</v>
      </c>
      <c r="H962" s="2">
        <f t="shared" si="84"/>
        <v>1695.7941176470588</v>
      </c>
      <c r="I962" s="2">
        <f t="shared" si="85"/>
        <v>19.272068062143923</v>
      </c>
      <c r="J962" s="1">
        <f t="shared" si="86"/>
        <v>2621.0012564515737</v>
      </c>
      <c r="K962" s="1">
        <f t="shared" si="87"/>
        <v>228006.99874354844</v>
      </c>
      <c r="L962" s="11">
        <f t="shared" si="88"/>
        <v>0.89087133871067181</v>
      </c>
      <c r="M962" s="1">
        <f t="shared" si="89"/>
        <v>203124.90020606745</v>
      </c>
    </row>
    <row r="963" spans="1:13" s="80" customFormat="1">
      <c r="A963" s="142" t="s">
        <v>943</v>
      </c>
      <c r="B963" s="155">
        <v>462196</v>
      </c>
      <c r="C963" s="80" t="s">
        <v>954</v>
      </c>
      <c r="D963" s="126" t="s">
        <v>1122</v>
      </c>
      <c r="E963" s="126" t="s">
        <v>1187</v>
      </c>
      <c r="F963" s="103">
        <v>42684</v>
      </c>
      <c r="G963" s="104">
        <v>218</v>
      </c>
      <c r="H963" s="2">
        <f t="shared" ref="H963:H1026" si="90">IFERROR(F963/G963,0)</f>
        <v>195.79816513761469</v>
      </c>
      <c r="I963" s="2">
        <f t="shared" ref="I963:I1026" si="91">$D$1134</f>
        <v>19.272068062143923</v>
      </c>
      <c r="J963" s="1">
        <f t="shared" ref="J963:J1026" si="92">MIN(F963,I963*G963)</f>
        <v>4201.3108375473748</v>
      </c>
      <c r="K963" s="1">
        <f t="shared" ref="K963:K1026" si="93">F963-J963</f>
        <v>38482.689162452625</v>
      </c>
      <c r="L963" s="11">
        <f t="shared" ref="L963:L1026" si="94">$L$1132</f>
        <v>0.89087133871067181</v>
      </c>
      <c r="M963" s="1">
        <f t="shared" ref="M963:M1026" si="95">L963*K963</f>
        <v>34283.124811340829</v>
      </c>
    </row>
    <row r="964" spans="1:13" s="80" customFormat="1">
      <c r="A964" s="142" t="s">
        <v>943</v>
      </c>
      <c r="B964" s="155">
        <v>462197</v>
      </c>
      <c r="C964" s="80" t="s">
        <v>955</v>
      </c>
      <c r="D964" s="126" t="s">
        <v>1122</v>
      </c>
      <c r="E964" s="126" t="s">
        <v>1187</v>
      </c>
      <c r="F964" s="103">
        <v>965628</v>
      </c>
      <c r="G964" s="104">
        <v>1487</v>
      </c>
      <c r="H964" s="2">
        <f t="shared" si="90"/>
        <v>649.37995965030257</v>
      </c>
      <c r="I964" s="2">
        <f t="shared" si="91"/>
        <v>19.272068062143923</v>
      </c>
      <c r="J964" s="1">
        <f t="shared" si="92"/>
        <v>28657.565208408014</v>
      </c>
      <c r="K964" s="1">
        <f t="shared" si="93"/>
        <v>936970.43479159195</v>
      </c>
      <c r="L964" s="11">
        <f t="shared" si="94"/>
        <v>0.89087133871067181</v>
      </c>
      <c r="M964" s="1">
        <f t="shared" si="95"/>
        <v>834720.10557510576</v>
      </c>
    </row>
    <row r="965" spans="1:13" s="80" customFormat="1">
      <c r="A965" s="142" t="s">
        <v>943</v>
      </c>
      <c r="B965" s="142">
        <v>462198</v>
      </c>
      <c r="C965" s="80" t="s">
        <v>956</v>
      </c>
      <c r="D965" s="126" t="s">
        <v>1122</v>
      </c>
      <c r="E965" s="126" t="s">
        <v>1187</v>
      </c>
      <c r="F965" s="103">
        <v>0</v>
      </c>
      <c r="G965" s="104">
        <v>0</v>
      </c>
      <c r="H965" s="2">
        <f t="shared" si="90"/>
        <v>0</v>
      </c>
      <c r="I965" s="2">
        <f t="shared" si="91"/>
        <v>19.272068062143923</v>
      </c>
      <c r="J965" s="1">
        <f t="shared" si="92"/>
        <v>0</v>
      </c>
      <c r="K965" s="1">
        <f t="shared" si="93"/>
        <v>0</v>
      </c>
      <c r="L965" s="11">
        <f t="shared" si="94"/>
        <v>0.89087133871067181</v>
      </c>
      <c r="M965" s="1">
        <f t="shared" si="95"/>
        <v>0</v>
      </c>
    </row>
    <row r="966" spans="1:13" s="80" customFormat="1">
      <c r="A966" s="142" t="s">
        <v>943</v>
      </c>
      <c r="B966" s="155">
        <v>462199</v>
      </c>
      <c r="C966" s="80" t="s">
        <v>957</v>
      </c>
      <c r="D966" s="126" t="s">
        <v>1122</v>
      </c>
      <c r="E966" s="126" t="s">
        <v>1187</v>
      </c>
      <c r="F966" s="103">
        <v>1758156</v>
      </c>
      <c r="G966" s="104">
        <v>1062</v>
      </c>
      <c r="H966" s="2">
        <f t="shared" si="90"/>
        <v>1655.5141242937852</v>
      </c>
      <c r="I966" s="2">
        <f t="shared" si="91"/>
        <v>19.272068062143923</v>
      </c>
      <c r="J966" s="1">
        <f t="shared" si="92"/>
        <v>20466.936281996845</v>
      </c>
      <c r="K966" s="1">
        <f t="shared" si="93"/>
        <v>1737689.0637180032</v>
      </c>
      <c r="L966" s="11">
        <f t="shared" si="94"/>
        <v>0.89087133871067181</v>
      </c>
      <c r="M966" s="1">
        <f t="shared" si="95"/>
        <v>1548057.3824573513</v>
      </c>
    </row>
    <row r="967" spans="1:13" s="80" customFormat="1">
      <c r="A967" s="142" t="s">
        <v>943</v>
      </c>
      <c r="B967" s="142">
        <v>462201</v>
      </c>
      <c r="C967" s="80" t="s">
        <v>958</v>
      </c>
      <c r="D967" s="126" t="s">
        <v>1122</v>
      </c>
      <c r="E967" s="126" t="s">
        <v>1187</v>
      </c>
      <c r="F967" s="103">
        <v>0</v>
      </c>
      <c r="G967" s="104">
        <v>0</v>
      </c>
      <c r="H967" s="2">
        <f t="shared" si="90"/>
        <v>0</v>
      </c>
      <c r="I967" s="2">
        <f t="shared" si="91"/>
        <v>19.272068062143923</v>
      </c>
      <c r="J967" s="1">
        <f t="shared" si="92"/>
        <v>0</v>
      </c>
      <c r="K967" s="1">
        <f t="shared" si="93"/>
        <v>0</v>
      </c>
      <c r="L967" s="11">
        <f t="shared" si="94"/>
        <v>0.89087133871067181</v>
      </c>
      <c r="M967" s="1">
        <f t="shared" si="95"/>
        <v>0</v>
      </c>
    </row>
    <row r="968" spans="1:13" s="80" customFormat="1">
      <c r="A968" s="142" t="s">
        <v>943</v>
      </c>
      <c r="B968" s="155">
        <v>462202</v>
      </c>
      <c r="C968" s="80" t="s">
        <v>959</v>
      </c>
      <c r="D968" s="126" t="s">
        <v>1122</v>
      </c>
      <c r="E968" s="126" t="s">
        <v>1187</v>
      </c>
      <c r="F968" s="103">
        <v>241680</v>
      </c>
      <c r="G968" s="104">
        <v>170</v>
      </c>
      <c r="H968" s="2">
        <f t="shared" si="90"/>
        <v>1421.6470588235295</v>
      </c>
      <c r="I968" s="2">
        <f t="shared" si="91"/>
        <v>19.272068062143923</v>
      </c>
      <c r="J968" s="1">
        <f t="shared" si="92"/>
        <v>3276.2515705644669</v>
      </c>
      <c r="K968" s="1">
        <f t="shared" si="93"/>
        <v>238403.74842943554</v>
      </c>
      <c r="L968" s="11">
        <f t="shared" si="94"/>
        <v>0.89087133871067181</v>
      </c>
      <c r="M968" s="1">
        <f t="shared" si="95"/>
        <v>212387.06651697346</v>
      </c>
    </row>
    <row r="969" spans="1:13" s="80" customFormat="1">
      <c r="A969" s="142" t="s">
        <v>943</v>
      </c>
      <c r="B969" s="155">
        <v>462203</v>
      </c>
      <c r="C969" s="80" t="s">
        <v>960</v>
      </c>
      <c r="D969" s="126" t="s">
        <v>1122</v>
      </c>
      <c r="E969" s="126" t="s">
        <v>1187</v>
      </c>
      <c r="F969" s="103">
        <v>911868</v>
      </c>
      <c r="G969" s="104">
        <v>1842</v>
      </c>
      <c r="H969" s="2">
        <f t="shared" si="90"/>
        <v>495.04234527687294</v>
      </c>
      <c r="I969" s="2">
        <f t="shared" si="91"/>
        <v>19.272068062143923</v>
      </c>
      <c r="J969" s="1">
        <f t="shared" si="92"/>
        <v>35499.149370469109</v>
      </c>
      <c r="K969" s="1">
        <f t="shared" si="93"/>
        <v>876368.85062953085</v>
      </c>
      <c r="L969" s="11">
        <f t="shared" si="94"/>
        <v>0.89087133871067181</v>
      </c>
      <c r="M969" s="1">
        <f t="shared" si="95"/>
        <v>780731.8911646629</v>
      </c>
    </row>
    <row r="970" spans="1:13" s="80" customFormat="1">
      <c r="A970" s="142" t="s">
        <v>943</v>
      </c>
      <c r="B970" s="155">
        <v>462206</v>
      </c>
      <c r="C970" s="80" t="s">
        <v>961</v>
      </c>
      <c r="D970" s="126" t="s">
        <v>1122</v>
      </c>
      <c r="E970" s="126" t="s">
        <v>1187</v>
      </c>
      <c r="F970" s="103">
        <v>11844</v>
      </c>
      <c r="G970" s="104">
        <v>60</v>
      </c>
      <c r="H970" s="2">
        <f t="shared" si="90"/>
        <v>197.4</v>
      </c>
      <c r="I970" s="2">
        <f t="shared" si="91"/>
        <v>19.272068062143923</v>
      </c>
      <c r="J970" s="1">
        <f t="shared" si="92"/>
        <v>1156.3240837286353</v>
      </c>
      <c r="K970" s="1">
        <f t="shared" si="93"/>
        <v>10687.675916271364</v>
      </c>
      <c r="L970" s="11">
        <f t="shared" si="94"/>
        <v>0.89087133871067181</v>
      </c>
      <c r="M970" s="1">
        <f t="shared" si="95"/>
        <v>9521.3441512344762</v>
      </c>
    </row>
    <row r="971" spans="1:13" s="80" customFormat="1">
      <c r="A971" s="142" t="s">
        <v>943</v>
      </c>
      <c r="B971" s="142">
        <v>462207</v>
      </c>
      <c r="C971" s="80" t="s">
        <v>962</v>
      </c>
      <c r="D971" s="126" t="s">
        <v>1122</v>
      </c>
      <c r="E971" s="126" t="s">
        <v>1187</v>
      </c>
      <c r="F971" s="103">
        <v>0</v>
      </c>
      <c r="G971" s="104">
        <v>0</v>
      </c>
      <c r="H971" s="2">
        <f t="shared" si="90"/>
        <v>0</v>
      </c>
      <c r="I971" s="2">
        <f t="shared" si="91"/>
        <v>19.272068062143923</v>
      </c>
      <c r="J971" s="1">
        <f t="shared" si="92"/>
        <v>0</v>
      </c>
      <c r="K971" s="1">
        <f t="shared" si="93"/>
        <v>0</v>
      </c>
      <c r="L971" s="11">
        <f t="shared" si="94"/>
        <v>0.89087133871067181</v>
      </c>
      <c r="M971" s="1">
        <f t="shared" si="95"/>
        <v>0</v>
      </c>
    </row>
    <row r="972" spans="1:13" s="80" customFormat="1">
      <c r="A972" s="142" t="s">
        <v>943</v>
      </c>
      <c r="B972" s="155">
        <v>462209</v>
      </c>
      <c r="C972" s="80" t="s">
        <v>963</v>
      </c>
      <c r="D972" s="126" t="s">
        <v>1122</v>
      </c>
      <c r="E972" s="126" t="s">
        <v>1187</v>
      </c>
      <c r="F972" s="103">
        <v>1507464</v>
      </c>
      <c r="G972" s="104">
        <v>1536</v>
      </c>
      <c r="H972" s="2">
        <f t="shared" si="90"/>
        <v>981.421875</v>
      </c>
      <c r="I972" s="2">
        <f t="shared" si="91"/>
        <v>19.272068062143923</v>
      </c>
      <c r="J972" s="1">
        <f t="shared" si="92"/>
        <v>29601.896543453066</v>
      </c>
      <c r="K972" s="1">
        <f t="shared" si="93"/>
        <v>1477862.103456547</v>
      </c>
      <c r="L972" s="11">
        <f t="shared" si="94"/>
        <v>0.89087133871067181</v>
      </c>
      <c r="M972" s="1">
        <f t="shared" si="95"/>
        <v>1316584.9905361035</v>
      </c>
    </row>
    <row r="973" spans="1:13" s="80" customFormat="1">
      <c r="A973" s="142" t="s">
        <v>943</v>
      </c>
      <c r="B973" s="155">
        <v>462210</v>
      </c>
      <c r="C973" s="80" t="s">
        <v>964</v>
      </c>
      <c r="D973" s="126" t="s">
        <v>1122</v>
      </c>
      <c r="E973" s="126" t="s">
        <v>1187</v>
      </c>
      <c r="F973" s="103">
        <v>12828</v>
      </c>
      <c r="G973" s="104">
        <v>66</v>
      </c>
      <c r="H973" s="2">
        <f t="shared" si="90"/>
        <v>194.36363636363637</v>
      </c>
      <c r="I973" s="2">
        <f t="shared" si="91"/>
        <v>19.272068062143923</v>
      </c>
      <c r="J973" s="1">
        <f t="shared" si="92"/>
        <v>1271.956492101499</v>
      </c>
      <c r="K973" s="1">
        <f t="shared" si="93"/>
        <v>11556.043507898501</v>
      </c>
      <c r="L973" s="11">
        <f t="shared" si="94"/>
        <v>0.89087133871067181</v>
      </c>
      <c r="M973" s="1">
        <f t="shared" si="95"/>
        <v>10294.947950080306</v>
      </c>
    </row>
    <row r="974" spans="1:13" s="80" customFormat="1">
      <c r="A974" s="142" t="s">
        <v>965</v>
      </c>
      <c r="B974" s="155">
        <v>472213</v>
      </c>
      <c r="C974" s="80" t="s">
        <v>966</v>
      </c>
      <c r="D974" s="126" t="s">
        <v>1122</v>
      </c>
      <c r="E974" s="126" t="s">
        <v>1187</v>
      </c>
      <c r="F974" s="103">
        <v>2175180</v>
      </c>
      <c r="G974" s="104">
        <v>3562</v>
      </c>
      <c r="H974" s="2">
        <f t="shared" si="90"/>
        <v>610.66254912970237</v>
      </c>
      <c r="I974" s="2">
        <f t="shared" si="91"/>
        <v>19.272068062143923</v>
      </c>
      <c r="J974" s="1">
        <f t="shared" si="92"/>
        <v>68647.106437356648</v>
      </c>
      <c r="K974" s="1">
        <f t="shared" si="93"/>
        <v>2106532.8935626433</v>
      </c>
      <c r="L974" s="11">
        <f t="shared" si="94"/>
        <v>0.89087133871067181</v>
      </c>
      <c r="M974" s="1">
        <f t="shared" si="95"/>
        <v>1876649.7789262172</v>
      </c>
    </row>
    <row r="975" spans="1:13" s="80" customFormat="1">
      <c r="A975" s="142" t="s">
        <v>965</v>
      </c>
      <c r="B975" s="142">
        <v>472215</v>
      </c>
      <c r="C975" s="80" t="s">
        <v>967</v>
      </c>
      <c r="D975" s="126" t="s">
        <v>1122</v>
      </c>
      <c r="E975" s="126" t="s">
        <v>1187</v>
      </c>
      <c r="F975" s="103">
        <v>0</v>
      </c>
      <c r="G975" s="104">
        <v>0</v>
      </c>
      <c r="H975" s="2">
        <f t="shared" si="90"/>
        <v>0</v>
      </c>
      <c r="I975" s="2">
        <f t="shared" si="91"/>
        <v>19.272068062143923</v>
      </c>
      <c r="J975" s="1">
        <f t="shared" si="92"/>
        <v>0</v>
      </c>
      <c r="K975" s="1">
        <f t="shared" si="93"/>
        <v>0</v>
      </c>
      <c r="L975" s="11">
        <f t="shared" si="94"/>
        <v>0.89087133871067181</v>
      </c>
      <c r="M975" s="1">
        <f t="shared" si="95"/>
        <v>0</v>
      </c>
    </row>
    <row r="976" spans="1:13" s="80" customFormat="1">
      <c r="A976" s="142" t="s">
        <v>965</v>
      </c>
      <c r="B976" s="155">
        <v>472218</v>
      </c>
      <c r="C976" s="80" t="s">
        <v>968</v>
      </c>
      <c r="D976" s="126" t="s">
        <v>1122</v>
      </c>
      <c r="E976" s="126" t="s">
        <v>1187</v>
      </c>
      <c r="F976" s="103">
        <v>898608</v>
      </c>
      <c r="G976" s="104">
        <v>1924</v>
      </c>
      <c r="H976" s="2">
        <f t="shared" si="90"/>
        <v>467.05197505197503</v>
      </c>
      <c r="I976" s="2">
        <f t="shared" si="91"/>
        <v>19.272068062143923</v>
      </c>
      <c r="J976" s="1">
        <f t="shared" si="92"/>
        <v>37079.458951564906</v>
      </c>
      <c r="K976" s="1">
        <f t="shared" si="93"/>
        <v>861528.54104843515</v>
      </c>
      <c r="L976" s="11">
        <f t="shared" si="94"/>
        <v>0.89087133871067181</v>
      </c>
      <c r="M976" s="1">
        <f t="shared" si="95"/>
        <v>767511.08470127138</v>
      </c>
    </row>
    <row r="977" spans="1:13" s="80" customFormat="1">
      <c r="A977" s="142" t="s">
        <v>965</v>
      </c>
      <c r="B977" s="155">
        <v>472220</v>
      </c>
      <c r="C977" s="80" t="s">
        <v>969</v>
      </c>
      <c r="D977" s="126" t="s">
        <v>1122</v>
      </c>
      <c r="E977" s="126" t="s">
        <v>1187</v>
      </c>
      <c r="F977" s="103">
        <v>1029996</v>
      </c>
      <c r="G977" s="104">
        <v>1695</v>
      </c>
      <c r="H977" s="2">
        <f t="shared" si="90"/>
        <v>607.66725663716818</v>
      </c>
      <c r="I977" s="2">
        <f t="shared" si="91"/>
        <v>19.272068062143923</v>
      </c>
      <c r="J977" s="1">
        <f t="shared" si="92"/>
        <v>32666.155365333951</v>
      </c>
      <c r="K977" s="1">
        <f t="shared" si="93"/>
        <v>997329.84463466611</v>
      </c>
      <c r="L977" s="11">
        <f t="shared" si="94"/>
        <v>0.89087133871067181</v>
      </c>
      <c r="M977" s="1">
        <f t="shared" si="95"/>
        <v>888492.57382579136</v>
      </c>
    </row>
    <row r="978" spans="1:13" s="80" customFormat="1">
      <c r="A978" s="142" t="s">
        <v>965</v>
      </c>
      <c r="B978" s="155">
        <v>472221</v>
      </c>
      <c r="C978" s="80" t="s">
        <v>281</v>
      </c>
      <c r="D978" s="126" t="s">
        <v>1122</v>
      </c>
      <c r="E978" s="126" t="s">
        <v>1187</v>
      </c>
      <c r="F978" s="103">
        <v>338868</v>
      </c>
      <c r="G978" s="104">
        <v>2251</v>
      </c>
      <c r="H978" s="2">
        <f t="shared" si="90"/>
        <v>150.54109284762328</v>
      </c>
      <c r="I978" s="2">
        <f t="shared" si="91"/>
        <v>19.272068062143923</v>
      </c>
      <c r="J978" s="1">
        <f t="shared" si="92"/>
        <v>43381.425207885972</v>
      </c>
      <c r="K978" s="1">
        <f t="shared" si="93"/>
        <v>295486.57479211403</v>
      </c>
      <c r="L978" s="11">
        <f t="shared" si="94"/>
        <v>0.89087133871067181</v>
      </c>
      <c r="M978" s="1">
        <f t="shared" si="95"/>
        <v>263240.52045608166</v>
      </c>
    </row>
    <row r="979" spans="1:13" s="80" customFormat="1">
      <c r="A979" s="142" t="s">
        <v>965</v>
      </c>
      <c r="B979" s="155">
        <v>472226</v>
      </c>
      <c r="C979" s="80" t="s">
        <v>970</v>
      </c>
      <c r="D979" s="126" t="s">
        <v>1122</v>
      </c>
      <c r="E979" s="126" t="s">
        <v>1187</v>
      </c>
      <c r="F979" s="103">
        <v>650412</v>
      </c>
      <c r="G979" s="104">
        <v>941</v>
      </c>
      <c r="H979" s="2">
        <f t="shared" si="90"/>
        <v>691.19234856535604</v>
      </c>
      <c r="I979" s="2">
        <f t="shared" si="91"/>
        <v>19.272068062143923</v>
      </c>
      <c r="J979" s="1">
        <f t="shared" si="92"/>
        <v>18135.016046477431</v>
      </c>
      <c r="K979" s="1">
        <f t="shared" si="93"/>
        <v>632276.98395352252</v>
      </c>
      <c r="L979" s="11">
        <f t="shared" si="94"/>
        <v>0.89087133871067181</v>
      </c>
      <c r="M979" s="1">
        <f t="shared" si="95"/>
        <v>563277.44313062052</v>
      </c>
    </row>
    <row r="980" spans="1:13" s="80" customFormat="1">
      <c r="A980" s="142" t="s">
        <v>965</v>
      </c>
      <c r="B980" s="156">
        <v>472226</v>
      </c>
      <c r="C980" s="80" t="s">
        <v>970</v>
      </c>
      <c r="D980" s="126" t="s">
        <v>1122</v>
      </c>
      <c r="E980" s="126" t="s">
        <v>1188</v>
      </c>
      <c r="F980" s="76">
        <v>0</v>
      </c>
      <c r="G980" s="10">
        <v>0</v>
      </c>
      <c r="H980" s="2">
        <f t="shared" si="90"/>
        <v>0</v>
      </c>
      <c r="I980" s="2">
        <f t="shared" si="91"/>
        <v>19.272068062143923</v>
      </c>
      <c r="J980" s="1">
        <f t="shared" si="92"/>
        <v>0</v>
      </c>
      <c r="K980" s="1">
        <f t="shared" si="93"/>
        <v>0</v>
      </c>
      <c r="L980" s="11">
        <f t="shared" si="94"/>
        <v>0.89087133871067181</v>
      </c>
      <c r="M980" s="1">
        <f t="shared" si="95"/>
        <v>0</v>
      </c>
    </row>
    <row r="981" spans="1:13" s="80" customFormat="1">
      <c r="A981" s="142" t="s">
        <v>965</v>
      </c>
      <c r="B981" s="142">
        <v>472227</v>
      </c>
      <c r="C981" s="80" t="s">
        <v>971</v>
      </c>
      <c r="D981" s="126" t="s">
        <v>1122</v>
      </c>
      <c r="E981" s="126" t="s">
        <v>1187</v>
      </c>
      <c r="F981" s="103">
        <v>0</v>
      </c>
      <c r="G981" s="104">
        <v>0</v>
      </c>
      <c r="H981" s="2">
        <f t="shared" si="90"/>
        <v>0</v>
      </c>
      <c r="I981" s="2">
        <f t="shared" si="91"/>
        <v>19.272068062143923</v>
      </c>
      <c r="J981" s="1">
        <f t="shared" si="92"/>
        <v>0</v>
      </c>
      <c r="K981" s="1">
        <f t="shared" si="93"/>
        <v>0</v>
      </c>
      <c r="L981" s="11">
        <f t="shared" si="94"/>
        <v>0.89087133871067181</v>
      </c>
      <c r="M981" s="1">
        <f t="shared" si="95"/>
        <v>0</v>
      </c>
    </row>
    <row r="982" spans="1:13" s="80" customFormat="1">
      <c r="A982" s="142" t="s">
        <v>965</v>
      </c>
      <c r="B982" s="142">
        <v>472230</v>
      </c>
      <c r="C982" s="80" t="s">
        <v>972</v>
      </c>
      <c r="D982" s="126" t="s">
        <v>1122</v>
      </c>
      <c r="E982" s="126" t="s">
        <v>1187</v>
      </c>
      <c r="F982" s="103">
        <v>0</v>
      </c>
      <c r="G982" s="104">
        <v>0</v>
      </c>
      <c r="H982" s="2">
        <f t="shared" si="90"/>
        <v>0</v>
      </c>
      <c r="I982" s="2">
        <f t="shared" si="91"/>
        <v>19.272068062143923</v>
      </c>
      <c r="J982" s="1">
        <f t="shared" si="92"/>
        <v>0</v>
      </c>
      <c r="K982" s="1">
        <f t="shared" si="93"/>
        <v>0</v>
      </c>
      <c r="L982" s="11">
        <f t="shared" si="94"/>
        <v>0.89087133871067181</v>
      </c>
      <c r="M982" s="1">
        <f t="shared" si="95"/>
        <v>0</v>
      </c>
    </row>
    <row r="983" spans="1:13" s="80" customFormat="1">
      <c r="A983" s="142" t="s">
        <v>965</v>
      </c>
      <c r="B983" s="142">
        <v>472231</v>
      </c>
      <c r="C983" s="80" t="s">
        <v>973</v>
      </c>
      <c r="D983" s="126" t="s">
        <v>1122</v>
      </c>
      <c r="E983" s="126" t="s">
        <v>1187</v>
      </c>
      <c r="F983" s="103">
        <v>0</v>
      </c>
      <c r="G983" s="104">
        <v>0</v>
      </c>
      <c r="H983" s="2">
        <f t="shared" si="90"/>
        <v>0</v>
      </c>
      <c r="I983" s="2">
        <f t="shared" si="91"/>
        <v>19.272068062143923</v>
      </c>
      <c r="J983" s="1">
        <f t="shared" si="92"/>
        <v>0</v>
      </c>
      <c r="K983" s="1">
        <f t="shared" si="93"/>
        <v>0</v>
      </c>
      <c r="L983" s="11">
        <f t="shared" si="94"/>
        <v>0.89087133871067181</v>
      </c>
      <c r="M983" s="1">
        <f t="shared" si="95"/>
        <v>0</v>
      </c>
    </row>
    <row r="984" spans="1:13" s="80" customFormat="1">
      <c r="A984" s="142" t="s">
        <v>965</v>
      </c>
      <c r="B984" s="155">
        <v>472232</v>
      </c>
      <c r="C984" s="80" t="s">
        <v>974</v>
      </c>
      <c r="D984" s="126" t="s">
        <v>1122</v>
      </c>
      <c r="E984" s="126" t="s">
        <v>1187</v>
      </c>
      <c r="F984" s="103">
        <v>719052</v>
      </c>
      <c r="G984" s="104">
        <v>961</v>
      </c>
      <c r="H984" s="2">
        <f t="shared" si="90"/>
        <v>748.23309053069715</v>
      </c>
      <c r="I984" s="2">
        <f t="shared" si="91"/>
        <v>19.272068062143923</v>
      </c>
      <c r="J984" s="1">
        <f t="shared" si="92"/>
        <v>18520.457407720311</v>
      </c>
      <c r="K984" s="1">
        <f t="shared" si="93"/>
        <v>700531.54259227973</v>
      </c>
      <c r="L984" s="11">
        <f t="shared" si="94"/>
        <v>0.89087133871067181</v>
      </c>
      <c r="M984" s="1">
        <f t="shared" si="95"/>
        <v>624083.47315823624</v>
      </c>
    </row>
    <row r="985" spans="1:13" s="80" customFormat="1">
      <c r="A985" s="142" t="s">
        <v>965</v>
      </c>
      <c r="B985" s="142">
        <v>472233</v>
      </c>
      <c r="C985" s="80" t="s">
        <v>975</v>
      </c>
      <c r="D985" s="126" t="s">
        <v>1122</v>
      </c>
      <c r="E985" s="126" t="s">
        <v>1187</v>
      </c>
      <c r="F985" s="103">
        <v>0</v>
      </c>
      <c r="G985" s="104">
        <v>0</v>
      </c>
      <c r="H985" s="2">
        <f t="shared" si="90"/>
        <v>0</v>
      </c>
      <c r="I985" s="2">
        <f t="shared" si="91"/>
        <v>19.272068062143923</v>
      </c>
      <c r="J985" s="1">
        <f t="shared" si="92"/>
        <v>0</v>
      </c>
      <c r="K985" s="1">
        <f t="shared" si="93"/>
        <v>0</v>
      </c>
      <c r="L985" s="11">
        <f t="shared" si="94"/>
        <v>0.89087133871067181</v>
      </c>
      <c r="M985" s="1">
        <f t="shared" si="95"/>
        <v>0</v>
      </c>
    </row>
    <row r="986" spans="1:13" s="80" customFormat="1">
      <c r="A986" s="142" t="s">
        <v>965</v>
      </c>
      <c r="B986" s="155">
        <v>472295</v>
      </c>
      <c r="C986" s="80" t="s">
        <v>976</v>
      </c>
      <c r="D986" s="126" t="s">
        <v>1122</v>
      </c>
      <c r="E986" s="126" t="s">
        <v>1187</v>
      </c>
      <c r="F986" s="103">
        <v>928728</v>
      </c>
      <c r="G986" s="104">
        <v>5465</v>
      </c>
      <c r="H986" s="2">
        <f t="shared" si="90"/>
        <v>169.94107959743823</v>
      </c>
      <c r="I986" s="2">
        <f t="shared" si="91"/>
        <v>19.272068062143923</v>
      </c>
      <c r="J986" s="1">
        <f t="shared" si="92"/>
        <v>105321.85195961654</v>
      </c>
      <c r="K986" s="1">
        <f t="shared" si="93"/>
        <v>823406.14804038347</v>
      </c>
      <c r="L986" s="11">
        <f t="shared" si="94"/>
        <v>0.89087133871067181</v>
      </c>
      <c r="M986" s="1">
        <f t="shared" si="95"/>
        <v>733548.93740733399</v>
      </c>
    </row>
    <row r="987" spans="1:13" s="80" customFormat="1">
      <c r="A987" s="142" t="s">
        <v>965</v>
      </c>
      <c r="B987" s="142">
        <v>472423</v>
      </c>
      <c r="C987" s="80" t="s">
        <v>977</v>
      </c>
      <c r="D987" s="126" t="s">
        <v>1122</v>
      </c>
      <c r="E987" s="126" t="s">
        <v>1187</v>
      </c>
      <c r="F987" s="103">
        <v>0</v>
      </c>
      <c r="G987" s="104">
        <v>0</v>
      </c>
      <c r="H987" s="2">
        <f t="shared" si="90"/>
        <v>0</v>
      </c>
      <c r="I987" s="2">
        <f t="shared" si="91"/>
        <v>19.272068062143923</v>
      </c>
      <c r="J987" s="1">
        <f t="shared" si="92"/>
        <v>0</v>
      </c>
      <c r="K987" s="1">
        <f t="shared" si="93"/>
        <v>0</v>
      </c>
      <c r="L987" s="11">
        <f t="shared" si="94"/>
        <v>0.89087133871067181</v>
      </c>
      <c r="M987" s="1">
        <f t="shared" si="95"/>
        <v>0</v>
      </c>
    </row>
    <row r="988" spans="1:13" s="80" customFormat="1">
      <c r="A988" s="142" t="s">
        <v>965</v>
      </c>
      <c r="B988" s="142">
        <v>473333</v>
      </c>
      <c r="C988" s="80" t="s">
        <v>978</v>
      </c>
      <c r="D988" s="126" t="s">
        <v>1122</v>
      </c>
      <c r="E988" s="126" t="s">
        <v>1187</v>
      </c>
      <c r="F988" s="103">
        <v>0</v>
      </c>
      <c r="G988" s="104">
        <v>0</v>
      </c>
      <c r="H988" s="2">
        <f t="shared" si="90"/>
        <v>0</v>
      </c>
      <c r="I988" s="2">
        <f t="shared" si="91"/>
        <v>19.272068062143923</v>
      </c>
      <c r="J988" s="1">
        <f t="shared" si="92"/>
        <v>0</v>
      </c>
      <c r="K988" s="1">
        <f t="shared" si="93"/>
        <v>0</v>
      </c>
      <c r="L988" s="11">
        <f t="shared" si="94"/>
        <v>0.89087133871067181</v>
      </c>
      <c r="M988" s="1">
        <f t="shared" si="95"/>
        <v>0</v>
      </c>
    </row>
    <row r="989" spans="1:13" s="80" customFormat="1">
      <c r="A989" s="142" t="s">
        <v>979</v>
      </c>
      <c r="B989" s="142">
        <v>482235</v>
      </c>
      <c r="C989" s="80" t="s">
        <v>980</v>
      </c>
      <c r="D989" s="126" t="s">
        <v>1122</v>
      </c>
      <c r="E989" s="126" t="s">
        <v>1187</v>
      </c>
      <c r="F989" s="103">
        <v>0</v>
      </c>
      <c r="G989" s="104">
        <v>0</v>
      </c>
      <c r="H989" s="2">
        <f t="shared" si="90"/>
        <v>0</v>
      </c>
      <c r="I989" s="2">
        <f t="shared" si="91"/>
        <v>19.272068062143923</v>
      </c>
      <c r="J989" s="1">
        <f t="shared" si="92"/>
        <v>0</v>
      </c>
      <c r="K989" s="1">
        <f t="shared" si="93"/>
        <v>0</v>
      </c>
      <c r="L989" s="11">
        <f t="shared" si="94"/>
        <v>0.89087133871067181</v>
      </c>
      <c r="M989" s="1">
        <f t="shared" si="95"/>
        <v>0</v>
      </c>
    </row>
    <row r="990" spans="1:13" s="80" customFormat="1">
      <c r="A990" s="142" t="s">
        <v>979</v>
      </c>
      <c r="B990" s="142">
        <v>482241</v>
      </c>
      <c r="C990" s="80" t="s">
        <v>981</v>
      </c>
      <c r="D990" s="126" t="s">
        <v>1122</v>
      </c>
      <c r="E990" s="126" t="s">
        <v>1187</v>
      </c>
      <c r="F990" s="103">
        <v>0</v>
      </c>
      <c r="G990" s="104">
        <v>0</v>
      </c>
      <c r="H990" s="2">
        <f t="shared" si="90"/>
        <v>0</v>
      </c>
      <c r="I990" s="2">
        <f t="shared" si="91"/>
        <v>19.272068062143923</v>
      </c>
      <c r="J990" s="1">
        <f t="shared" si="92"/>
        <v>0</v>
      </c>
      <c r="K990" s="1">
        <f t="shared" si="93"/>
        <v>0</v>
      </c>
      <c r="L990" s="11">
        <f t="shared" si="94"/>
        <v>0.89087133871067181</v>
      </c>
      <c r="M990" s="1">
        <f t="shared" si="95"/>
        <v>0</v>
      </c>
    </row>
    <row r="991" spans="1:13" s="80" customFormat="1">
      <c r="A991" s="142" t="s">
        <v>979</v>
      </c>
      <c r="B991" s="155">
        <v>482242</v>
      </c>
      <c r="C991" s="80" t="s">
        <v>982</v>
      </c>
      <c r="D991" s="126" t="s">
        <v>1122</v>
      </c>
      <c r="E991" s="126" t="s">
        <v>1187</v>
      </c>
      <c r="F991" s="103">
        <v>3072408</v>
      </c>
      <c r="G991" s="104">
        <v>2609</v>
      </c>
      <c r="H991" s="2">
        <f t="shared" si="90"/>
        <v>1177.6190111153699</v>
      </c>
      <c r="I991" s="2">
        <f t="shared" si="91"/>
        <v>19.272068062143923</v>
      </c>
      <c r="J991" s="1">
        <f t="shared" si="92"/>
        <v>50280.825574133494</v>
      </c>
      <c r="K991" s="1">
        <f t="shared" si="93"/>
        <v>3022127.1744258665</v>
      </c>
      <c r="L991" s="11">
        <f t="shared" si="94"/>
        <v>0.89087133871067181</v>
      </c>
      <c r="M991" s="1">
        <f t="shared" si="95"/>
        <v>2692326.4816346718</v>
      </c>
    </row>
    <row r="992" spans="1:13" s="80" customFormat="1">
      <c r="A992" s="142" t="s">
        <v>979</v>
      </c>
      <c r="B992" s="142">
        <v>482244</v>
      </c>
      <c r="C992" s="80" t="s">
        <v>983</v>
      </c>
      <c r="D992" s="126" t="s">
        <v>1122</v>
      </c>
      <c r="E992" s="126" t="s">
        <v>1187</v>
      </c>
      <c r="F992" s="103">
        <v>0</v>
      </c>
      <c r="G992" s="104">
        <v>0</v>
      </c>
      <c r="H992" s="2">
        <f t="shared" si="90"/>
        <v>0</v>
      </c>
      <c r="I992" s="2">
        <f t="shared" si="91"/>
        <v>19.272068062143923</v>
      </c>
      <c r="J992" s="1">
        <f t="shared" si="92"/>
        <v>0</v>
      </c>
      <c r="K992" s="1">
        <f t="shared" si="93"/>
        <v>0</v>
      </c>
      <c r="L992" s="11">
        <f t="shared" si="94"/>
        <v>0.89087133871067181</v>
      </c>
      <c r="M992" s="1">
        <f t="shared" si="95"/>
        <v>0</v>
      </c>
    </row>
    <row r="993" spans="1:13" s="80" customFormat="1">
      <c r="A993" s="142" t="s">
        <v>979</v>
      </c>
      <c r="B993" s="142">
        <v>482246</v>
      </c>
      <c r="C993" s="80" t="s">
        <v>984</v>
      </c>
      <c r="D993" s="126" t="s">
        <v>1122</v>
      </c>
      <c r="E993" s="126" t="s">
        <v>1187</v>
      </c>
      <c r="F993" s="103">
        <v>0</v>
      </c>
      <c r="G993" s="104">
        <v>0</v>
      </c>
      <c r="H993" s="2">
        <f t="shared" si="90"/>
        <v>0</v>
      </c>
      <c r="I993" s="2">
        <f t="shared" si="91"/>
        <v>19.272068062143923</v>
      </c>
      <c r="J993" s="1">
        <f t="shared" si="92"/>
        <v>0</v>
      </c>
      <c r="K993" s="1">
        <f t="shared" si="93"/>
        <v>0</v>
      </c>
      <c r="L993" s="11">
        <f t="shared" si="94"/>
        <v>0.89087133871067181</v>
      </c>
      <c r="M993" s="1">
        <f t="shared" si="95"/>
        <v>0</v>
      </c>
    </row>
    <row r="994" spans="1:13" s="80" customFormat="1">
      <c r="A994" s="142" t="s">
        <v>979</v>
      </c>
      <c r="B994" s="155">
        <v>482247</v>
      </c>
      <c r="C994" s="80" t="s">
        <v>985</v>
      </c>
      <c r="D994" s="126" t="s">
        <v>1122</v>
      </c>
      <c r="E994" s="126" t="s">
        <v>1187</v>
      </c>
      <c r="F994" s="103">
        <v>5416356</v>
      </c>
      <c r="G994" s="104">
        <v>10724</v>
      </c>
      <c r="H994" s="2">
        <f t="shared" si="90"/>
        <v>505.06863110779562</v>
      </c>
      <c r="I994" s="2">
        <f t="shared" si="91"/>
        <v>19.272068062143923</v>
      </c>
      <c r="J994" s="1">
        <f t="shared" si="92"/>
        <v>206673.65789843144</v>
      </c>
      <c r="K994" s="1">
        <f t="shared" si="93"/>
        <v>5209682.3421015684</v>
      </c>
      <c r="L994" s="11">
        <f t="shared" si="94"/>
        <v>0.89087133871067181</v>
      </c>
      <c r="M994" s="1">
        <f t="shared" si="95"/>
        <v>4641156.6823653728</v>
      </c>
    </row>
    <row r="995" spans="1:13" s="80" customFormat="1">
      <c r="A995" s="142" t="s">
        <v>979</v>
      </c>
      <c r="B995" s="155">
        <v>482248</v>
      </c>
      <c r="C995" s="80" t="s">
        <v>986</v>
      </c>
      <c r="D995" s="126" t="s">
        <v>1122</v>
      </c>
      <c r="E995" s="126" t="s">
        <v>1187</v>
      </c>
      <c r="F995" s="103">
        <v>962952</v>
      </c>
      <c r="G995" s="104">
        <v>1448</v>
      </c>
      <c r="H995" s="2">
        <f t="shared" si="90"/>
        <v>665.02209944751382</v>
      </c>
      <c r="I995" s="2">
        <f t="shared" si="91"/>
        <v>19.272068062143923</v>
      </c>
      <c r="J995" s="1">
        <f t="shared" si="92"/>
        <v>27905.9545539844</v>
      </c>
      <c r="K995" s="1">
        <f t="shared" si="93"/>
        <v>935046.04544601555</v>
      </c>
      <c r="L995" s="11">
        <f t="shared" si="94"/>
        <v>0.89087133871067181</v>
      </c>
      <c r="M995" s="1">
        <f t="shared" si="95"/>
        <v>833005.7222626115</v>
      </c>
    </row>
    <row r="996" spans="1:13" s="80" customFormat="1">
      <c r="A996" s="142" t="s">
        <v>979</v>
      </c>
      <c r="B996" s="155">
        <v>482250</v>
      </c>
      <c r="C996" s="80" t="s">
        <v>987</v>
      </c>
      <c r="D996" s="126" t="s">
        <v>1122</v>
      </c>
      <c r="E996" s="126" t="s">
        <v>1187</v>
      </c>
      <c r="F996" s="103">
        <v>1914708</v>
      </c>
      <c r="G996" s="104">
        <v>3954</v>
      </c>
      <c r="H996" s="2">
        <f t="shared" si="90"/>
        <v>484.24582701062218</v>
      </c>
      <c r="I996" s="2">
        <f t="shared" si="91"/>
        <v>19.272068062143923</v>
      </c>
      <c r="J996" s="1">
        <f t="shared" si="92"/>
        <v>76201.757117717076</v>
      </c>
      <c r="K996" s="1">
        <f t="shared" si="93"/>
        <v>1838506.2428822829</v>
      </c>
      <c r="L996" s="11">
        <f t="shared" si="94"/>
        <v>0.89087133871067181</v>
      </c>
      <c r="M996" s="1">
        <f t="shared" si="95"/>
        <v>1637872.517824467</v>
      </c>
    </row>
    <row r="997" spans="1:13" s="80" customFormat="1">
      <c r="A997" s="142" t="s">
        <v>979</v>
      </c>
      <c r="B997" s="142">
        <v>482251</v>
      </c>
      <c r="C997" s="80" t="s">
        <v>988</v>
      </c>
      <c r="D997" s="126" t="s">
        <v>1122</v>
      </c>
      <c r="E997" s="126" t="s">
        <v>1187</v>
      </c>
      <c r="F997" s="103">
        <v>0</v>
      </c>
      <c r="G997" s="104">
        <v>0</v>
      </c>
      <c r="H997" s="2">
        <f t="shared" si="90"/>
        <v>0</v>
      </c>
      <c r="I997" s="2">
        <f t="shared" si="91"/>
        <v>19.272068062143923</v>
      </c>
      <c r="J997" s="1">
        <f t="shared" si="92"/>
        <v>0</v>
      </c>
      <c r="K997" s="1">
        <f t="shared" si="93"/>
        <v>0</v>
      </c>
      <c r="L997" s="11">
        <f t="shared" si="94"/>
        <v>0.89087133871067181</v>
      </c>
      <c r="M997" s="1">
        <f t="shared" si="95"/>
        <v>0</v>
      </c>
    </row>
    <row r="998" spans="1:13" s="80" customFormat="1">
      <c r="A998" s="142" t="s">
        <v>979</v>
      </c>
      <c r="B998" s="142">
        <v>482252</v>
      </c>
      <c r="C998" s="80" t="s">
        <v>989</v>
      </c>
      <c r="D998" s="126" t="s">
        <v>1122</v>
      </c>
      <c r="E998" s="126" t="s">
        <v>1187</v>
      </c>
      <c r="F998" s="103">
        <v>0</v>
      </c>
      <c r="G998" s="104">
        <v>0</v>
      </c>
      <c r="H998" s="2">
        <f t="shared" si="90"/>
        <v>0</v>
      </c>
      <c r="I998" s="2">
        <f t="shared" si="91"/>
        <v>19.272068062143923</v>
      </c>
      <c r="J998" s="1">
        <f t="shared" si="92"/>
        <v>0</v>
      </c>
      <c r="K998" s="1">
        <f t="shared" si="93"/>
        <v>0</v>
      </c>
      <c r="L998" s="11">
        <f t="shared" si="94"/>
        <v>0.89087133871067181</v>
      </c>
      <c r="M998" s="1">
        <f t="shared" si="95"/>
        <v>0</v>
      </c>
    </row>
    <row r="999" spans="1:13" s="80" customFormat="1">
      <c r="A999" s="142" t="s">
        <v>979</v>
      </c>
      <c r="B999" s="142">
        <v>482254</v>
      </c>
      <c r="C999" s="80" t="s">
        <v>990</v>
      </c>
      <c r="D999" s="126" t="s">
        <v>1122</v>
      </c>
      <c r="E999" s="126" t="s">
        <v>1187</v>
      </c>
      <c r="F999" s="103">
        <v>0</v>
      </c>
      <c r="G999" s="104">
        <v>0</v>
      </c>
      <c r="H999" s="2">
        <f t="shared" si="90"/>
        <v>0</v>
      </c>
      <c r="I999" s="2">
        <f t="shared" si="91"/>
        <v>19.272068062143923</v>
      </c>
      <c r="J999" s="1">
        <f t="shared" si="92"/>
        <v>0</v>
      </c>
      <c r="K999" s="1">
        <f t="shared" si="93"/>
        <v>0</v>
      </c>
      <c r="L999" s="11">
        <f t="shared" si="94"/>
        <v>0.89087133871067181</v>
      </c>
      <c r="M999" s="1">
        <f t="shared" si="95"/>
        <v>0</v>
      </c>
    </row>
    <row r="1000" spans="1:13" s="80" customFormat="1">
      <c r="A1000" s="142" t="s">
        <v>979</v>
      </c>
      <c r="B1000" s="155">
        <v>482255</v>
      </c>
      <c r="C1000" s="80" t="s">
        <v>991</v>
      </c>
      <c r="D1000" s="126" t="s">
        <v>1122</v>
      </c>
      <c r="E1000" s="126" t="s">
        <v>1187</v>
      </c>
      <c r="F1000" s="103">
        <v>7727364</v>
      </c>
      <c r="G1000" s="104">
        <v>17289</v>
      </c>
      <c r="H1000" s="2">
        <f t="shared" si="90"/>
        <v>446.95262883914626</v>
      </c>
      <c r="I1000" s="2">
        <f t="shared" si="91"/>
        <v>19.272068062143923</v>
      </c>
      <c r="J1000" s="1">
        <f t="shared" si="92"/>
        <v>333194.78472640627</v>
      </c>
      <c r="K1000" s="1">
        <f t="shared" si="93"/>
        <v>7394169.2152735936</v>
      </c>
      <c r="L1000" s="11">
        <f t="shared" si="94"/>
        <v>0.89087133871067181</v>
      </c>
      <c r="M1000" s="1">
        <f t="shared" si="95"/>
        <v>6587253.4274640242</v>
      </c>
    </row>
    <row r="1001" spans="1:13" s="80" customFormat="1">
      <c r="A1001" s="142" t="s">
        <v>979</v>
      </c>
      <c r="B1001" s="155">
        <v>482257</v>
      </c>
      <c r="C1001" s="80" t="s">
        <v>992</v>
      </c>
      <c r="D1001" s="126" t="s">
        <v>1122</v>
      </c>
      <c r="E1001" s="126" t="s">
        <v>1187</v>
      </c>
      <c r="F1001" s="103">
        <v>9550632</v>
      </c>
      <c r="G1001" s="104">
        <v>9153</v>
      </c>
      <c r="H1001" s="2">
        <f t="shared" si="90"/>
        <v>1043.4428056374959</v>
      </c>
      <c r="I1001" s="2">
        <f t="shared" si="91"/>
        <v>19.272068062143923</v>
      </c>
      <c r="J1001" s="1">
        <f t="shared" si="92"/>
        <v>176397.23897280332</v>
      </c>
      <c r="K1001" s="1">
        <f t="shared" si="93"/>
        <v>9374234.7610271964</v>
      </c>
      <c r="L1001" s="11">
        <f t="shared" si="94"/>
        <v>0.89087133871067181</v>
      </c>
      <c r="M1001" s="1">
        <f t="shared" si="95"/>
        <v>8351237.0709444135</v>
      </c>
    </row>
    <row r="1002" spans="1:13" s="80" customFormat="1">
      <c r="A1002" s="142" t="s">
        <v>979</v>
      </c>
      <c r="B1002" s="142">
        <v>483308</v>
      </c>
      <c r="C1002" s="80" t="s">
        <v>993</v>
      </c>
      <c r="D1002" s="126" t="s">
        <v>1122</v>
      </c>
      <c r="E1002" s="126" t="s">
        <v>1187</v>
      </c>
      <c r="F1002" s="103">
        <v>0</v>
      </c>
      <c r="G1002" s="104">
        <v>0</v>
      </c>
      <c r="H1002" s="2">
        <f t="shared" si="90"/>
        <v>0</v>
      </c>
      <c r="I1002" s="2">
        <f t="shared" si="91"/>
        <v>19.272068062143923</v>
      </c>
      <c r="J1002" s="1">
        <f t="shared" si="92"/>
        <v>0</v>
      </c>
      <c r="K1002" s="1">
        <f t="shared" si="93"/>
        <v>0</v>
      </c>
      <c r="L1002" s="11">
        <f t="shared" si="94"/>
        <v>0.89087133871067181</v>
      </c>
      <c r="M1002" s="1">
        <f t="shared" si="95"/>
        <v>0</v>
      </c>
    </row>
    <row r="1003" spans="1:13" s="80" customFormat="1">
      <c r="A1003" s="142" t="s">
        <v>979</v>
      </c>
      <c r="B1003" s="155">
        <v>483310</v>
      </c>
      <c r="C1003" s="80" t="s">
        <v>994</v>
      </c>
      <c r="D1003" s="126" t="s">
        <v>1122</v>
      </c>
      <c r="E1003" s="126" t="s">
        <v>1187</v>
      </c>
      <c r="F1003" s="103">
        <v>5728344</v>
      </c>
      <c r="G1003" s="104">
        <v>6642</v>
      </c>
      <c r="H1003" s="2">
        <f t="shared" si="90"/>
        <v>862.44263775971092</v>
      </c>
      <c r="I1003" s="2">
        <f t="shared" si="91"/>
        <v>19.272068062143923</v>
      </c>
      <c r="J1003" s="1">
        <f t="shared" si="92"/>
        <v>128005.07606875994</v>
      </c>
      <c r="K1003" s="1">
        <f t="shared" si="93"/>
        <v>5600338.9239312401</v>
      </c>
      <c r="L1003" s="11">
        <f t="shared" si="94"/>
        <v>0.89087133871067181</v>
      </c>
      <c r="M1003" s="1">
        <f t="shared" si="95"/>
        <v>4989181.4343961067</v>
      </c>
    </row>
    <row r="1004" spans="1:13" s="80" customFormat="1">
      <c r="A1004" s="142" t="s">
        <v>995</v>
      </c>
      <c r="B1004" s="155">
        <v>491231</v>
      </c>
      <c r="C1004" s="80" t="s">
        <v>996</v>
      </c>
      <c r="D1004" s="126" t="s">
        <v>1122</v>
      </c>
      <c r="E1004" s="126" t="s">
        <v>1187</v>
      </c>
      <c r="F1004" s="103">
        <v>780036</v>
      </c>
      <c r="G1004" s="104">
        <v>1188</v>
      </c>
      <c r="H1004" s="2">
        <f t="shared" si="90"/>
        <v>656.59595959595958</v>
      </c>
      <c r="I1004" s="2">
        <f t="shared" si="91"/>
        <v>19.272068062143923</v>
      </c>
      <c r="J1004" s="1">
        <f t="shared" si="92"/>
        <v>22895.216857826981</v>
      </c>
      <c r="K1004" s="1">
        <f t="shared" si="93"/>
        <v>757140.78314217296</v>
      </c>
      <c r="L1004" s="11">
        <f t="shared" si="94"/>
        <v>0.89087133871067181</v>
      </c>
      <c r="M1004" s="1">
        <f t="shared" si="95"/>
        <v>674515.02307031408</v>
      </c>
    </row>
    <row r="1005" spans="1:13" s="80" customFormat="1">
      <c r="A1005" s="142" t="s">
        <v>995</v>
      </c>
      <c r="B1005" s="155">
        <v>492066</v>
      </c>
      <c r="C1005" s="80" t="s">
        <v>997</v>
      </c>
      <c r="D1005" s="126" t="s">
        <v>1122</v>
      </c>
      <c r="E1005" s="126" t="s">
        <v>1187</v>
      </c>
      <c r="F1005" s="103">
        <v>456996</v>
      </c>
      <c r="G1005" s="104">
        <v>468</v>
      </c>
      <c r="H1005" s="2">
        <f t="shared" si="90"/>
        <v>976.48717948717945</v>
      </c>
      <c r="I1005" s="2">
        <f t="shared" si="91"/>
        <v>19.272068062143923</v>
      </c>
      <c r="J1005" s="1">
        <f t="shared" si="92"/>
        <v>9019.3278530833559</v>
      </c>
      <c r="K1005" s="1">
        <f t="shared" si="93"/>
        <v>447976.67214691662</v>
      </c>
      <c r="L1005" s="11">
        <f t="shared" si="94"/>
        <v>0.89087133871067181</v>
      </c>
      <c r="M1005" s="1">
        <f t="shared" si="95"/>
        <v>399089.57762667531</v>
      </c>
    </row>
    <row r="1006" spans="1:13" s="80" customFormat="1">
      <c r="A1006" s="142" t="s">
        <v>995</v>
      </c>
      <c r="B1006" s="155">
        <v>492176</v>
      </c>
      <c r="C1006" s="80" t="s">
        <v>998</v>
      </c>
      <c r="D1006" s="126" t="s">
        <v>1122</v>
      </c>
      <c r="E1006" s="126" t="s">
        <v>1187</v>
      </c>
      <c r="F1006" s="103">
        <v>885540</v>
      </c>
      <c r="G1006" s="104">
        <v>855</v>
      </c>
      <c r="H1006" s="2">
        <f t="shared" si="90"/>
        <v>1035.719298245614</v>
      </c>
      <c r="I1006" s="2">
        <f t="shared" si="91"/>
        <v>19.272068062143923</v>
      </c>
      <c r="J1006" s="1">
        <f t="shared" si="92"/>
        <v>16477.618193133054</v>
      </c>
      <c r="K1006" s="1">
        <f t="shared" si="93"/>
        <v>869062.38180686696</v>
      </c>
      <c r="L1006" s="11">
        <f t="shared" si="94"/>
        <v>0.89087133871067181</v>
      </c>
      <c r="M1006" s="1">
        <f t="shared" si="95"/>
        <v>774222.76750336855</v>
      </c>
    </row>
    <row r="1007" spans="1:13" s="80" customFormat="1">
      <c r="A1007" s="142" t="s">
        <v>995</v>
      </c>
      <c r="B1007" s="155">
        <v>492259</v>
      </c>
      <c r="C1007" s="80" t="s">
        <v>999</v>
      </c>
      <c r="D1007" s="126" t="s">
        <v>1122</v>
      </c>
      <c r="E1007" s="126" t="s">
        <v>1187</v>
      </c>
      <c r="F1007" s="103">
        <v>1066236</v>
      </c>
      <c r="G1007" s="104">
        <v>685</v>
      </c>
      <c r="H1007" s="2">
        <f t="shared" si="90"/>
        <v>1556.5489051094889</v>
      </c>
      <c r="I1007" s="2">
        <f t="shared" si="91"/>
        <v>19.272068062143923</v>
      </c>
      <c r="J1007" s="1">
        <f t="shared" si="92"/>
        <v>13201.366622568587</v>
      </c>
      <c r="K1007" s="1">
        <f t="shared" si="93"/>
        <v>1053034.6333774314</v>
      </c>
      <c r="L1007" s="11">
        <f t="shared" si="94"/>
        <v>0.89087133871067181</v>
      </c>
      <c r="M1007" s="1">
        <f t="shared" si="95"/>
        <v>938118.37354565377</v>
      </c>
    </row>
    <row r="1008" spans="1:13" s="80" customFormat="1">
      <c r="A1008" s="142" t="s">
        <v>995</v>
      </c>
      <c r="B1008" s="155">
        <v>492262</v>
      </c>
      <c r="C1008" s="80" t="s">
        <v>1000</v>
      </c>
      <c r="D1008" s="126" t="s">
        <v>1122</v>
      </c>
      <c r="E1008" s="126" t="s">
        <v>1187</v>
      </c>
      <c r="F1008" s="103">
        <v>7429380</v>
      </c>
      <c r="G1008" s="104">
        <v>8872</v>
      </c>
      <c r="H1008" s="2">
        <f t="shared" si="90"/>
        <v>837.39630297565373</v>
      </c>
      <c r="I1008" s="2">
        <f t="shared" si="91"/>
        <v>19.272068062143923</v>
      </c>
      <c r="J1008" s="1">
        <f t="shared" si="92"/>
        <v>170981.78784734089</v>
      </c>
      <c r="K1008" s="1">
        <f t="shared" si="93"/>
        <v>7258398.212152659</v>
      </c>
      <c r="L1008" s="11">
        <f t="shared" si="94"/>
        <v>0.89087133871067181</v>
      </c>
      <c r="M1008" s="1">
        <f t="shared" si="95"/>
        <v>6466298.9321555858</v>
      </c>
    </row>
    <row r="1009" spans="1:13" s="80" customFormat="1">
      <c r="A1009" s="142" t="s">
        <v>995</v>
      </c>
      <c r="B1009" s="155">
        <v>492263</v>
      </c>
      <c r="C1009" s="80" t="s">
        <v>1001</v>
      </c>
      <c r="D1009" s="126" t="s">
        <v>1122</v>
      </c>
      <c r="E1009" s="126" t="s">
        <v>1187</v>
      </c>
      <c r="F1009" s="103">
        <v>1889796</v>
      </c>
      <c r="G1009" s="104">
        <v>1641</v>
      </c>
      <c r="H1009" s="2">
        <f t="shared" si="90"/>
        <v>1151.6124314442413</v>
      </c>
      <c r="I1009" s="2">
        <f t="shared" si="91"/>
        <v>19.272068062143923</v>
      </c>
      <c r="J1009" s="1">
        <f t="shared" si="92"/>
        <v>31625.463689978176</v>
      </c>
      <c r="K1009" s="1">
        <f t="shared" si="93"/>
        <v>1858170.5363100218</v>
      </c>
      <c r="L1009" s="11">
        <f t="shared" si="94"/>
        <v>0.89087133871067181</v>
      </c>
      <c r="M1009" s="1">
        <f t="shared" si="95"/>
        <v>1655390.8732352362</v>
      </c>
    </row>
    <row r="1010" spans="1:13" s="80" customFormat="1">
      <c r="A1010" s="142" t="s">
        <v>995</v>
      </c>
      <c r="B1010" s="155">
        <v>492264</v>
      </c>
      <c r="C1010" s="80" t="s">
        <v>1002</v>
      </c>
      <c r="D1010" s="126" t="s">
        <v>1122</v>
      </c>
      <c r="E1010" s="126" t="s">
        <v>1187</v>
      </c>
      <c r="F1010" s="103">
        <v>2244684</v>
      </c>
      <c r="G1010" s="104">
        <v>1596</v>
      </c>
      <c r="H1010" s="2">
        <f t="shared" si="90"/>
        <v>1406.4436090225563</v>
      </c>
      <c r="I1010" s="2">
        <f t="shared" si="91"/>
        <v>19.272068062143923</v>
      </c>
      <c r="J1010" s="1">
        <f t="shared" si="92"/>
        <v>30758.220627181701</v>
      </c>
      <c r="K1010" s="1">
        <f t="shared" si="93"/>
        <v>2213925.7793728183</v>
      </c>
      <c r="L1010" s="11">
        <f t="shared" si="94"/>
        <v>0.89087133871067181</v>
      </c>
      <c r="M1010" s="1">
        <f t="shared" si="95"/>
        <v>1972323.0228759302</v>
      </c>
    </row>
    <row r="1011" spans="1:13" s="80" customFormat="1">
      <c r="A1011" s="142" t="s">
        <v>995</v>
      </c>
      <c r="B1011" s="155">
        <v>492265</v>
      </c>
      <c r="C1011" s="80" t="s">
        <v>1003</v>
      </c>
      <c r="D1011" s="126" t="s">
        <v>1122</v>
      </c>
      <c r="E1011" s="126" t="s">
        <v>1187</v>
      </c>
      <c r="F1011" s="103">
        <v>1561476</v>
      </c>
      <c r="G1011" s="104">
        <v>3277</v>
      </c>
      <c r="H1011" s="2">
        <f t="shared" si="90"/>
        <v>476.49557522123894</v>
      </c>
      <c r="I1011" s="2">
        <f t="shared" si="91"/>
        <v>19.272068062143923</v>
      </c>
      <c r="J1011" s="1">
        <f t="shared" si="92"/>
        <v>63154.567039645633</v>
      </c>
      <c r="K1011" s="1">
        <f t="shared" si="93"/>
        <v>1498321.4329603543</v>
      </c>
      <c r="L1011" s="11">
        <f t="shared" si="94"/>
        <v>0.89087133871067181</v>
      </c>
      <c r="M1011" s="1">
        <f t="shared" si="95"/>
        <v>1334811.6208002828</v>
      </c>
    </row>
    <row r="1012" spans="1:13" s="80" customFormat="1">
      <c r="A1012" s="142" t="s">
        <v>995</v>
      </c>
      <c r="B1012" s="142">
        <v>492268</v>
      </c>
      <c r="C1012" s="80" t="s">
        <v>1004</v>
      </c>
      <c r="D1012" s="126" t="s">
        <v>1122</v>
      </c>
      <c r="E1012" s="126" t="s">
        <v>1187</v>
      </c>
      <c r="F1012" s="103">
        <v>0</v>
      </c>
      <c r="G1012" s="104">
        <v>0</v>
      </c>
      <c r="H1012" s="2">
        <f t="shared" si="90"/>
        <v>0</v>
      </c>
      <c r="I1012" s="2">
        <f t="shared" si="91"/>
        <v>19.272068062143923</v>
      </c>
      <c r="J1012" s="1">
        <f t="shared" si="92"/>
        <v>0</v>
      </c>
      <c r="K1012" s="1">
        <f t="shared" si="93"/>
        <v>0</v>
      </c>
      <c r="L1012" s="11">
        <f t="shared" si="94"/>
        <v>0.89087133871067181</v>
      </c>
      <c r="M1012" s="1">
        <f t="shared" si="95"/>
        <v>0</v>
      </c>
    </row>
    <row r="1013" spans="1:13" s="80" customFormat="1">
      <c r="A1013" s="142" t="s">
        <v>995</v>
      </c>
      <c r="B1013" s="155">
        <v>492270</v>
      </c>
      <c r="C1013" s="80" t="s">
        <v>1005</v>
      </c>
      <c r="D1013" s="126" t="s">
        <v>1122</v>
      </c>
      <c r="E1013" s="126" t="s">
        <v>1187</v>
      </c>
      <c r="F1013" s="103">
        <v>3137868</v>
      </c>
      <c r="G1013" s="104">
        <v>2551</v>
      </c>
      <c r="H1013" s="2">
        <f t="shared" si="90"/>
        <v>1230.0540964327715</v>
      </c>
      <c r="I1013" s="2">
        <f t="shared" si="91"/>
        <v>19.272068062143923</v>
      </c>
      <c r="J1013" s="1">
        <f t="shared" si="92"/>
        <v>49163.04562652915</v>
      </c>
      <c r="K1013" s="1">
        <f t="shared" si="93"/>
        <v>3088704.954373471</v>
      </c>
      <c r="L1013" s="11">
        <f t="shared" si="94"/>
        <v>0.89087133871067181</v>
      </c>
      <c r="M1013" s="1">
        <f t="shared" si="95"/>
        <v>2751638.7175849788</v>
      </c>
    </row>
    <row r="1014" spans="1:13" s="80" customFormat="1">
      <c r="A1014" s="142" t="s">
        <v>995</v>
      </c>
      <c r="B1014" s="142">
        <v>492272</v>
      </c>
      <c r="C1014" s="80" t="s">
        <v>1006</v>
      </c>
      <c r="D1014" s="126" t="s">
        <v>1122</v>
      </c>
      <c r="E1014" s="126" t="s">
        <v>1187</v>
      </c>
      <c r="F1014" s="103">
        <v>0</v>
      </c>
      <c r="G1014" s="104">
        <v>0</v>
      </c>
      <c r="H1014" s="2">
        <f t="shared" si="90"/>
        <v>0</v>
      </c>
      <c r="I1014" s="2">
        <f t="shared" si="91"/>
        <v>19.272068062143923</v>
      </c>
      <c r="J1014" s="1">
        <f t="shared" si="92"/>
        <v>0</v>
      </c>
      <c r="K1014" s="1">
        <f t="shared" si="93"/>
        <v>0</v>
      </c>
      <c r="L1014" s="11">
        <f t="shared" si="94"/>
        <v>0.89087133871067181</v>
      </c>
      <c r="M1014" s="1">
        <f t="shared" si="95"/>
        <v>0</v>
      </c>
    </row>
    <row r="1015" spans="1:13" s="80" customFormat="1">
      <c r="A1015" s="142" t="s">
        <v>995</v>
      </c>
      <c r="B1015" s="155">
        <v>493403</v>
      </c>
      <c r="C1015" s="80" t="s">
        <v>1007</v>
      </c>
      <c r="D1015" s="126" t="s">
        <v>1122</v>
      </c>
      <c r="E1015" s="126" t="s">
        <v>1187</v>
      </c>
      <c r="F1015" s="103">
        <v>5318640</v>
      </c>
      <c r="G1015" s="104">
        <v>3629</v>
      </c>
      <c r="H1015" s="2">
        <f t="shared" si="90"/>
        <v>1465.5938275006888</v>
      </c>
      <c r="I1015" s="2">
        <f t="shared" si="91"/>
        <v>19.272068062143923</v>
      </c>
      <c r="J1015" s="1">
        <f t="shared" si="92"/>
        <v>69938.334997520302</v>
      </c>
      <c r="K1015" s="1">
        <f t="shared" si="93"/>
        <v>5248701.6650024801</v>
      </c>
      <c r="L1015" s="11">
        <f t="shared" si="94"/>
        <v>0.89087133871067181</v>
      </c>
      <c r="M1015" s="1">
        <f t="shared" si="95"/>
        <v>4675917.8787936913</v>
      </c>
    </row>
    <row r="1016" spans="1:13" s="80" customFormat="1">
      <c r="A1016" s="142" t="s">
        <v>1008</v>
      </c>
      <c r="B1016" s="155">
        <v>500758</v>
      </c>
      <c r="C1016" s="80" t="s">
        <v>1009</v>
      </c>
      <c r="D1016" s="126" t="s">
        <v>1122</v>
      </c>
      <c r="E1016" s="126" t="s">
        <v>1187</v>
      </c>
      <c r="F1016" s="103">
        <v>286872</v>
      </c>
      <c r="G1016" s="104">
        <v>5157</v>
      </c>
      <c r="H1016" s="2">
        <f t="shared" si="90"/>
        <v>55.62769051774287</v>
      </c>
      <c r="I1016" s="2">
        <f t="shared" si="91"/>
        <v>19.272068062143923</v>
      </c>
      <c r="J1016" s="1">
        <f t="shared" si="92"/>
        <v>99386.054996476203</v>
      </c>
      <c r="K1016" s="1">
        <f t="shared" si="93"/>
        <v>187485.94500352378</v>
      </c>
      <c r="L1016" s="11">
        <f t="shared" si="94"/>
        <v>0.89087133871067181</v>
      </c>
      <c r="M1016" s="1">
        <f t="shared" si="95"/>
        <v>167025.85481472462</v>
      </c>
    </row>
    <row r="1017" spans="1:13" s="80" customFormat="1">
      <c r="A1017" s="142" t="s">
        <v>1008</v>
      </c>
      <c r="B1017" s="142">
        <v>502277</v>
      </c>
      <c r="C1017" s="80" t="s">
        <v>1010</v>
      </c>
      <c r="D1017" s="126" t="s">
        <v>1122</v>
      </c>
      <c r="E1017" s="126" t="s">
        <v>1187</v>
      </c>
      <c r="F1017" s="103">
        <v>0</v>
      </c>
      <c r="G1017" s="104">
        <v>0</v>
      </c>
      <c r="H1017" s="2">
        <f t="shared" si="90"/>
        <v>0</v>
      </c>
      <c r="I1017" s="2">
        <f t="shared" si="91"/>
        <v>19.272068062143923</v>
      </c>
      <c r="J1017" s="1">
        <f t="shared" si="92"/>
        <v>0</v>
      </c>
      <c r="K1017" s="1">
        <f t="shared" si="93"/>
        <v>0</v>
      </c>
      <c r="L1017" s="11">
        <f t="shared" si="94"/>
        <v>0.89087133871067181</v>
      </c>
      <c r="M1017" s="1">
        <f t="shared" si="95"/>
        <v>0</v>
      </c>
    </row>
    <row r="1018" spans="1:13" s="80" customFormat="1">
      <c r="A1018" s="142" t="s">
        <v>1008</v>
      </c>
      <c r="B1018" s="155">
        <v>502278</v>
      </c>
      <c r="C1018" s="80" t="s">
        <v>1011</v>
      </c>
      <c r="D1018" s="126" t="s">
        <v>1122</v>
      </c>
      <c r="E1018" s="126" t="s">
        <v>1187</v>
      </c>
      <c r="F1018" s="103">
        <v>0</v>
      </c>
      <c r="G1018" s="104">
        <v>3069</v>
      </c>
      <c r="H1018" s="2">
        <f t="shared" si="90"/>
        <v>0</v>
      </c>
      <c r="I1018" s="2">
        <f t="shared" si="91"/>
        <v>19.272068062143923</v>
      </c>
      <c r="J1018" s="1">
        <f t="shared" si="92"/>
        <v>0</v>
      </c>
      <c r="K1018" s="1">
        <f t="shared" si="93"/>
        <v>0</v>
      </c>
      <c r="L1018" s="11">
        <f t="shared" si="94"/>
        <v>0.89087133871067181</v>
      </c>
      <c r="M1018" s="1">
        <f t="shared" si="95"/>
        <v>0</v>
      </c>
    </row>
    <row r="1019" spans="1:13" s="80" customFormat="1">
      <c r="A1019" s="142" t="s">
        <v>1008</v>
      </c>
      <c r="B1019" s="156">
        <v>502278</v>
      </c>
      <c r="C1019" s="80" t="s">
        <v>1011</v>
      </c>
      <c r="D1019" s="126" t="s">
        <v>1122</v>
      </c>
      <c r="E1019" s="126" t="s">
        <v>1188</v>
      </c>
      <c r="F1019" s="76">
        <v>0</v>
      </c>
      <c r="G1019" s="10">
        <v>6151</v>
      </c>
      <c r="H1019" s="2">
        <f t="shared" si="90"/>
        <v>0</v>
      </c>
      <c r="I1019" s="2">
        <f t="shared" si="91"/>
        <v>19.272068062143923</v>
      </c>
      <c r="J1019" s="1">
        <f t="shared" si="92"/>
        <v>0</v>
      </c>
      <c r="K1019" s="1">
        <f t="shared" si="93"/>
        <v>0</v>
      </c>
      <c r="L1019" s="11">
        <f t="shared" si="94"/>
        <v>0.89087133871067181</v>
      </c>
      <c r="M1019" s="1">
        <f t="shared" si="95"/>
        <v>0</v>
      </c>
    </row>
    <row r="1020" spans="1:13" s="80" customFormat="1">
      <c r="A1020" s="142" t="s">
        <v>1008</v>
      </c>
      <c r="B1020" s="142">
        <v>502279</v>
      </c>
      <c r="C1020" s="80" t="s">
        <v>1012</v>
      </c>
      <c r="D1020" s="126" t="s">
        <v>1122</v>
      </c>
      <c r="E1020" s="126" t="s">
        <v>1187</v>
      </c>
      <c r="F1020" s="103">
        <v>0</v>
      </c>
      <c r="G1020" s="104">
        <v>0</v>
      </c>
      <c r="H1020" s="2">
        <f t="shared" si="90"/>
        <v>0</v>
      </c>
      <c r="I1020" s="2">
        <f t="shared" si="91"/>
        <v>19.272068062143923</v>
      </c>
      <c r="J1020" s="1">
        <f t="shared" si="92"/>
        <v>0</v>
      </c>
      <c r="K1020" s="1">
        <f t="shared" si="93"/>
        <v>0</v>
      </c>
      <c r="L1020" s="11">
        <f t="shared" si="94"/>
        <v>0.89087133871067181</v>
      </c>
      <c r="M1020" s="1">
        <f t="shared" si="95"/>
        <v>0</v>
      </c>
    </row>
    <row r="1021" spans="1:13" s="80" customFormat="1">
      <c r="A1021" s="142" t="s">
        <v>1008</v>
      </c>
      <c r="B1021" s="155">
        <v>502282</v>
      </c>
      <c r="C1021" s="80" t="s">
        <v>1013</v>
      </c>
      <c r="D1021" s="126" t="s">
        <v>1122</v>
      </c>
      <c r="E1021" s="126" t="s">
        <v>1187</v>
      </c>
      <c r="F1021" s="103">
        <v>0</v>
      </c>
      <c r="G1021" s="104">
        <v>1334</v>
      </c>
      <c r="H1021" s="2">
        <f t="shared" si="90"/>
        <v>0</v>
      </c>
      <c r="I1021" s="2">
        <f t="shared" si="91"/>
        <v>19.272068062143923</v>
      </c>
      <c r="J1021" s="1">
        <f t="shared" si="92"/>
        <v>0</v>
      </c>
      <c r="K1021" s="1">
        <f t="shared" si="93"/>
        <v>0</v>
      </c>
      <c r="L1021" s="11">
        <f t="shared" si="94"/>
        <v>0.89087133871067181</v>
      </c>
      <c r="M1021" s="1">
        <f t="shared" si="95"/>
        <v>0</v>
      </c>
    </row>
    <row r="1022" spans="1:13" s="80" customFormat="1">
      <c r="A1022" s="142" t="s">
        <v>1008</v>
      </c>
      <c r="B1022" s="156">
        <v>502282</v>
      </c>
      <c r="C1022" s="80" t="s">
        <v>1013</v>
      </c>
      <c r="D1022" s="126" t="s">
        <v>1122</v>
      </c>
      <c r="E1022" s="126" t="s">
        <v>1188</v>
      </c>
      <c r="F1022" s="76">
        <v>0</v>
      </c>
      <c r="G1022" s="10">
        <v>1090</v>
      </c>
      <c r="H1022" s="2">
        <f t="shared" si="90"/>
        <v>0</v>
      </c>
      <c r="I1022" s="2">
        <f t="shared" si="91"/>
        <v>19.272068062143923</v>
      </c>
      <c r="J1022" s="1">
        <f t="shared" si="92"/>
        <v>0</v>
      </c>
      <c r="K1022" s="1">
        <f t="shared" si="93"/>
        <v>0</v>
      </c>
      <c r="L1022" s="11">
        <f t="shared" si="94"/>
        <v>0.89087133871067181</v>
      </c>
      <c r="M1022" s="1">
        <f t="shared" si="95"/>
        <v>0</v>
      </c>
    </row>
    <row r="1023" spans="1:13" s="80" customFormat="1">
      <c r="A1023" s="142" t="s">
        <v>1008</v>
      </c>
      <c r="B1023" s="142">
        <v>502283</v>
      </c>
      <c r="C1023" s="80" t="s">
        <v>1014</v>
      </c>
      <c r="D1023" s="126" t="s">
        <v>1122</v>
      </c>
      <c r="E1023" s="126" t="s">
        <v>1187</v>
      </c>
      <c r="F1023" s="103">
        <v>0</v>
      </c>
      <c r="G1023" s="104">
        <v>0</v>
      </c>
      <c r="H1023" s="2">
        <f t="shared" si="90"/>
        <v>0</v>
      </c>
      <c r="I1023" s="2">
        <f t="shared" si="91"/>
        <v>19.272068062143923</v>
      </c>
      <c r="J1023" s="1">
        <f t="shared" si="92"/>
        <v>0</v>
      </c>
      <c r="K1023" s="1">
        <f t="shared" si="93"/>
        <v>0</v>
      </c>
      <c r="L1023" s="11">
        <f t="shared" si="94"/>
        <v>0.89087133871067181</v>
      </c>
      <c r="M1023" s="1">
        <f t="shared" si="95"/>
        <v>0</v>
      </c>
    </row>
    <row r="1024" spans="1:13" s="80" customFormat="1">
      <c r="A1024" s="142" t="s">
        <v>1008</v>
      </c>
      <c r="B1024" s="155">
        <v>502284</v>
      </c>
      <c r="C1024" s="80" t="s">
        <v>1015</v>
      </c>
      <c r="D1024" s="126" t="s">
        <v>1122</v>
      </c>
      <c r="E1024" s="126" t="s">
        <v>1187</v>
      </c>
      <c r="F1024" s="103">
        <v>774696</v>
      </c>
      <c r="G1024" s="104">
        <v>809</v>
      </c>
      <c r="H1024" s="2">
        <f t="shared" si="90"/>
        <v>957.59703337453641</v>
      </c>
      <c r="I1024" s="2">
        <f t="shared" si="91"/>
        <v>19.272068062143923</v>
      </c>
      <c r="J1024" s="1">
        <f t="shared" si="92"/>
        <v>15591.103062274433</v>
      </c>
      <c r="K1024" s="1">
        <f t="shared" si="93"/>
        <v>759104.8969377256</v>
      </c>
      <c r="L1024" s="11">
        <f t="shared" si="94"/>
        <v>0.89087133871067181</v>
      </c>
      <c r="M1024" s="1">
        <f t="shared" si="95"/>
        <v>676264.79575673817</v>
      </c>
    </row>
    <row r="1025" spans="1:13" s="80" customFormat="1">
      <c r="A1025" s="142" t="s">
        <v>1008</v>
      </c>
      <c r="B1025" s="155">
        <v>502286</v>
      </c>
      <c r="C1025" s="80" t="s">
        <v>1016</v>
      </c>
      <c r="D1025" s="126" t="s">
        <v>1122</v>
      </c>
      <c r="E1025" s="126" t="s">
        <v>1187</v>
      </c>
      <c r="F1025" s="103">
        <v>1806036</v>
      </c>
      <c r="G1025" s="104">
        <v>11996</v>
      </c>
      <c r="H1025" s="2">
        <f t="shared" si="90"/>
        <v>150.55318439479828</v>
      </c>
      <c r="I1025" s="2">
        <f t="shared" si="91"/>
        <v>19.272068062143923</v>
      </c>
      <c r="J1025" s="1">
        <f t="shared" si="92"/>
        <v>231187.72847347849</v>
      </c>
      <c r="K1025" s="1">
        <f t="shared" si="93"/>
        <v>1574848.2715265215</v>
      </c>
      <c r="L1025" s="11">
        <f t="shared" si="94"/>
        <v>0.89087133871067181</v>
      </c>
      <c r="M1025" s="1">
        <f t="shared" si="95"/>
        <v>1402987.1879210197</v>
      </c>
    </row>
    <row r="1026" spans="1:13" s="80" customFormat="1">
      <c r="A1026" s="142" t="s">
        <v>1008</v>
      </c>
      <c r="B1026" s="142">
        <v>502287</v>
      </c>
      <c r="C1026" s="80" t="s">
        <v>1017</v>
      </c>
      <c r="D1026" s="126" t="s">
        <v>1122</v>
      </c>
      <c r="E1026" s="126" t="s">
        <v>1187</v>
      </c>
      <c r="F1026" s="103">
        <v>0</v>
      </c>
      <c r="G1026" s="104">
        <v>0</v>
      </c>
      <c r="H1026" s="2">
        <f t="shared" si="90"/>
        <v>0</v>
      </c>
      <c r="I1026" s="2">
        <f t="shared" si="91"/>
        <v>19.272068062143923</v>
      </c>
      <c r="J1026" s="1">
        <f t="shared" si="92"/>
        <v>0</v>
      </c>
      <c r="K1026" s="1">
        <f t="shared" si="93"/>
        <v>0</v>
      </c>
      <c r="L1026" s="11">
        <f t="shared" si="94"/>
        <v>0.89087133871067181</v>
      </c>
      <c r="M1026" s="1">
        <f t="shared" si="95"/>
        <v>0</v>
      </c>
    </row>
    <row r="1027" spans="1:13" s="80" customFormat="1">
      <c r="A1027" s="142" t="s">
        <v>1008</v>
      </c>
      <c r="B1027" s="155">
        <v>502288</v>
      </c>
      <c r="C1027" s="80" t="s">
        <v>1018</v>
      </c>
      <c r="D1027" s="126" t="s">
        <v>1122</v>
      </c>
      <c r="E1027" s="126" t="s">
        <v>1187</v>
      </c>
      <c r="F1027" s="103">
        <v>1145628</v>
      </c>
      <c r="G1027" s="104">
        <v>4625</v>
      </c>
      <c r="H1027" s="2">
        <f t="shared" ref="H1027:H1090" si="96">IFERROR(F1027/G1027,0)</f>
        <v>247.70335135135136</v>
      </c>
      <c r="I1027" s="2">
        <f t="shared" ref="I1027:I1090" si="97">$D$1134</f>
        <v>19.272068062143923</v>
      </c>
      <c r="J1027" s="1">
        <f t="shared" ref="J1027:J1090" si="98">MIN(F1027,I1027*G1027)</f>
        <v>89133.314787415642</v>
      </c>
      <c r="K1027" s="1">
        <f t="shared" ref="K1027:K1090" si="99">F1027-J1027</f>
        <v>1056494.6852125844</v>
      </c>
      <c r="L1027" s="11">
        <f t="shared" ref="L1027:L1090" si="100">$L$1132</f>
        <v>0.89087133871067181</v>
      </c>
      <c r="M1027" s="1">
        <f t="shared" ref="M1027:M1090" si="101">L1027*K1027</f>
        <v>941200.83455604489</v>
      </c>
    </row>
    <row r="1028" spans="1:13" s="80" customFormat="1">
      <c r="A1028" s="142" t="s">
        <v>1008</v>
      </c>
      <c r="B1028" s="156">
        <v>502288</v>
      </c>
      <c r="C1028" s="80" t="s">
        <v>1018</v>
      </c>
      <c r="D1028" s="126" t="s">
        <v>1122</v>
      </c>
      <c r="E1028" s="126" t="s">
        <v>1188</v>
      </c>
      <c r="F1028" s="76">
        <v>0</v>
      </c>
      <c r="G1028" s="10">
        <v>1480</v>
      </c>
      <c r="H1028" s="2">
        <f t="shared" si="96"/>
        <v>0</v>
      </c>
      <c r="I1028" s="2">
        <f t="shared" si="97"/>
        <v>19.272068062143923</v>
      </c>
      <c r="J1028" s="1">
        <f t="shared" si="98"/>
        <v>0</v>
      </c>
      <c r="K1028" s="1">
        <f t="shared" si="99"/>
        <v>0</v>
      </c>
      <c r="L1028" s="11">
        <f t="shared" si="100"/>
        <v>0.89087133871067181</v>
      </c>
      <c r="M1028" s="1">
        <f t="shared" si="101"/>
        <v>0</v>
      </c>
    </row>
    <row r="1029" spans="1:13" s="80" customFormat="1">
      <c r="A1029" s="142" t="s">
        <v>1008</v>
      </c>
      <c r="B1029" s="142">
        <v>503032</v>
      </c>
      <c r="C1029" s="80" t="s">
        <v>1019</v>
      </c>
      <c r="D1029" s="126" t="s">
        <v>1122</v>
      </c>
      <c r="E1029" s="126" t="s">
        <v>1187</v>
      </c>
      <c r="F1029" s="103">
        <v>0</v>
      </c>
      <c r="G1029" s="104">
        <v>0</v>
      </c>
      <c r="H1029" s="2">
        <f t="shared" si="96"/>
        <v>0</v>
      </c>
      <c r="I1029" s="2">
        <f t="shared" si="97"/>
        <v>19.272068062143923</v>
      </c>
      <c r="J1029" s="1">
        <f t="shared" si="98"/>
        <v>0</v>
      </c>
      <c r="K1029" s="1">
        <f t="shared" si="99"/>
        <v>0</v>
      </c>
      <c r="L1029" s="11">
        <f t="shared" si="100"/>
        <v>0.89087133871067181</v>
      </c>
      <c r="M1029" s="1">
        <f t="shared" si="101"/>
        <v>0</v>
      </c>
    </row>
    <row r="1030" spans="1:13" s="80" customFormat="1">
      <c r="A1030" s="142" t="s">
        <v>1020</v>
      </c>
      <c r="B1030" s="155">
        <v>512251</v>
      </c>
      <c r="C1030" s="80" t="s">
        <v>1021</v>
      </c>
      <c r="D1030" s="126" t="s">
        <v>1122</v>
      </c>
      <c r="E1030" s="126" t="s">
        <v>1187</v>
      </c>
      <c r="F1030" s="103">
        <v>3702552</v>
      </c>
      <c r="G1030" s="104">
        <v>12489</v>
      </c>
      <c r="H1030" s="2">
        <f t="shared" si="96"/>
        <v>296.46504924333414</v>
      </c>
      <c r="I1030" s="2">
        <f t="shared" si="97"/>
        <v>19.272068062143923</v>
      </c>
      <c r="J1030" s="1">
        <f t="shared" si="98"/>
        <v>240688.85802811544</v>
      </c>
      <c r="K1030" s="1">
        <f t="shared" si="99"/>
        <v>3461863.1419718848</v>
      </c>
      <c r="L1030" s="11">
        <f t="shared" si="100"/>
        <v>0.89087133871067181</v>
      </c>
      <c r="M1030" s="1">
        <f t="shared" si="101"/>
        <v>3084074.6517216256</v>
      </c>
    </row>
    <row r="1031" spans="1:13" s="80" customFormat="1">
      <c r="A1031" s="142" t="s">
        <v>1020</v>
      </c>
      <c r="B1031" s="142">
        <v>512289</v>
      </c>
      <c r="C1031" s="80" t="s">
        <v>1022</v>
      </c>
      <c r="D1031" s="126" t="s">
        <v>1122</v>
      </c>
      <c r="E1031" s="126" t="s">
        <v>1187</v>
      </c>
      <c r="F1031" s="103">
        <v>0</v>
      </c>
      <c r="G1031" s="104">
        <v>0</v>
      </c>
      <c r="H1031" s="2">
        <f t="shared" si="96"/>
        <v>0</v>
      </c>
      <c r="I1031" s="2">
        <f t="shared" si="97"/>
        <v>19.272068062143923</v>
      </c>
      <c r="J1031" s="1">
        <f t="shared" si="98"/>
        <v>0</v>
      </c>
      <c r="K1031" s="1">
        <f t="shared" si="99"/>
        <v>0</v>
      </c>
      <c r="L1031" s="11">
        <f t="shared" si="100"/>
        <v>0.89087133871067181</v>
      </c>
      <c r="M1031" s="1">
        <f t="shared" si="101"/>
        <v>0</v>
      </c>
    </row>
    <row r="1032" spans="1:13" s="80" customFormat="1">
      <c r="A1032" s="142" t="s">
        <v>1020</v>
      </c>
      <c r="B1032" s="155">
        <v>512290</v>
      </c>
      <c r="C1032" s="80" t="s">
        <v>1023</v>
      </c>
      <c r="D1032" s="126" t="s">
        <v>1122</v>
      </c>
      <c r="E1032" s="126" t="s">
        <v>1187</v>
      </c>
      <c r="F1032" s="103">
        <v>167880</v>
      </c>
      <c r="G1032" s="104">
        <v>306</v>
      </c>
      <c r="H1032" s="2">
        <f t="shared" si="96"/>
        <v>548.62745098039215</v>
      </c>
      <c r="I1032" s="2">
        <f t="shared" si="97"/>
        <v>19.272068062143923</v>
      </c>
      <c r="J1032" s="1">
        <f t="shared" si="98"/>
        <v>5897.2528270160401</v>
      </c>
      <c r="K1032" s="1">
        <f t="shared" si="99"/>
        <v>161982.74717298395</v>
      </c>
      <c r="L1032" s="11">
        <f t="shared" si="100"/>
        <v>0.89087133871067181</v>
      </c>
      <c r="M1032" s="1">
        <f t="shared" si="101"/>
        <v>144305.78682202849</v>
      </c>
    </row>
    <row r="1033" spans="1:13" s="80" customFormat="1">
      <c r="A1033" s="142" t="s">
        <v>1020</v>
      </c>
      <c r="B1033" s="155">
        <v>512291</v>
      </c>
      <c r="C1033" s="80" t="s">
        <v>1024</v>
      </c>
      <c r="D1033" s="126" t="s">
        <v>1122</v>
      </c>
      <c r="E1033" s="126" t="s">
        <v>1187</v>
      </c>
      <c r="F1033" s="103">
        <v>1154220</v>
      </c>
      <c r="G1033" s="104">
        <v>1924</v>
      </c>
      <c r="H1033" s="2">
        <f t="shared" si="96"/>
        <v>599.9064449064449</v>
      </c>
      <c r="I1033" s="2">
        <f t="shared" si="97"/>
        <v>19.272068062143923</v>
      </c>
      <c r="J1033" s="1">
        <f t="shared" si="98"/>
        <v>37079.458951564906</v>
      </c>
      <c r="K1033" s="1">
        <f t="shared" si="99"/>
        <v>1117140.541048435</v>
      </c>
      <c r="L1033" s="11">
        <f t="shared" si="100"/>
        <v>0.89087133871067181</v>
      </c>
      <c r="M1033" s="1">
        <f t="shared" si="101"/>
        <v>995228.48933178349</v>
      </c>
    </row>
    <row r="1034" spans="1:13" s="80" customFormat="1">
      <c r="A1034" s="142" t="s">
        <v>1020</v>
      </c>
      <c r="B1034" s="155">
        <v>512295</v>
      </c>
      <c r="C1034" s="80" t="s">
        <v>1025</v>
      </c>
      <c r="D1034" s="126" t="s">
        <v>1122</v>
      </c>
      <c r="E1034" s="126" t="s">
        <v>1187</v>
      </c>
      <c r="F1034" s="103">
        <v>832632</v>
      </c>
      <c r="G1034" s="104">
        <v>3533</v>
      </c>
      <c r="H1034" s="2">
        <f t="shared" si="96"/>
        <v>235.67279932069064</v>
      </c>
      <c r="I1034" s="2">
        <f t="shared" si="97"/>
        <v>19.272068062143923</v>
      </c>
      <c r="J1034" s="1">
        <f t="shared" si="98"/>
        <v>68088.216463554476</v>
      </c>
      <c r="K1034" s="1">
        <f t="shared" si="99"/>
        <v>764543.78353644558</v>
      </c>
      <c r="L1034" s="11">
        <f t="shared" si="100"/>
        <v>0.89087133871067181</v>
      </c>
      <c r="M1034" s="1">
        <f t="shared" si="101"/>
        <v>681110.14394203539</v>
      </c>
    </row>
    <row r="1035" spans="1:13" s="80" customFormat="1">
      <c r="A1035" s="142" t="s">
        <v>1020</v>
      </c>
      <c r="B1035" s="155">
        <v>512296</v>
      </c>
      <c r="C1035" s="80" t="s">
        <v>1026</v>
      </c>
      <c r="D1035" s="126" t="s">
        <v>1122</v>
      </c>
      <c r="E1035" s="126" t="s">
        <v>1187</v>
      </c>
      <c r="F1035" s="103">
        <v>2906280</v>
      </c>
      <c r="G1035" s="104">
        <v>3885</v>
      </c>
      <c r="H1035" s="2">
        <f t="shared" si="96"/>
        <v>748.07722007722009</v>
      </c>
      <c r="I1035" s="2">
        <f t="shared" si="97"/>
        <v>19.272068062143923</v>
      </c>
      <c r="J1035" s="1">
        <f t="shared" si="98"/>
        <v>74871.984421429137</v>
      </c>
      <c r="K1035" s="1">
        <f t="shared" si="99"/>
        <v>2831408.0155785708</v>
      </c>
      <c r="L1035" s="11">
        <f t="shared" si="100"/>
        <v>0.89087133871067181</v>
      </c>
      <c r="M1035" s="1">
        <f t="shared" si="101"/>
        <v>2522420.2492746082</v>
      </c>
    </row>
    <row r="1036" spans="1:13" s="80" customFormat="1">
      <c r="A1036" s="142" t="s">
        <v>1020</v>
      </c>
      <c r="B1036" s="142">
        <v>512297</v>
      </c>
      <c r="C1036" s="80" t="s">
        <v>1027</v>
      </c>
      <c r="D1036" s="126" t="s">
        <v>1122</v>
      </c>
      <c r="E1036" s="126" t="s">
        <v>1187</v>
      </c>
      <c r="F1036" s="103">
        <v>0</v>
      </c>
      <c r="G1036" s="104">
        <v>0</v>
      </c>
      <c r="H1036" s="2">
        <f t="shared" si="96"/>
        <v>0</v>
      </c>
      <c r="I1036" s="2">
        <f t="shared" si="97"/>
        <v>19.272068062143923</v>
      </c>
      <c r="J1036" s="1">
        <f t="shared" si="98"/>
        <v>0</v>
      </c>
      <c r="K1036" s="1">
        <f t="shared" si="99"/>
        <v>0</v>
      </c>
      <c r="L1036" s="11">
        <f t="shared" si="100"/>
        <v>0.89087133871067181</v>
      </c>
      <c r="M1036" s="1">
        <f t="shared" si="101"/>
        <v>0</v>
      </c>
    </row>
    <row r="1037" spans="1:13" s="80" customFormat="1">
      <c r="A1037" s="142" t="s">
        <v>1028</v>
      </c>
      <c r="B1037" s="155">
        <v>520580</v>
      </c>
      <c r="C1037" s="80" t="s">
        <v>1029</v>
      </c>
      <c r="D1037" s="126" t="s">
        <v>1122</v>
      </c>
      <c r="E1037" s="126" t="s">
        <v>1187</v>
      </c>
      <c r="F1037" s="103">
        <v>88332</v>
      </c>
      <c r="G1037" s="104">
        <v>56</v>
      </c>
      <c r="H1037" s="2">
        <f t="shared" si="96"/>
        <v>1577.3571428571429</v>
      </c>
      <c r="I1037" s="2">
        <f t="shared" si="97"/>
        <v>19.272068062143923</v>
      </c>
      <c r="J1037" s="1">
        <f t="shared" si="98"/>
        <v>1079.2358114800597</v>
      </c>
      <c r="K1037" s="1">
        <f t="shared" si="99"/>
        <v>87252.764188519941</v>
      </c>
      <c r="L1037" s="11">
        <f t="shared" si="100"/>
        <v>0.89087133871067181</v>
      </c>
      <c r="M1037" s="1">
        <f t="shared" si="101"/>
        <v>77730.986838833327</v>
      </c>
    </row>
    <row r="1038" spans="1:13" s="80" customFormat="1">
      <c r="A1038" s="142" t="s">
        <v>1028</v>
      </c>
      <c r="B1038" s="155">
        <v>520581</v>
      </c>
      <c r="C1038" s="80" t="s">
        <v>1030</v>
      </c>
      <c r="D1038" s="126" t="s">
        <v>1122</v>
      </c>
      <c r="E1038" s="126" t="s">
        <v>1187</v>
      </c>
      <c r="F1038" s="103">
        <v>203436</v>
      </c>
      <c r="G1038" s="104">
        <v>116</v>
      </c>
      <c r="H1038" s="2">
        <f t="shared" si="96"/>
        <v>1753.7586206896551</v>
      </c>
      <c r="I1038" s="2">
        <f t="shared" si="97"/>
        <v>19.272068062143923</v>
      </c>
      <c r="J1038" s="1">
        <f t="shared" si="98"/>
        <v>2235.5598952086953</v>
      </c>
      <c r="K1038" s="1">
        <f t="shared" si="99"/>
        <v>201200.44010479131</v>
      </c>
      <c r="L1038" s="11">
        <f t="shared" si="100"/>
        <v>0.89087133871067181</v>
      </c>
      <c r="M1038" s="1">
        <f t="shared" si="101"/>
        <v>179243.70542533178</v>
      </c>
    </row>
    <row r="1039" spans="1:13" s="80" customFormat="1">
      <c r="A1039" s="142" t="s">
        <v>1028</v>
      </c>
      <c r="B1039" s="142">
        <v>522404</v>
      </c>
      <c r="C1039" s="80" t="s">
        <v>1031</v>
      </c>
      <c r="D1039" s="126" t="s">
        <v>1122</v>
      </c>
      <c r="E1039" s="126" t="s">
        <v>1187</v>
      </c>
      <c r="F1039" s="103">
        <v>0</v>
      </c>
      <c r="G1039" s="104">
        <v>0</v>
      </c>
      <c r="H1039" s="2">
        <f t="shared" si="96"/>
        <v>0</v>
      </c>
      <c r="I1039" s="2">
        <f t="shared" si="97"/>
        <v>19.272068062143923</v>
      </c>
      <c r="J1039" s="1">
        <f t="shared" si="98"/>
        <v>0</v>
      </c>
      <c r="K1039" s="1">
        <f t="shared" si="99"/>
        <v>0</v>
      </c>
      <c r="L1039" s="11">
        <f t="shared" si="100"/>
        <v>0.89087133871067181</v>
      </c>
      <c r="M1039" s="1">
        <f t="shared" si="101"/>
        <v>0</v>
      </c>
    </row>
    <row r="1040" spans="1:13" s="80" customFormat="1">
      <c r="A1040" s="142" t="s">
        <v>1028</v>
      </c>
      <c r="B1040" s="155">
        <v>522417</v>
      </c>
      <c r="C1040" s="80" t="s">
        <v>1032</v>
      </c>
      <c r="D1040" s="126" t="s">
        <v>1122</v>
      </c>
      <c r="E1040" s="126" t="s">
        <v>1187</v>
      </c>
      <c r="F1040" s="103">
        <v>0</v>
      </c>
      <c r="G1040" s="104">
        <v>57</v>
      </c>
      <c r="H1040" s="2">
        <f t="shared" si="96"/>
        <v>0</v>
      </c>
      <c r="I1040" s="2">
        <f t="shared" si="97"/>
        <v>19.272068062143923</v>
      </c>
      <c r="J1040" s="1">
        <f t="shared" si="98"/>
        <v>0</v>
      </c>
      <c r="K1040" s="1">
        <f t="shared" si="99"/>
        <v>0</v>
      </c>
      <c r="L1040" s="11">
        <f t="shared" si="100"/>
        <v>0.89087133871067181</v>
      </c>
      <c r="M1040" s="1">
        <f t="shared" si="101"/>
        <v>0</v>
      </c>
    </row>
    <row r="1041" spans="1:13" s="80" customFormat="1">
      <c r="A1041" s="142" t="s">
        <v>1028</v>
      </c>
      <c r="B1041" s="142">
        <v>522418</v>
      </c>
      <c r="C1041" s="80" t="s">
        <v>1033</v>
      </c>
      <c r="D1041" s="126" t="s">
        <v>1122</v>
      </c>
      <c r="E1041" s="126" t="s">
        <v>1187</v>
      </c>
      <c r="F1041" s="103">
        <v>0</v>
      </c>
      <c r="G1041" s="104">
        <v>0</v>
      </c>
      <c r="H1041" s="2">
        <f t="shared" si="96"/>
        <v>0</v>
      </c>
      <c r="I1041" s="2">
        <f t="shared" si="97"/>
        <v>19.272068062143923</v>
      </c>
      <c r="J1041" s="1">
        <f t="shared" si="98"/>
        <v>0</v>
      </c>
      <c r="K1041" s="1">
        <f t="shared" si="99"/>
        <v>0</v>
      </c>
      <c r="L1041" s="11">
        <f t="shared" si="100"/>
        <v>0.89087133871067181</v>
      </c>
      <c r="M1041" s="1">
        <f t="shared" si="101"/>
        <v>0</v>
      </c>
    </row>
    <row r="1042" spans="1:13" s="80" customFormat="1">
      <c r="A1042" s="142" t="s">
        <v>1028</v>
      </c>
      <c r="B1042" s="155">
        <v>522419</v>
      </c>
      <c r="C1042" s="80" t="s">
        <v>1034</v>
      </c>
      <c r="D1042" s="126" t="s">
        <v>1122</v>
      </c>
      <c r="E1042" s="126" t="s">
        <v>1187</v>
      </c>
      <c r="F1042" s="103">
        <v>251016</v>
      </c>
      <c r="G1042" s="104">
        <v>798</v>
      </c>
      <c r="H1042" s="2">
        <f t="shared" si="96"/>
        <v>314.55639097744358</v>
      </c>
      <c r="I1042" s="2">
        <f t="shared" si="97"/>
        <v>19.272068062143923</v>
      </c>
      <c r="J1042" s="1">
        <f t="shared" si="98"/>
        <v>15379.110313590851</v>
      </c>
      <c r="K1042" s="1">
        <f t="shared" si="99"/>
        <v>235636.88968640915</v>
      </c>
      <c r="L1042" s="11">
        <f t="shared" si="100"/>
        <v>0.89087133871067181</v>
      </c>
      <c r="M1042" s="1">
        <f t="shared" si="101"/>
        <v>209922.15136455023</v>
      </c>
    </row>
    <row r="1043" spans="1:13" s="80" customFormat="1">
      <c r="A1043" s="142" t="s">
        <v>1028</v>
      </c>
      <c r="B1043" s="155">
        <v>522423</v>
      </c>
      <c r="C1043" s="80" t="s">
        <v>1035</v>
      </c>
      <c r="D1043" s="126" t="s">
        <v>1122</v>
      </c>
      <c r="E1043" s="126" t="s">
        <v>1187</v>
      </c>
      <c r="F1043" s="103">
        <v>624984</v>
      </c>
      <c r="G1043" s="104">
        <v>2427</v>
      </c>
      <c r="H1043" s="2">
        <f t="shared" si="96"/>
        <v>257.51297898640297</v>
      </c>
      <c r="I1043" s="2">
        <f t="shared" si="97"/>
        <v>19.272068062143923</v>
      </c>
      <c r="J1043" s="1">
        <f t="shared" si="98"/>
        <v>46773.309186823302</v>
      </c>
      <c r="K1043" s="1">
        <f t="shared" si="99"/>
        <v>578210.69081317668</v>
      </c>
      <c r="L1043" s="11">
        <f t="shared" si="100"/>
        <v>0.89087133871067181</v>
      </c>
      <c r="M1043" s="1">
        <f t="shared" si="101"/>
        <v>515111.33218155708</v>
      </c>
    </row>
    <row r="1044" spans="1:13" s="80" customFormat="1">
      <c r="A1044" s="142" t="s">
        <v>1028</v>
      </c>
      <c r="B1044" s="155">
        <v>522426</v>
      </c>
      <c r="C1044" s="80" t="s">
        <v>1036</v>
      </c>
      <c r="D1044" s="126" t="s">
        <v>1122</v>
      </c>
      <c r="E1044" s="126" t="s">
        <v>1187</v>
      </c>
      <c r="F1044" s="103">
        <v>225624</v>
      </c>
      <c r="G1044" s="104">
        <v>2219</v>
      </c>
      <c r="H1044" s="2">
        <f t="shared" si="96"/>
        <v>101.6782334384858</v>
      </c>
      <c r="I1044" s="2">
        <f t="shared" si="97"/>
        <v>19.272068062143923</v>
      </c>
      <c r="J1044" s="1">
        <f t="shared" si="98"/>
        <v>42764.719029897366</v>
      </c>
      <c r="K1044" s="1">
        <f t="shared" si="99"/>
        <v>182859.28097010264</v>
      </c>
      <c r="L1044" s="11">
        <f t="shared" si="100"/>
        <v>0.89087133871067181</v>
      </c>
      <c r="M1044" s="1">
        <f t="shared" si="101"/>
        <v>162904.09243350622</v>
      </c>
    </row>
    <row r="1045" spans="1:13" s="80" customFormat="1">
      <c r="A1045" s="142" t="s">
        <v>1028</v>
      </c>
      <c r="B1045" s="142">
        <v>522427</v>
      </c>
      <c r="C1045" s="80" t="s">
        <v>1037</v>
      </c>
      <c r="D1045" s="126" t="s">
        <v>1122</v>
      </c>
      <c r="E1045" s="126" t="s">
        <v>1187</v>
      </c>
      <c r="F1045" s="103">
        <v>0</v>
      </c>
      <c r="G1045" s="104">
        <v>0</v>
      </c>
      <c r="H1045" s="2">
        <f t="shared" si="96"/>
        <v>0</v>
      </c>
      <c r="I1045" s="2">
        <f t="shared" si="97"/>
        <v>19.272068062143923</v>
      </c>
      <c r="J1045" s="1">
        <f t="shared" si="98"/>
        <v>0</v>
      </c>
      <c r="K1045" s="1">
        <f t="shared" si="99"/>
        <v>0</v>
      </c>
      <c r="L1045" s="11">
        <f t="shared" si="100"/>
        <v>0.89087133871067181</v>
      </c>
      <c r="M1045" s="1">
        <f t="shared" si="101"/>
        <v>0</v>
      </c>
    </row>
    <row r="1046" spans="1:13" s="80" customFormat="1">
      <c r="A1046" s="142" t="s">
        <v>1028</v>
      </c>
      <c r="B1046" s="142">
        <v>522430</v>
      </c>
      <c r="C1046" s="80" t="s">
        <v>1038</v>
      </c>
      <c r="D1046" s="126" t="s">
        <v>1122</v>
      </c>
      <c r="E1046" s="126" t="s">
        <v>1187</v>
      </c>
      <c r="F1046" s="103">
        <v>0</v>
      </c>
      <c r="G1046" s="104">
        <v>0</v>
      </c>
      <c r="H1046" s="2">
        <f t="shared" si="96"/>
        <v>0</v>
      </c>
      <c r="I1046" s="2">
        <f t="shared" si="97"/>
        <v>19.272068062143923</v>
      </c>
      <c r="J1046" s="1">
        <f t="shared" si="98"/>
        <v>0</v>
      </c>
      <c r="K1046" s="1">
        <f t="shared" si="99"/>
        <v>0</v>
      </c>
      <c r="L1046" s="11">
        <f t="shared" si="100"/>
        <v>0.89087133871067181</v>
      </c>
      <c r="M1046" s="1">
        <f t="shared" si="101"/>
        <v>0</v>
      </c>
    </row>
    <row r="1047" spans="1:13" s="80" customFormat="1">
      <c r="A1047" s="142" t="s">
        <v>1028</v>
      </c>
      <c r="B1047" s="155">
        <v>522431</v>
      </c>
      <c r="C1047" s="80" t="s">
        <v>1039</v>
      </c>
      <c r="D1047" s="126" t="s">
        <v>1122</v>
      </c>
      <c r="E1047" s="126" t="s">
        <v>1187</v>
      </c>
      <c r="F1047" s="103">
        <v>265620</v>
      </c>
      <c r="G1047" s="104">
        <v>2547</v>
      </c>
      <c r="H1047" s="2">
        <f t="shared" si="96"/>
        <v>104.28739693757362</v>
      </c>
      <c r="I1047" s="2">
        <f t="shared" si="97"/>
        <v>19.272068062143923</v>
      </c>
      <c r="J1047" s="1">
        <f t="shared" si="98"/>
        <v>49085.957354280574</v>
      </c>
      <c r="K1047" s="1">
        <f t="shared" si="99"/>
        <v>216534.04264571943</v>
      </c>
      <c r="L1047" s="11">
        <f t="shared" si="100"/>
        <v>0.89087133871067181</v>
      </c>
      <c r="M1047" s="1">
        <f t="shared" si="101"/>
        <v>192903.97244822577</v>
      </c>
    </row>
    <row r="1048" spans="1:13" s="80" customFormat="1">
      <c r="A1048" s="142" t="s">
        <v>1028</v>
      </c>
      <c r="B1048" s="142">
        <v>522437</v>
      </c>
      <c r="C1048" s="80" t="s">
        <v>1040</v>
      </c>
      <c r="D1048" s="126" t="s">
        <v>1122</v>
      </c>
      <c r="E1048" s="126" t="s">
        <v>1187</v>
      </c>
      <c r="F1048" s="103">
        <v>0</v>
      </c>
      <c r="G1048" s="104">
        <v>0</v>
      </c>
      <c r="H1048" s="2">
        <f t="shared" si="96"/>
        <v>0</v>
      </c>
      <c r="I1048" s="2">
        <f t="shared" si="97"/>
        <v>19.272068062143923</v>
      </c>
      <c r="J1048" s="1">
        <f t="shared" si="98"/>
        <v>0</v>
      </c>
      <c r="K1048" s="1">
        <f t="shared" si="99"/>
        <v>0</v>
      </c>
      <c r="L1048" s="11">
        <f t="shared" si="100"/>
        <v>0.89087133871067181</v>
      </c>
      <c r="M1048" s="1">
        <f t="shared" si="101"/>
        <v>0</v>
      </c>
    </row>
    <row r="1049" spans="1:13" s="80" customFormat="1">
      <c r="A1049" s="142" t="s">
        <v>1028</v>
      </c>
      <c r="B1049" s="155">
        <v>522442</v>
      </c>
      <c r="C1049" s="80" t="s">
        <v>1041</v>
      </c>
      <c r="D1049" s="126" t="s">
        <v>1122</v>
      </c>
      <c r="E1049" s="126" t="s">
        <v>1187</v>
      </c>
      <c r="F1049" s="103">
        <v>685440</v>
      </c>
      <c r="G1049" s="104">
        <v>517</v>
      </c>
      <c r="H1049" s="2">
        <f t="shared" si="96"/>
        <v>1325.8027079303674</v>
      </c>
      <c r="I1049" s="2">
        <f t="shared" si="97"/>
        <v>19.272068062143923</v>
      </c>
      <c r="J1049" s="1">
        <f t="shared" si="98"/>
        <v>9963.6591881284075</v>
      </c>
      <c r="K1049" s="1">
        <f t="shared" si="99"/>
        <v>675476.34081187157</v>
      </c>
      <c r="L1049" s="11">
        <f t="shared" si="100"/>
        <v>0.89087133871067181</v>
      </c>
      <c r="M1049" s="1">
        <f t="shared" si="101"/>
        <v>601762.51200645801</v>
      </c>
    </row>
    <row r="1050" spans="1:13" s="80" customFormat="1">
      <c r="A1050" s="142" t="s">
        <v>1028</v>
      </c>
      <c r="B1050" s="155">
        <v>522446</v>
      </c>
      <c r="C1050" s="80" t="s">
        <v>1042</v>
      </c>
      <c r="D1050" s="126" t="s">
        <v>1122</v>
      </c>
      <c r="E1050" s="126" t="s">
        <v>1187</v>
      </c>
      <c r="F1050" s="103">
        <v>157152</v>
      </c>
      <c r="G1050" s="104">
        <v>2549</v>
      </c>
      <c r="H1050" s="2">
        <f t="shared" si="96"/>
        <v>61.652412710867004</v>
      </c>
      <c r="I1050" s="2">
        <f t="shared" si="97"/>
        <v>19.272068062143923</v>
      </c>
      <c r="J1050" s="1">
        <f t="shared" si="98"/>
        <v>49124.501490404858</v>
      </c>
      <c r="K1050" s="1">
        <f t="shared" si="99"/>
        <v>108027.49850959514</v>
      </c>
      <c r="L1050" s="11">
        <f t="shared" si="100"/>
        <v>0.89087133871067181</v>
      </c>
      <c r="M1050" s="1">
        <f t="shared" si="101"/>
        <v>96238.602214808125</v>
      </c>
    </row>
    <row r="1051" spans="1:13" s="80" customFormat="1">
      <c r="A1051" s="142" t="s">
        <v>1028</v>
      </c>
      <c r="B1051" s="155">
        <v>522447</v>
      </c>
      <c r="C1051" s="80" t="s">
        <v>1043</v>
      </c>
      <c r="D1051" s="126" t="s">
        <v>1122</v>
      </c>
      <c r="E1051" s="126" t="s">
        <v>1187</v>
      </c>
      <c r="F1051" s="103">
        <v>1604508</v>
      </c>
      <c r="G1051" s="104">
        <v>1722</v>
      </c>
      <c r="H1051" s="2">
        <f t="shared" si="96"/>
        <v>931.77003484320562</v>
      </c>
      <c r="I1051" s="2">
        <f t="shared" si="97"/>
        <v>19.272068062143923</v>
      </c>
      <c r="J1051" s="1">
        <f t="shared" si="98"/>
        <v>33186.501203011838</v>
      </c>
      <c r="K1051" s="1">
        <f t="shared" si="99"/>
        <v>1571321.4987969883</v>
      </c>
      <c r="L1051" s="11">
        <f t="shared" si="100"/>
        <v>0.89087133871067181</v>
      </c>
      <c r="M1051" s="1">
        <f t="shared" si="101"/>
        <v>1399845.2871781322</v>
      </c>
    </row>
    <row r="1052" spans="1:13" s="80" customFormat="1">
      <c r="A1052" s="142" t="s">
        <v>1028</v>
      </c>
      <c r="B1052" s="155">
        <v>522451</v>
      </c>
      <c r="C1052" s="80" t="s">
        <v>1044</v>
      </c>
      <c r="D1052" s="126" t="s">
        <v>1122</v>
      </c>
      <c r="E1052" s="126" t="s">
        <v>1187</v>
      </c>
      <c r="F1052" s="103">
        <v>1225992</v>
      </c>
      <c r="G1052" s="104">
        <v>1042</v>
      </c>
      <c r="H1052" s="2">
        <f t="shared" si="96"/>
        <v>1176.5758157389635</v>
      </c>
      <c r="I1052" s="2">
        <f t="shared" si="97"/>
        <v>19.272068062143923</v>
      </c>
      <c r="J1052" s="1">
        <f t="shared" si="98"/>
        <v>20081.494920753968</v>
      </c>
      <c r="K1052" s="1">
        <f t="shared" si="99"/>
        <v>1205910.5050792461</v>
      </c>
      <c r="L1052" s="11">
        <f t="shared" si="100"/>
        <v>0.89087133871067181</v>
      </c>
      <c r="M1052" s="1">
        <f t="shared" si="101"/>
        <v>1074311.1060252103</v>
      </c>
    </row>
    <row r="1053" spans="1:13" s="80" customFormat="1">
      <c r="A1053" s="142" t="s">
        <v>1028</v>
      </c>
      <c r="B1053" s="155">
        <v>522452</v>
      </c>
      <c r="C1053" s="80" t="s">
        <v>1045</v>
      </c>
      <c r="D1053" s="126" t="s">
        <v>1122</v>
      </c>
      <c r="E1053" s="126" t="s">
        <v>1187</v>
      </c>
      <c r="F1053" s="103">
        <v>0</v>
      </c>
      <c r="G1053" s="104">
        <v>8623</v>
      </c>
      <c r="H1053" s="2">
        <f t="shared" si="96"/>
        <v>0</v>
      </c>
      <c r="I1053" s="2">
        <f t="shared" si="97"/>
        <v>19.272068062143923</v>
      </c>
      <c r="J1053" s="1">
        <f t="shared" si="98"/>
        <v>0</v>
      </c>
      <c r="K1053" s="1">
        <f t="shared" si="99"/>
        <v>0</v>
      </c>
      <c r="L1053" s="11">
        <f t="shared" si="100"/>
        <v>0.89087133871067181</v>
      </c>
      <c r="M1053" s="1">
        <f t="shared" si="101"/>
        <v>0</v>
      </c>
    </row>
    <row r="1054" spans="1:13" s="80" customFormat="1">
      <c r="A1054" s="142" t="s">
        <v>1046</v>
      </c>
      <c r="B1054" s="155">
        <v>532359</v>
      </c>
      <c r="C1054" s="80" t="s">
        <v>1047</v>
      </c>
      <c r="D1054" s="126" t="s">
        <v>1122</v>
      </c>
      <c r="E1054" s="126" t="s">
        <v>1187</v>
      </c>
      <c r="F1054" s="103">
        <v>0</v>
      </c>
      <c r="G1054" s="104">
        <v>3208</v>
      </c>
      <c r="H1054" s="2">
        <f t="shared" si="96"/>
        <v>0</v>
      </c>
      <c r="I1054" s="2">
        <f t="shared" si="97"/>
        <v>19.272068062143923</v>
      </c>
      <c r="J1054" s="1">
        <f t="shared" si="98"/>
        <v>0</v>
      </c>
      <c r="K1054" s="1">
        <f t="shared" si="99"/>
        <v>0</v>
      </c>
      <c r="L1054" s="11">
        <f t="shared" si="100"/>
        <v>0.89087133871067181</v>
      </c>
      <c r="M1054" s="1">
        <f t="shared" si="101"/>
        <v>0</v>
      </c>
    </row>
    <row r="1055" spans="1:13" s="80" customFormat="1">
      <c r="A1055" s="142" t="s">
        <v>1046</v>
      </c>
      <c r="B1055" s="155">
        <v>532362</v>
      </c>
      <c r="C1055" s="80" t="s">
        <v>1048</v>
      </c>
      <c r="D1055" s="126" t="s">
        <v>1122</v>
      </c>
      <c r="E1055" s="126" t="s">
        <v>1187</v>
      </c>
      <c r="F1055" s="103">
        <v>0</v>
      </c>
      <c r="G1055" s="104">
        <v>7206</v>
      </c>
      <c r="H1055" s="2">
        <f t="shared" si="96"/>
        <v>0</v>
      </c>
      <c r="I1055" s="2">
        <f t="shared" si="97"/>
        <v>19.272068062143923</v>
      </c>
      <c r="J1055" s="1">
        <f t="shared" si="98"/>
        <v>0</v>
      </c>
      <c r="K1055" s="1">
        <f t="shared" si="99"/>
        <v>0</v>
      </c>
      <c r="L1055" s="11">
        <f t="shared" si="100"/>
        <v>0.89087133871067181</v>
      </c>
      <c r="M1055" s="1">
        <f t="shared" si="101"/>
        <v>0</v>
      </c>
    </row>
    <row r="1056" spans="1:13" s="80" customFormat="1">
      <c r="A1056" s="142" t="s">
        <v>1046</v>
      </c>
      <c r="B1056" s="155">
        <v>532363</v>
      </c>
      <c r="C1056" s="80" t="s">
        <v>1049</v>
      </c>
      <c r="D1056" s="126" t="s">
        <v>1122</v>
      </c>
      <c r="E1056" s="126" t="s">
        <v>1187</v>
      </c>
      <c r="F1056" s="103">
        <v>92472</v>
      </c>
      <c r="G1056" s="104">
        <v>1940</v>
      </c>
      <c r="H1056" s="2">
        <f t="shared" si="96"/>
        <v>47.6659793814433</v>
      </c>
      <c r="I1056" s="2">
        <f t="shared" si="97"/>
        <v>19.272068062143923</v>
      </c>
      <c r="J1056" s="1">
        <f t="shared" si="98"/>
        <v>37387.812040559213</v>
      </c>
      <c r="K1056" s="1">
        <f t="shared" si="99"/>
        <v>55084.187959440787</v>
      </c>
      <c r="L1056" s="11">
        <f t="shared" si="100"/>
        <v>0.89087133871067181</v>
      </c>
      <c r="M1056" s="1">
        <f t="shared" si="101"/>
        <v>49072.924269217285</v>
      </c>
    </row>
    <row r="1057" spans="1:13" s="80" customFormat="1">
      <c r="A1057" s="142" t="s">
        <v>1046</v>
      </c>
      <c r="B1057" s="155">
        <v>532364</v>
      </c>
      <c r="C1057" s="80" t="s">
        <v>1050</v>
      </c>
      <c r="D1057" s="126" t="s">
        <v>1122</v>
      </c>
      <c r="E1057" s="126" t="s">
        <v>1187</v>
      </c>
      <c r="F1057" s="103">
        <v>1024620</v>
      </c>
      <c r="G1057" s="104">
        <v>991</v>
      </c>
      <c r="H1057" s="2">
        <f t="shared" si="96"/>
        <v>1033.925327951564</v>
      </c>
      <c r="I1057" s="2">
        <f t="shared" si="97"/>
        <v>19.272068062143923</v>
      </c>
      <c r="J1057" s="1">
        <f t="shared" si="98"/>
        <v>19098.619449584628</v>
      </c>
      <c r="K1057" s="1">
        <f t="shared" si="99"/>
        <v>1005521.3805504154</v>
      </c>
      <c r="L1057" s="11">
        <f t="shared" si="100"/>
        <v>0.89087133871067181</v>
      </c>
      <c r="M1057" s="1">
        <f t="shared" si="101"/>
        <v>895790.17839315138</v>
      </c>
    </row>
    <row r="1058" spans="1:13" s="80" customFormat="1">
      <c r="A1058" s="142" t="s">
        <v>1046</v>
      </c>
      <c r="B1058" s="155">
        <v>532369</v>
      </c>
      <c r="C1058" s="80" t="s">
        <v>1051</v>
      </c>
      <c r="D1058" s="126" t="s">
        <v>1122</v>
      </c>
      <c r="E1058" s="126" t="s">
        <v>1187</v>
      </c>
      <c r="F1058" s="103">
        <v>422292</v>
      </c>
      <c r="G1058" s="104">
        <v>384</v>
      </c>
      <c r="H1058" s="2">
        <f t="shared" si="96"/>
        <v>1099.71875</v>
      </c>
      <c r="I1058" s="2">
        <f t="shared" si="97"/>
        <v>19.272068062143923</v>
      </c>
      <c r="J1058" s="1">
        <f t="shared" si="98"/>
        <v>7400.4741358632664</v>
      </c>
      <c r="K1058" s="1">
        <f t="shared" si="99"/>
        <v>414891.52586413675</v>
      </c>
      <c r="L1058" s="11">
        <f t="shared" si="100"/>
        <v>0.89087133871067181</v>
      </c>
      <c r="M1058" s="1">
        <f t="shared" si="101"/>
        <v>369614.96906629682</v>
      </c>
    </row>
    <row r="1059" spans="1:13" s="80" customFormat="1">
      <c r="A1059" s="142" t="s">
        <v>1046</v>
      </c>
      <c r="B1059" s="156">
        <v>532369</v>
      </c>
      <c r="C1059" s="80" t="s">
        <v>1051</v>
      </c>
      <c r="D1059" s="126" t="s">
        <v>1122</v>
      </c>
      <c r="E1059" s="126" t="s">
        <v>1188</v>
      </c>
      <c r="F1059" s="76">
        <v>972</v>
      </c>
      <c r="G1059" s="10">
        <v>14</v>
      </c>
      <c r="H1059" s="2">
        <f t="shared" si="96"/>
        <v>69.428571428571431</v>
      </c>
      <c r="I1059" s="2">
        <f t="shared" si="97"/>
        <v>19.272068062143923</v>
      </c>
      <c r="J1059" s="1">
        <f t="shared" si="98"/>
        <v>269.80895287001493</v>
      </c>
      <c r="K1059" s="1">
        <f t="shared" si="99"/>
        <v>702.19104712998501</v>
      </c>
      <c r="L1059" s="11">
        <f t="shared" si="100"/>
        <v>0.89087133871067181</v>
      </c>
      <c r="M1059" s="1">
        <f t="shared" si="101"/>
        <v>625.56187818733815</v>
      </c>
    </row>
    <row r="1060" spans="1:13" s="80" customFormat="1">
      <c r="A1060" s="142" t="s">
        <v>1046</v>
      </c>
      <c r="B1060" s="142">
        <v>532371</v>
      </c>
      <c r="C1060" s="80" t="s">
        <v>1052</v>
      </c>
      <c r="D1060" s="126" t="s">
        <v>1122</v>
      </c>
      <c r="E1060" s="126" t="s">
        <v>1187</v>
      </c>
      <c r="F1060" s="103">
        <v>0</v>
      </c>
      <c r="G1060" s="104">
        <v>0</v>
      </c>
      <c r="H1060" s="2">
        <f t="shared" si="96"/>
        <v>0</v>
      </c>
      <c r="I1060" s="2">
        <f t="shared" si="97"/>
        <v>19.272068062143923</v>
      </c>
      <c r="J1060" s="1">
        <f t="shared" si="98"/>
        <v>0</v>
      </c>
      <c r="K1060" s="1">
        <f t="shared" si="99"/>
        <v>0</v>
      </c>
      <c r="L1060" s="11">
        <f t="shared" si="100"/>
        <v>0.89087133871067181</v>
      </c>
      <c r="M1060" s="1">
        <f t="shared" si="101"/>
        <v>0</v>
      </c>
    </row>
    <row r="1061" spans="1:13" s="80" customFormat="1">
      <c r="A1061" s="142" t="s">
        <v>1046</v>
      </c>
      <c r="B1061" s="155">
        <v>532373</v>
      </c>
      <c r="C1061" s="80" t="s">
        <v>1053</v>
      </c>
      <c r="D1061" s="126" t="s">
        <v>1122</v>
      </c>
      <c r="E1061" s="126" t="s">
        <v>1187</v>
      </c>
      <c r="F1061" s="103">
        <v>357828</v>
      </c>
      <c r="G1061" s="104">
        <v>633</v>
      </c>
      <c r="H1061" s="2">
        <f t="shared" si="96"/>
        <v>565.28909952606637</v>
      </c>
      <c r="I1061" s="2">
        <f t="shared" si="97"/>
        <v>19.272068062143923</v>
      </c>
      <c r="J1061" s="1">
        <f t="shared" si="98"/>
        <v>12199.219083337102</v>
      </c>
      <c r="K1061" s="1">
        <f t="shared" si="99"/>
        <v>345628.78091666289</v>
      </c>
      <c r="L1061" s="11">
        <f t="shared" si="100"/>
        <v>0.89087133871067181</v>
      </c>
      <c r="M1061" s="1">
        <f t="shared" si="101"/>
        <v>307910.77475216496</v>
      </c>
    </row>
    <row r="1062" spans="1:13" s="80" customFormat="1">
      <c r="A1062" s="142" t="s">
        <v>1046</v>
      </c>
      <c r="B1062" s="142">
        <v>532375</v>
      </c>
      <c r="C1062" s="80" t="s">
        <v>1054</v>
      </c>
      <c r="D1062" s="126" t="s">
        <v>1122</v>
      </c>
      <c r="E1062" s="126" t="s">
        <v>1187</v>
      </c>
      <c r="F1062" s="103">
        <v>0</v>
      </c>
      <c r="G1062" s="104">
        <v>0</v>
      </c>
      <c r="H1062" s="2">
        <f t="shared" si="96"/>
        <v>0</v>
      </c>
      <c r="I1062" s="2">
        <f t="shared" si="97"/>
        <v>19.272068062143923</v>
      </c>
      <c r="J1062" s="1">
        <f t="shared" si="98"/>
        <v>0</v>
      </c>
      <c r="K1062" s="1">
        <f t="shared" si="99"/>
        <v>0</v>
      </c>
      <c r="L1062" s="11">
        <f t="shared" si="100"/>
        <v>0.89087133871067181</v>
      </c>
      <c r="M1062" s="1">
        <f t="shared" si="101"/>
        <v>0</v>
      </c>
    </row>
    <row r="1063" spans="1:13" s="80" customFormat="1">
      <c r="A1063" s="142" t="s">
        <v>1046</v>
      </c>
      <c r="B1063" s="142">
        <v>532376</v>
      </c>
      <c r="C1063" s="80" t="s">
        <v>1055</v>
      </c>
      <c r="D1063" s="126" t="s">
        <v>1122</v>
      </c>
      <c r="E1063" s="126" t="s">
        <v>1187</v>
      </c>
      <c r="F1063" s="103">
        <v>0</v>
      </c>
      <c r="G1063" s="104">
        <v>0</v>
      </c>
      <c r="H1063" s="2">
        <f t="shared" si="96"/>
        <v>0</v>
      </c>
      <c r="I1063" s="2">
        <f t="shared" si="97"/>
        <v>19.272068062143923</v>
      </c>
      <c r="J1063" s="1">
        <f t="shared" si="98"/>
        <v>0</v>
      </c>
      <c r="K1063" s="1">
        <f t="shared" si="99"/>
        <v>0</v>
      </c>
      <c r="L1063" s="11">
        <f t="shared" si="100"/>
        <v>0.89087133871067181</v>
      </c>
      <c r="M1063" s="1">
        <f t="shared" si="101"/>
        <v>0</v>
      </c>
    </row>
    <row r="1064" spans="1:13" s="80" customFormat="1">
      <c r="A1064" s="142" t="s">
        <v>1046</v>
      </c>
      <c r="B1064" s="155">
        <v>532377</v>
      </c>
      <c r="C1064" s="80" t="s">
        <v>1056</v>
      </c>
      <c r="D1064" s="126" t="s">
        <v>1122</v>
      </c>
      <c r="E1064" s="126" t="s">
        <v>1187</v>
      </c>
      <c r="F1064" s="103">
        <v>0</v>
      </c>
      <c r="G1064" s="104">
        <v>547</v>
      </c>
      <c r="H1064" s="2">
        <f t="shared" si="96"/>
        <v>0</v>
      </c>
      <c r="I1064" s="2">
        <f t="shared" si="97"/>
        <v>19.272068062143923</v>
      </c>
      <c r="J1064" s="1">
        <f t="shared" si="98"/>
        <v>0</v>
      </c>
      <c r="K1064" s="1">
        <f t="shared" si="99"/>
        <v>0</v>
      </c>
      <c r="L1064" s="11">
        <f t="shared" si="100"/>
        <v>0.89087133871067181</v>
      </c>
      <c r="M1064" s="1">
        <f t="shared" si="101"/>
        <v>0</v>
      </c>
    </row>
    <row r="1065" spans="1:13" s="80" customFormat="1">
      <c r="A1065" s="142" t="s">
        <v>1046</v>
      </c>
      <c r="B1065" s="142">
        <v>532378</v>
      </c>
      <c r="C1065" s="80" t="s">
        <v>1057</v>
      </c>
      <c r="D1065" s="126" t="s">
        <v>1122</v>
      </c>
      <c r="E1065" s="126" t="s">
        <v>1187</v>
      </c>
      <c r="F1065" s="103">
        <v>0</v>
      </c>
      <c r="G1065" s="104">
        <v>0</v>
      </c>
      <c r="H1065" s="2">
        <f t="shared" si="96"/>
        <v>0</v>
      </c>
      <c r="I1065" s="2">
        <f t="shared" si="97"/>
        <v>19.272068062143923</v>
      </c>
      <c r="J1065" s="1">
        <f t="shared" si="98"/>
        <v>0</v>
      </c>
      <c r="K1065" s="1">
        <f t="shared" si="99"/>
        <v>0</v>
      </c>
      <c r="L1065" s="11">
        <f t="shared" si="100"/>
        <v>0.89087133871067181</v>
      </c>
      <c r="M1065" s="1">
        <f t="shared" si="101"/>
        <v>0</v>
      </c>
    </row>
    <row r="1066" spans="1:13" s="80" customFormat="1">
      <c r="A1066" s="142" t="s">
        <v>1046</v>
      </c>
      <c r="B1066" s="155">
        <v>532383</v>
      </c>
      <c r="C1066" s="80" t="s">
        <v>1058</v>
      </c>
      <c r="D1066" s="126" t="s">
        <v>1122</v>
      </c>
      <c r="E1066" s="126" t="s">
        <v>1187</v>
      </c>
      <c r="F1066" s="103">
        <v>1604484</v>
      </c>
      <c r="G1066" s="104">
        <v>3281</v>
      </c>
      <c r="H1066" s="2">
        <f t="shared" si="96"/>
        <v>489.02285888448642</v>
      </c>
      <c r="I1066" s="2">
        <f t="shared" si="97"/>
        <v>19.272068062143923</v>
      </c>
      <c r="J1066" s="1">
        <f t="shared" si="98"/>
        <v>63231.65531189421</v>
      </c>
      <c r="K1066" s="1">
        <f t="shared" si="99"/>
        <v>1541252.3446881059</v>
      </c>
      <c r="L1066" s="11">
        <f t="shared" si="100"/>
        <v>0.89087133871067181</v>
      </c>
      <c r="M1066" s="1">
        <f t="shared" si="101"/>
        <v>1373057.5396032548</v>
      </c>
    </row>
    <row r="1067" spans="1:13" s="80" customFormat="1">
      <c r="A1067" s="142" t="s">
        <v>1046</v>
      </c>
      <c r="B1067" s="155">
        <v>532384</v>
      </c>
      <c r="C1067" s="80" t="s">
        <v>1059</v>
      </c>
      <c r="D1067" s="126" t="s">
        <v>1122</v>
      </c>
      <c r="E1067" s="126" t="s">
        <v>1187</v>
      </c>
      <c r="F1067" s="103">
        <v>484572</v>
      </c>
      <c r="G1067" s="104">
        <v>536</v>
      </c>
      <c r="H1067" s="2">
        <f t="shared" si="96"/>
        <v>904.05223880597021</v>
      </c>
      <c r="I1067" s="2">
        <f t="shared" si="97"/>
        <v>19.272068062143923</v>
      </c>
      <c r="J1067" s="1">
        <f t="shared" si="98"/>
        <v>10329.828481309143</v>
      </c>
      <c r="K1067" s="1">
        <f t="shared" si="99"/>
        <v>474242.17151869088</v>
      </c>
      <c r="L1067" s="11">
        <f t="shared" si="100"/>
        <v>0.89087133871067181</v>
      </c>
      <c r="M1067" s="1">
        <f t="shared" si="101"/>
        <v>422488.7582139122</v>
      </c>
    </row>
    <row r="1068" spans="1:13" s="80" customFormat="1">
      <c r="A1068" s="142" t="s">
        <v>1046</v>
      </c>
      <c r="B1068" s="142">
        <v>532385</v>
      </c>
      <c r="C1068" s="80" t="s">
        <v>1060</v>
      </c>
      <c r="D1068" s="126" t="s">
        <v>1122</v>
      </c>
      <c r="E1068" s="126" t="s">
        <v>1187</v>
      </c>
      <c r="F1068" s="103">
        <v>0</v>
      </c>
      <c r="G1068" s="104">
        <v>0</v>
      </c>
      <c r="H1068" s="2">
        <f t="shared" si="96"/>
        <v>0</v>
      </c>
      <c r="I1068" s="2">
        <f t="shared" si="97"/>
        <v>19.272068062143923</v>
      </c>
      <c r="J1068" s="1">
        <f t="shared" si="98"/>
        <v>0</v>
      </c>
      <c r="K1068" s="1">
        <f t="shared" si="99"/>
        <v>0</v>
      </c>
      <c r="L1068" s="11">
        <f t="shared" si="100"/>
        <v>0.89087133871067181</v>
      </c>
      <c r="M1068" s="1">
        <f t="shared" si="101"/>
        <v>0</v>
      </c>
    </row>
    <row r="1069" spans="1:13" s="80" customFormat="1">
      <c r="A1069" s="142" t="s">
        <v>1046</v>
      </c>
      <c r="B1069" s="155">
        <v>532386</v>
      </c>
      <c r="C1069" s="80" t="s">
        <v>1061</v>
      </c>
      <c r="D1069" s="126" t="s">
        <v>1122</v>
      </c>
      <c r="E1069" s="126" t="s">
        <v>1187</v>
      </c>
      <c r="F1069" s="103">
        <v>0</v>
      </c>
      <c r="G1069" s="104">
        <v>1320</v>
      </c>
      <c r="H1069" s="2">
        <f t="shared" si="96"/>
        <v>0</v>
      </c>
      <c r="I1069" s="2">
        <f t="shared" si="97"/>
        <v>19.272068062143923</v>
      </c>
      <c r="J1069" s="1">
        <f t="shared" si="98"/>
        <v>0</v>
      </c>
      <c r="K1069" s="1">
        <f t="shared" si="99"/>
        <v>0</v>
      </c>
      <c r="L1069" s="11">
        <f t="shared" si="100"/>
        <v>0.89087133871067181</v>
      </c>
      <c r="M1069" s="1">
        <f t="shared" si="101"/>
        <v>0</v>
      </c>
    </row>
    <row r="1070" spans="1:13" s="80" customFormat="1">
      <c r="A1070" s="142" t="s">
        <v>1046</v>
      </c>
      <c r="B1070" s="155">
        <v>532387</v>
      </c>
      <c r="C1070" s="80" t="s">
        <v>1062</v>
      </c>
      <c r="D1070" s="126" t="s">
        <v>1122</v>
      </c>
      <c r="E1070" s="126" t="s">
        <v>1187</v>
      </c>
      <c r="F1070" s="103">
        <v>0</v>
      </c>
      <c r="G1070" s="104">
        <v>2094</v>
      </c>
      <c r="H1070" s="2">
        <f t="shared" si="96"/>
        <v>0</v>
      </c>
      <c r="I1070" s="2">
        <f t="shared" si="97"/>
        <v>19.272068062143923</v>
      </c>
      <c r="J1070" s="1">
        <f t="shared" si="98"/>
        <v>0</v>
      </c>
      <c r="K1070" s="1">
        <f t="shared" si="99"/>
        <v>0</v>
      </c>
      <c r="L1070" s="11">
        <f t="shared" si="100"/>
        <v>0.89087133871067181</v>
      </c>
      <c r="M1070" s="1">
        <f t="shared" si="101"/>
        <v>0</v>
      </c>
    </row>
    <row r="1071" spans="1:13" s="80" customFormat="1">
      <c r="A1071" s="142" t="s">
        <v>1046</v>
      </c>
      <c r="B1071" s="155">
        <v>532388</v>
      </c>
      <c r="C1071" s="80" t="s">
        <v>1063</v>
      </c>
      <c r="D1071" s="126" t="s">
        <v>1122</v>
      </c>
      <c r="E1071" s="126" t="s">
        <v>1187</v>
      </c>
      <c r="F1071" s="103">
        <v>645408</v>
      </c>
      <c r="G1071" s="104">
        <v>374</v>
      </c>
      <c r="H1071" s="2">
        <f t="shared" si="96"/>
        <v>1725.6898395721926</v>
      </c>
      <c r="I1071" s="2">
        <f t="shared" si="97"/>
        <v>19.272068062143923</v>
      </c>
      <c r="J1071" s="1">
        <f t="shared" si="98"/>
        <v>7207.7534552418274</v>
      </c>
      <c r="K1071" s="1">
        <f t="shared" si="99"/>
        <v>638200.24654475821</v>
      </c>
      <c r="L1071" s="11">
        <f t="shared" si="100"/>
        <v>0.89087133871067181</v>
      </c>
      <c r="M1071" s="1">
        <f t="shared" si="101"/>
        <v>568554.30800480954</v>
      </c>
    </row>
    <row r="1072" spans="1:13" s="80" customFormat="1">
      <c r="A1072" s="142" t="s">
        <v>1046</v>
      </c>
      <c r="B1072" s="155">
        <v>532389</v>
      </c>
      <c r="C1072" s="80" t="s">
        <v>1064</v>
      </c>
      <c r="D1072" s="126" t="s">
        <v>1122</v>
      </c>
      <c r="E1072" s="126" t="s">
        <v>1187</v>
      </c>
      <c r="F1072" s="103">
        <v>1495968</v>
      </c>
      <c r="G1072" s="104">
        <v>1375</v>
      </c>
      <c r="H1072" s="2">
        <f t="shared" si="96"/>
        <v>1087.9767272727272</v>
      </c>
      <c r="I1072" s="2">
        <f t="shared" si="97"/>
        <v>19.272068062143923</v>
      </c>
      <c r="J1072" s="1">
        <f t="shared" si="98"/>
        <v>26499.093585447896</v>
      </c>
      <c r="K1072" s="1">
        <f t="shared" si="99"/>
        <v>1469468.9064145521</v>
      </c>
      <c r="L1072" s="11">
        <f t="shared" si="100"/>
        <v>0.89087133871067181</v>
      </c>
      <c r="M1072" s="1">
        <f t="shared" si="101"/>
        <v>1309107.731851239</v>
      </c>
    </row>
    <row r="1073" spans="1:13" s="80" customFormat="1">
      <c r="A1073" s="142" t="s">
        <v>1046</v>
      </c>
      <c r="B1073" s="155">
        <v>532390</v>
      </c>
      <c r="C1073" s="80" t="s">
        <v>1065</v>
      </c>
      <c r="D1073" s="126" t="s">
        <v>1122</v>
      </c>
      <c r="E1073" s="126" t="s">
        <v>1187</v>
      </c>
      <c r="F1073" s="103">
        <v>1001304</v>
      </c>
      <c r="G1073" s="104">
        <v>597</v>
      </c>
      <c r="H1073" s="2">
        <f t="shared" si="96"/>
        <v>1677.2261306532664</v>
      </c>
      <c r="I1073" s="2">
        <f t="shared" si="97"/>
        <v>19.272068062143923</v>
      </c>
      <c r="J1073" s="1">
        <f t="shared" si="98"/>
        <v>11505.424633099921</v>
      </c>
      <c r="K1073" s="1">
        <f t="shared" si="99"/>
        <v>989798.57536690007</v>
      </c>
      <c r="L1073" s="11">
        <f t="shared" si="100"/>
        <v>0.89087133871067181</v>
      </c>
      <c r="M1073" s="1">
        <f t="shared" si="101"/>
        <v>881783.18189102609</v>
      </c>
    </row>
    <row r="1074" spans="1:13" s="80" customFormat="1">
      <c r="A1074" s="142" t="s">
        <v>1046</v>
      </c>
      <c r="B1074" s="155">
        <v>532391</v>
      </c>
      <c r="C1074" s="80" t="s">
        <v>1066</v>
      </c>
      <c r="D1074" s="126" t="s">
        <v>1122</v>
      </c>
      <c r="E1074" s="126" t="s">
        <v>1187</v>
      </c>
      <c r="F1074" s="103">
        <v>832632</v>
      </c>
      <c r="G1074" s="104">
        <v>844</v>
      </c>
      <c r="H1074" s="2">
        <f t="shared" si="96"/>
        <v>986.53080568720384</v>
      </c>
      <c r="I1074" s="2">
        <f t="shared" si="97"/>
        <v>19.272068062143923</v>
      </c>
      <c r="J1074" s="1">
        <f t="shared" si="98"/>
        <v>16265.625444449472</v>
      </c>
      <c r="K1074" s="1">
        <f t="shared" si="99"/>
        <v>816366.37455555052</v>
      </c>
      <c r="L1074" s="11">
        <f t="shared" si="100"/>
        <v>0.89087133871067181</v>
      </c>
      <c r="M1074" s="1">
        <f t="shared" si="101"/>
        <v>727277.40497868101</v>
      </c>
    </row>
    <row r="1075" spans="1:13" s="80" customFormat="1">
      <c r="A1075" s="142" t="s">
        <v>1046</v>
      </c>
      <c r="B1075" s="155">
        <v>532392</v>
      </c>
      <c r="C1075" s="80" t="s">
        <v>1067</v>
      </c>
      <c r="D1075" s="126" t="s">
        <v>1122</v>
      </c>
      <c r="E1075" s="126" t="s">
        <v>1187</v>
      </c>
      <c r="F1075" s="103">
        <v>1721112</v>
      </c>
      <c r="G1075" s="104">
        <v>845</v>
      </c>
      <c r="H1075" s="2">
        <f t="shared" si="96"/>
        <v>2036.8189349112426</v>
      </c>
      <c r="I1075" s="2">
        <f t="shared" si="97"/>
        <v>19.272068062143923</v>
      </c>
      <c r="J1075" s="1">
        <f t="shared" si="98"/>
        <v>16284.897512511614</v>
      </c>
      <c r="K1075" s="1">
        <f t="shared" si="99"/>
        <v>1704827.1024874884</v>
      </c>
      <c r="L1075" s="11">
        <f t="shared" si="100"/>
        <v>0.89087133871067181</v>
      </c>
      <c r="M1075" s="1">
        <f t="shared" si="101"/>
        <v>1518781.6030632644</v>
      </c>
    </row>
    <row r="1076" spans="1:13" s="80" customFormat="1">
      <c r="A1076" s="142" t="s">
        <v>1046</v>
      </c>
      <c r="B1076" s="142">
        <v>532393</v>
      </c>
      <c r="C1076" s="80" t="s">
        <v>1068</v>
      </c>
      <c r="D1076" s="126" t="s">
        <v>1122</v>
      </c>
      <c r="E1076" s="126" t="s">
        <v>1187</v>
      </c>
      <c r="F1076" s="103">
        <v>0</v>
      </c>
      <c r="G1076" s="104">
        <v>0</v>
      </c>
      <c r="H1076" s="2">
        <f t="shared" si="96"/>
        <v>0</v>
      </c>
      <c r="I1076" s="2">
        <f t="shared" si="97"/>
        <v>19.272068062143923</v>
      </c>
      <c r="J1076" s="1">
        <f t="shared" si="98"/>
        <v>0</v>
      </c>
      <c r="K1076" s="1">
        <f t="shared" si="99"/>
        <v>0</v>
      </c>
      <c r="L1076" s="11">
        <f t="shared" si="100"/>
        <v>0.89087133871067181</v>
      </c>
      <c r="M1076" s="1">
        <f t="shared" si="101"/>
        <v>0</v>
      </c>
    </row>
    <row r="1077" spans="1:13" s="80" customFormat="1">
      <c r="A1077" s="142" t="s">
        <v>1046</v>
      </c>
      <c r="B1077" s="155">
        <v>532396</v>
      </c>
      <c r="C1077" s="80" t="s">
        <v>1069</v>
      </c>
      <c r="D1077" s="126" t="s">
        <v>1122</v>
      </c>
      <c r="E1077" s="126" t="s">
        <v>1187</v>
      </c>
      <c r="F1077" s="103">
        <v>23892</v>
      </c>
      <c r="G1077" s="104">
        <v>563</v>
      </c>
      <c r="H1077" s="2">
        <f t="shared" si="96"/>
        <v>42.43694493783304</v>
      </c>
      <c r="I1077" s="2">
        <f t="shared" si="97"/>
        <v>19.272068062143923</v>
      </c>
      <c r="J1077" s="1">
        <f t="shared" si="98"/>
        <v>10850.174318987029</v>
      </c>
      <c r="K1077" s="1">
        <f t="shared" si="99"/>
        <v>13041.825681012971</v>
      </c>
      <c r="L1077" s="11">
        <f t="shared" si="100"/>
        <v>0.89087133871067181</v>
      </c>
      <c r="M1077" s="1">
        <f t="shared" si="101"/>
        <v>11618.588703675245</v>
      </c>
    </row>
    <row r="1078" spans="1:13" s="80" customFormat="1">
      <c r="A1078" s="142" t="s">
        <v>1046</v>
      </c>
      <c r="B1078" s="155">
        <v>532397</v>
      </c>
      <c r="C1078" s="80" t="s">
        <v>1070</v>
      </c>
      <c r="D1078" s="126" t="s">
        <v>1122</v>
      </c>
      <c r="E1078" s="126" t="s">
        <v>1187</v>
      </c>
      <c r="F1078" s="103">
        <v>1252056</v>
      </c>
      <c r="G1078" s="104">
        <v>1528</v>
      </c>
      <c r="H1078" s="2">
        <f t="shared" si="96"/>
        <v>819.40837696335075</v>
      </c>
      <c r="I1078" s="2">
        <f t="shared" si="97"/>
        <v>19.272068062143923</v>
      </c>
      <c r="J1078" s="1">
        <f t="shared" si="98"/>
        <v>29447.719998955916</v>
      </c>
      <c r="K1078" s="1">
        <f t="shared" si="99"/>
        <v>1222608.280001044</v>
      </c>
      <c r="L1078" s="11">
        <f t="shared" si="100"/>
        <v>0.89087133871067181</v>
      </c>
      <c r="M1078" s="1">
        <f t="shared" si="101"/>
        <v>1089186.675123282</v>
      </c>
    </row>
    <row r="1079" spans="1:13" s="80" customFormat="1">
      <c r="A1079" s="142" t="s">
        <v>1046</v>
      </c>
      <c r="B1079" s="155">
        <v>532399</v>
      </c>
      <c r="C1079" s="80" t="s">
        <v>1071</v>
      </c>
      <c r="D1079" s="126" t="s">
        <v>1122</v>
      </c>
      <c r="E1079" s="126" t="s">
        <v>1187</v>
      </c>
      <c r="F1079" s="103">
        <v>1391040</v>
      </c>
      <c r="G1079" s="104">
        <v>4589</v>
      </c>
      <c r="H1079" s="2">
        <f t="shared" si="96"/>
        <v>303.12486380475048</v>
      </c>
      <c r="I1079" s="2">
        <f t="shared" si="97"/>
        <v>19.272068062143923</v>
      </c>
      <c r="J1079" s="1">
        <f t="shared" si="98"/>
        <v>88439.520337178459</v>
      </c>
      <c r="K1079" s="1">
        <f t="shared" si="99"/>
        <v>1302600.4796628216</v>
      </c>
      <c r="L1079" s="11">
        <f t="shared" si="100"/>
        <v>0.89087133871067181</v>
      </c>
      <c r="M1079" s="1">
        <f t="shared" si="101"/>
        <v>1160449.4331223811</v>
      </c>
    </row>
    <row r="1080" spans="1:13" s="80" customFormat="1">
      <c r="A1080" s="142" t="s">
        <v>1046</v>
      </c>
      <c r="B1080" s="142">
        <v>532404</v>
      </c>
      <c r="C1080" s="80" t="s">
        <v>1072</v>
      </c>
      <c r="D1080" s="126" t="s">
        <v>1122</v>
      </c>
      <c r="E1080" s="126" t="s">
        <v>1187</v>
      </c>
      <c r="F1080" s="103">
        <v>0</v>
      </c>
      <c r="G1080" s="104">
        <v>0</v>
      </c>
      <c r="H1080" s="2">
        <f t="shared" si="96"/>
        <v>0</v>
      </c>
      <c r="I1080" s="2">
        <f t="shared" si="97"/>
        <v>19.272068062143923</v>
      </c>
      <c r="J1080" s="1">
        <f t="shared" si="98"/>
        <v>0</v>
      </c>
      <c r="K1080" s="1">
        <f t="shared" si="99"/>
        <v>0</v>
      </c>
      <c r="L1080" s="11">
        <f t="shared" si="100"/>
        <v>0.89087133871067181</v>
      </c>
      <c r="M1080" s="1">
        <f t="shared" si="101"/>
        <v>0</v>
      </c>
    </row>
    <row r="1081" spans="1:13" s="80" customFormat="1">
      <c r="A1081" s="142" t="s">
        <v>1046</v>
      </c>
      <c r="B1081" s="155">
        <v>533336</v>
      </c>
      <c r="C1081" s="80" t="s">
        <v>1073</v>
      </c>
      <c r="D1081" s="126" t="s">
        <v>1122</v>
      </c>
      <c r="E1081" s="126" t="s">
        <v>1187</v>
      </c>
      <c r="F1081" s="103">
        <v>67488</v>
      </c>
      <c r="G1081" s="104">
        <v>199</v>
      </c>
      <c r="H1081" s="2">
        <f t="shared" si="96"/>
        <v>339.1356783919598</v>
      </c>
      <c r="I1081" s="2">
        <f t="shared" si="97"/>
        <v>19.272068062143923</v>
      </c>
      <c r="J1081" s="1">
        <f t="shared" si="98"/>
        <v>3835.1415443666406</v>
      </c>
      <c r="K1081" s="1">
        <f t="shared" si="99"/>
        <v>63652.858455633359</v>
      </c>
      <c r="L1081" s="11">
        <f t="shared" si="100"/>
        <v>0.89087133871067181</v>
      </c>
      <c r="M1081" s="1">
        <f t="shared" si="101"/>
        <v>56706.507225130998</v>
      </c>
    </row>
    <row r="1082" spans="1:13" s="80" customFormat="1">
      <c r="A1082" s="142" t="s">
        <v>1074</v>
      </c>
      <c r="B1082" s="155">
        <v>542301</v>
      </c>
      <c r="C1082" s="80" t="s">
        <v>1075</v>
      </c>
      <c r="D1082" s="126" t="s">
        <v>1122</v>
      </c>
      <c r="E1082" s="126" t="s">
        <v>1187</v>
      </c>
      <c r="F1082" s="103">
        <v>1755852</v>
      </c>
      <c r="G1082" s="104">
        <v>3540</v>
      </c>
      <c r="H1082" s="2">
        <f t="shared" si="96"/>
        <v>496.00338983050847</v>
      </c>
      <c r="I1082" s="2">
        <f t="shared" si="97"/>
        <v>19.272068062143923</v>
      </c>
      <c r="J1082" s="1">
        <f t="shared" si="98"/>
        <v>68223.120939989487</v>
      </c>
      <c r="K1082" s="1">
        <f t="shared" si="99"/>
        <v>1687628.8790600104</v>
      </c>
      <c r="L1082" s="11">
        <f t="shared" si="100"/>
        <v>0.89087133871067181</v>
      </c>
      <c r="M1082" s="1">
        <f t="shared" si="101"/>
        <v>1503460.1987349819</v>
      </c>
    </row>
    <row r="1083" spans="1:13" s="80" customFormat="1">
      <c r="A1083" s="142" t="s">
        <v>1074</v>
      </c>
      <c r="B1083" s="142">
        <v>542311</v>
      </c>
      <c r="C1083" s="80" t="s">
        <v>1076</v>
      </c>
      <c r="D1083" s="126" t="s">
        <v>1122</v>
      </c>
      <c r="E1083" s="126" t="s">
        <v>1187</v>
      </c>
      <c r="F1083" s="103">
        <v>0</v>
      </c>
      <c r="G1083" s="104">
        <v>0</v>
      </c>
      <c r="H1083" s="2">
        <f t="shared" si="96"/>
        <v>0</v>
      </c>
      <c r="I1083" s="2">
        <f t="shared" si="97"/>
        <v>19.272068062143923</v>
      </c>
      <c r="J1083" s="1">
        <f t="shared" si="98"/>
        <v>0</v>
      </c>
      <c r="K1083" s="1">
        <f t="shared" si="99"/>
        <v>0</v>
      </c>
      <c r="L1083" s="11">
        <f t="shared" si="100"/>
        <v>0.89087133871067181</v>
      </c>
      <c r="M1083" s="1">
        <f t="shared" si="101"/>
        <v>0</v>
      </c>
    </row>
    <row r="1084" spans="1:13" s="80" customFormat="1">
      <c r="A1084" s="142" t="s">
        <v>1074</v>
      </c>
      <c r="B1084" s="155">
        <v>542313</v>
      </c>
      <c r="C1084" s="80" t="s">
        <v>1077</v>
      </c>
      <c r="D1084" s="126" t="s">
        <v>1122</v>
      </c>
      <c r="E1084" s="126" t="s">
        <v>1187</v>
      </c>
      <c r="F1084" s="103">
        <v>357120</v>
      </c>
      <c r="G1084" s="104">
        <v>1031</v>
      </c>
      <c r="H1084" s="2">
        <f t="shared" si="96"/>
        <v>346.38215324927256</v>
      </c>
      <c r="I1084" s="2">
        <f t="shared" si="97"/>
        <v>19.272068062143923</v>
      </c>
      <c r="J1084" s="1">
        <f t="shared" si="98"/>
        <v>19869.502172070384</v>
      </c>
      <c r="K1084" s="1">
        <f t="shared" si="99"/>
        <v>337250.49782792962</v>
      </c>
      <c r="L1084" s="11">
        <f t="shared" si="100"/>
        <v>0.89087133871067181</v>
      </c>
      <c r="M1084" s="1">
        <f t="shared" si="101"/>
        <v>300446.80248080817</v>
      </c>
    </row>
    <row r="1085" spans="1:13" s="80" customFormat="1">
      <c r="A1085" s="142" t="s">
        <v>1074</v>
      </c>
      <c r="B1085" s="155">
        <v>542318</v>
      </c>
      <c r="C1085" s="80" t="s">
        <v>1078</v>
      </c>
      <c r="D1085" s="126" t="s">
        <v>1122</v>
      </c>
      <c r="E1085" s="126" t="s">
        <v>1187</v>
      </c>
      <c r="F1085" s="103">
        <v>1709676</v>
      </c>
      <c r="G1085" s="104">
        <v>2497</v>
      </c>
      <c r="H1085" s="2">
        <f t="shared" si="96"/>
        <v>684.69203043652385</v>
      </c>
      <c r="I1085" s="2">
        <f t="shared" si="97"/>
        <v>19.272068062143923</v>
      </c>
      <c r="J1085" s="1">
        <f t="shared" si="98"/>
        <v>48122.353951173376</v>
      </c>
      <c r="K1085" s="1">
        <f t="shared" si="99"/>
        <v>1661553.6460488266</v>
      </c>
      <c r="L1085" s="11">
        <f t="shared" si="100"/>
        <v>0.89087133871067181</v>
      </c>
      <c r="M1085" s="1">
        <f t="shared" si="101"/>
        <v>1480230.5209951159</v>
      </c>
    </row>
    <row r="1086" spans="1:13" s="80" customFormat="1">
      <c r="A1086" s="142" t="s">
        <v>1074</v>
      </c>
      <c r="B1086" s="142">
        <v>542321</v>
      </c>
      <c r="C1086" s="80" t="s">
        <v>1079</v>
      </c>
      <c r="D1086" s="126" t="s">
        <v>1122</v>
      </c>
      <c r="E1086" s="126" t="s">
        <v>1187</v>
      </c>
      <c r="F1086" s="103">
        <v>0</v>
      </c>
      <c r="G1086" s="104">
        <v>0</v>
      </c>
      <c r="H1086" s="2">
        <f t="shared" si="96"/>
        <v>0</v>
      </c>
      <c r="I1086" s="2">
        <f t="shared" si="97"/>
        <v>19.272068062143923</v>
      </c>
      <c r="J1086" s="1">
        <f t="shared" si="98"/>
        <v>0</v>
      </c>
      <c r="K1086" s="1">
        <f t="shared" si="99"/>
        <v>0</v>
      </c>
      <c r="L1086" s="11">
        <f t="shared" si="100"/>
        <v>0.89087133871067181</v>
      </c>
      <c r="M1086" s="1">
        <f t="shared" si="101"/>
        <v>0</v>
      </c>
    </row>
    <row r="1087" spans="1:13" s="80" customFormat="1">
      <c r="A1087" s="142" t="s">
        <v>1074</v>
      </c>
      <c r="B1087" s="142">
        <v>542322</v>
      </c>
      <c r="C1087" s="80" t="s">
        <v>1080</v>
      </c>
      <c r="D1087" s="126" t="s">
        <v>1122</v>
      </c>
      <c r="E1087" s="126" t="s">
        <v>1187</v>
      </c>
      <c r="F1087" s="103">
        <v>0</v>
      </c>
      <c r="G1087" s="104">
        <v>0</v>
      </c>
      <c r="H1087" s="2">
        <f t="shared" si="96"/>
        <v>0</v>
      </c>
      <c r="I1087" s="2">
        <f t="shared" si="97"/>
        <v>19.272068062143923</v>
      </c>
      <c r="J1087" s="1">
        <f t="shared" si="98"/>
        <v>0</v>
      </c>
      <c r="K1087" s="1">
        <f t="shared" si="99"/>
        <v>0</v>
      </c>
      <c r="L1087" s="11">
        <f t="shared" si="100"/>
        <v>0.89087133871067181</v>
      </c>
      <c r="M1087" s="1">
        <f t="shared" si="101"/>
        <v>0</v>
      </c>
    </row>
    <row r="1088" spans="1:13" s="80" customFormat="1">
      <c r="A1088" s="142" t="s">
        <v>1074</v>
      </c>
      <c r="B1088" s="142">
        <v>542323</v>
      </c>
      <c r="C1088" s="80" t="s">
        <v>1081</v>
      </c>
      <c r="D1088" s="126" t="s">
        <v>1122</v>
      </c>
      <c r="E1088" s="126" t="s">
        <v>1187</v>
      </c>
      <c r="F1088" s="103">
        <v>0</v>
      </c>
      <c r="G1088" s="104">
        <v>0</v>
      </c>
      <c r="H1088" s="2">
        <f t="shared" si="96"/>
        <v>0</v>
      </c>
      <c r="I1088" s="2">
        <f t="shared" si="97"/>
        <v>19.272068062143923</v>
      </c>
      <c r="J1088" s="1">
        <f t="shared" si="98"/>
        <v>0</v>
      </c>
      <c r="K1088" s="1">
        <f t="shared" si="99"/>
        <v>0</v>
      </c>
      <c r="L1088" s="11">
        <f t="shared" si="100"/>
        <v>0.89087133871067181</v>
      </c>
      <c r="M1088" s="1">
        <f t="shared" si="101"/>
        <v>0</v>
      </c>
    </row>
    <row r="1089" spans="1:13" s="80" customFormat="1">
      <c r="A1089" s="142" t="s">
        <v>1074</v>
      </c>
      <c r="B1089" s="155">
        <v>542324</v>
      </c>
      <c r="C1089" s="80" t="s">
        <v>1082</v>
      </c>
      <c r="D1089" s="126" t="s">
        <v>1122</v>
      </c>
      <c r="E1089" s="126" t="s">
        <v>1187</v>
      </c>
      <c r="F1089" s="103">
        <v>1959672</v>
      </c>
      <c r="G1089" s="104">
        <v>4486</v>
      </c>
      <c r="H1089" s="2">
        <f t="shared" si="96"/>
        <v>436.84172982612574</v>
      </c>
      <c r="I1089" s="2">
        <f t="shared" si="97"/>
        <v>19.272068062143923</v>
      </c>
      <c r="J1089" s="1">
        <f t="shared" si="98"/>
        <v>86454.497326777637</v>
      </c>
      <c r="K1089" s="1">
        <f t="shared" si="99"/>
        <v>1873217.5026732225</v>
      </c>
      <c r="L1089" s="11">
        <f t="shared" si="100"/>
        <v>0.89087133871067181</v>
      </c>
      <c r="M1089" s="1">
        <f t="shared" si="101"/>
        <v>1668795.784302755</v>
      </c>
    </row>
    <row r="1090" spans="1:13" s="80" customFormat="1">
      <c r="A1090" s="142" t="s">
        <v>1074</v>
      </c>
      <c r="B1090" s="155">
        <v>542332</v>
      </c>
      <c r="C1090" s="80" t="s">
        <v>1083</v>
      </c>
      <c r="D1090" s="126" t="s">
        <v>1122</v>
      </c>
      <c r="E1090" s="126" t="s">
        <v>1187</v>
      </c>
      <c r="F1090" s="103">
        <v>3434736</v>
      </c>
      <c r="G1090" s="104">
        <v>7718</v>
      </c>
      <c r="H1090" s="2">
        <f t="shared" si="96"/>
        <v>445.02928219746047</v>
      </c>
      <c r="I1090" s="2">
        <f t="shared" si="97"/>
        <v>19.272068062143923</v>
      </c>
      <c r="J1090" s="1">
        <f t="shared" si="98"/>
        <v>148741.82130362678</v>
      </c>
      <c r="K1090" s="1">
        <f t="shared" si="99"/>
        <v>3285994.178696373</v>
      </c>
      <c r="L1090" s="11">
        <f t="shared" si="100"/>
        <v>0.89087133871067181</v>
      </c>
      <c r="M1090" s="1">
        <f t="shared" si="101"/>
        <v>2927398.0329707125</v>
      </c>
    </row>
    <row r="1091" spans="1:13" s="80" customFormat="1">
      <c r="A1091" s="142" t="s">
        <v>1074</v>
      </c>
      <c r="B1091" s="155">
        <v>542338</v>
      </c>
      <c r="C1091" s="80" t="s">
        <v>1084</v>
      </c>
      <c r="D1091" s="126" t="s">
        <v>1122</v>
      </c>
      <c r="E1091" s="126" t="s">
        <v>1187</v>
      </c>
      <c r="F1091" s="103">
        <v>1449768</v>
      </c>
      <c r="G1091" s="104">
        <v>17688</v>
      </c>
      <c r="H1091" s="2">
        <f t="shared" ref="H1091:H1123" si="102">IFERROR(F1091/G1091,0)</f>
        <v>81.963364993215734</v>
      </c>
      <c r="I1091" s="2">
        <f t="shared" ref="I1091:I1123" si="103">$D$1134</f>
        <v>19.272068062143923</v>
      </c>
      <c r="J1091" s="1">
        <f t="shared" ref="J1091:J1123" si="104">MIN(F1091,I1091*G1091)</f>
        <v>340884.3398832017</v>
      </c>
      <c r="K1091" s="1">
        <f t="shared" ref="K1091:K1123" si="105">F1091-J1091</f>
        <v>1108883.6601167982</v>
      </c>
      <c r="L1091" s="11">
        <f t="shared" ref="L1091:L1123" si="106">$L$1132</f>
        <v>0.89087133871067181</v>
      </c>
      <c r="M1091" s="1">
        <f t="shared" ref="M1091:M1123" si="107">L1091*K1091</f>
        <v>987872.6707626417</v>
      </c>
    </row>
    <row r="1092" spans="1:13" s="80" customFormat="1">
      <c r="A1092" s="142" t="s">
        <v>1074</v>
      </c>
      <c r="B1092" s="155">
        <v>542339</v>
      </c>
      <c r="C1092" s="80" t="s">
        <v>1085</v>
      </c>
      <c r="D1092" s="126" t="s">
        <v>1122</v>
      </c>
      <c r="E1092" s="126" t="s">
        <v>1187</v>
      </c>
      <c r="F1092" s="103">
        <v>5449224</v>
      </c>
      <c r="G1092" s="104">
        <v>3852</v>
      </c>
      <c r="H1092" s="2">
        <f t="shared" si="102"/>
        <v>1414.6479750778817</v>
      </c>
      <c r="I1092" s="2">
        <f t="shared" si="103"/>
        <v>19.272068062143923</v>
      </c>
      <c r="J1092" s="1">
        <f t="shared" si="104"/>
        <v>74236.006175378396</v>
      </c>
      <c r="K1092" s="1">
        <f t="shared" si="105"/>
        <v>5374987.9938246217</v>
      </c>
      <c r="L1092" s="11">
        <f t="shared" si="106"/>
        <v>0.89087133871067181</v>
      </c>
      <c r="M1092" s="1">
        <f t="shared" si="107"/>
        <v>4788422.7496123286</v>
      </c>
    </row>
    <row r="1093" spans="1:13" s="80" customFormat="1">
      <c r="A1093" s="142" t="s">
        <v>1074</v>
      </c>
      <c r="B1093" s="155">
        <v>542343</v>
      </c>
      <c r="C1093" s="80" t="s">
        <v>1086</v>
      </c>
      <c r="D1093" s="126" t="s">
        <v>1122</v>
      </c>
      <c r="E1093" s="126" t="s">
        <v>1187</v>
      </c>
      <c r="F1093" s="103">
        <v>1154124</v>
      </c>
      <c r="G1093" s="104">
        <v>9597</v>
      </c>
      <c r="H1093" s="2">
        <f t="shared" si="102"/>
        <v>120.25883088465146</v>
      </c>
      <c r="I1093" s="2">
        <f t="shared" si="103"/>
        <v>19.272068062143923</v>
      </c>
      <c r="J1093" s="1">
        <f t="shared" si="104"/>
        <v>184954.03719239522</v>
      </c>
      <c r="K1093" s="1">
        <f t="shared" si="105"/>
        <v>969169.96280760481</v>
      </c>
      <c r="L1093" s="11">
        <f t="shared" si="106"/>
        <v>0.89087133871067181</v>
      </c>
      <c r="M1093" s="1">
        <f t="shared" si="107"/>
        <v>863405.7422045829</v>
      </c>
    </row>
    <row r="1094" spans="1:13" s="80" customFormat="1">
      <c r="A1094" s="142" t="s">
        <v>1074</v>
      </c>
      <c r="B1094" s="142">
        <v>542346</v>
      </c>
      <c r="C1094" s="80" t="s">
        <v>1087</v>
      </c>
      <c r="D1094" s="126" t="s">
        <v>1122</v>
      </c>
      <c r="E1094" s="126" t="s">
        <v>1187</v>
      </c>
      <c r="F1094" s="103">
        <v>0</v>
      </c>
      <c r="G1094" s="104">
        <v>0</v>
      </c>
      <c r="H1094" s="2">
        <f t="shared" si="102"/>
        <v>0</v>
      </c>
      <c r="I1094" s="2">
        <f t="shared" si="103"/>
        <v>19.272068062143923</v>
      </c>
      <c r="J1094" s="1">
        <f t="shared" si="104"/>
        <v>0</v>
      </c>
      <c r="K1094" s="1">
        <f t="shared" si="105"/>
        <v>0</v>
      </c>
      <c r="L1094" s="11">
        <f t="shared" si="106"/>
        <v>0.89087133871067181</v>
      </c>
      <c r="M1094" s="1">
        <f t="shared" si="107"/>
        <v>0</v>
      </c>
    </row>
    <row r="1095" spans="1:13" s="80" customFormat="1">
      <c r="A1095" s="142" t="s">
        <v>1088</v>
      </c>
      <c r="B1095" s="155">
        <v>552220</v>
      </c>
      <c r="C1095" s="80" t="s">
        <v>1089</v>
      </c>
      <c r="D1095" s="126" t="s">
        <v>1122</v>
      </c>
      <c r="E1095" s="126" t="s">
        <v>1187</v>
      </c>
      <c r="F1095" s="103">
        <v>0</v>
      </c>
      <c r="G1095" s="104">
        <v>416</v>
      </c>
      <c r="H1095" s="2">
        <f t="shared" si="102"/>
        <v>0</v>
      </c>
      <c r="I1095" s="2">
        <f t="shared" si="103"/>
        <v>19.272068062143923</v>
      </c>
      <c r="J1095" s="1">
        <f t="shared" si="104"/>
        <v>0</v>
      </c>
      <c r="K1095" s="1">
        <f t="shared" si="105"/>
        <v>0</v>
      </c>
      <c r="L1095" s="11">
        <f t="shared" si="106"/>
        <v>0.89087133871067181</v>
      </c>
      <c r="M1095" s="1">
        <f t="shared" si="107"/>
        <v>0</v>
      </c>
    </row>
    <row r="1096" spans="1:13" s="80" customFormat="1">
      <c r="A1096" s="142" t="s">
        <v>1088</v>
      </c>
      <c r="B1096" s="142">
        <v>552233</v>
      </c>
      <c r="C1096" s="80" t="s">
        <v>1090</v>
      </c>
      <c r="D1096" s="126" t="s">
        <v>1122</v>
      </c>
      <c r="E1096" s="126" t="s">
        <v>1187</v>
      </c>
      <c r="F1096" s="103">
        <v>0</v>
      </c>
      <c r="G1096" s="104">
        <v>0</v>
      </c>
      <c r="H1096" s="2">
        <f t="shared" si="102"/>
        <v>0</v>
      </c>
      <c r="I1096" s="2">
        <f t="shared" si="103"/>
        <v>19.272068062143923</v>
      </c>
      <c r="J1096" s="1">
        <f t="shared" si="104"/>
        <v>0</v>
      </c>
      <c r="K1096" s="1">
        <f t="shared" si="105"/>
        <v>0</v>
      </c>
      <c r="L1096" s="11">
        <f t="shared" si="106"/>
        <v>0.89087133871067181</v>
      </c>
      <c r="M1096" s="1">
        <f t="shared" si="107"/>
        <v>0</v>
      </c>
    </row>
    <row r="1097" spans="1:13" s="80" customFormat="1">
      <c r="A1097" s="142" t="s">
        <v>1088</v>
      </c>
      <c r="B1097" s="142">
        <v>552284</v>
      </c>
      <c r="C1097" s="80" t="s">
        <v>1091</v>
      </c>
      <c r="D1097" s="126" t="s">
        <v>1122</v>
      </c>
      <c r="E1097" s="126" t="s">
        <v>1187</v>
      </c>
      <c r="F1097" s="103">
        <v>0</v>
      </c>
      <c r="G1097" s="104">
        <v>0</v>
      </c>
      <c r="H1097" s="2">
        <f t="shared" si="102"/>
        <v>0</v>
      </c>
      <c r="I1097" s="2">
        <f t="shared" si="103"/>
        <v>19.272068062143923</v>
      </c>
      <c r="J1097" s="1">
        <f t="shared" si="104"/>
        <v>0</v>
      </c>
      <c r="K1097" s="1">
        <f t="shared" si="105"/>
        <v>0</v>
      </c>
      <c r="L1097" s="11">
        <f t="shared" si="106"/>
        <v>0.89087133871067181</v>
      </c>
      <c r="M1097" s="1">
        <f t="shared" si="107"/>
        <v>0</v>
      </c>
    </row>
    <row r="1098" spans="1:13" s="80" customFormat="1">
      <c r="A1098" s="142" t="s">
        <v>1088</v>
      </c>
      <c r="B1098" s="155">
        <v>552349</v>
      </c>
      <c r="C1098" s="80" t="s">
        <v>1092</v>
      </c>
      <c r="D1098" s="126" t="s">
        <v>1122</v>
      </c>
      <c r="E1098" s="126" t="s">
        <v>1187</v>
      </c>
      <c r="F1098" s="103">
        <v>1703460</v>
      </c>
      <c r="G1098" s="104">
        <v>7513</v>
      </c>
      <c r="H1098" s="2">
        <f t="shared" si="102"/>
        <v>226.73499267935577</v>
      </c>
      <c r="I1098" s="2">
        <f t="shared" si="103"/>
        <v>19.272068062143923</v>
      </c>
      <c r="J1098" s="1">
        <f t="shared" si="104"/>
        <v>144791.0473508873</v>
      </c>
      <c r="K1098" s="1">
        <f t="shared" si="105"/>
        <v>1558668.9526491128</v>
      </c>
      <c r="L1098" s="11">
        <f t="shared" si="106"/>
        <v>0.89087133871067181</v>
      </c>
      <c r="M1098" s="1">
        <f t="shared" si="107"/>
        <v>1388573.4964532759</v>
      </c>
    </row>
    <row r="1099" spans="1:13" s="80" customFormat="1">
      <c r="A1099" s="142" t="s">
        <v>1088</v>
      </c>
      <c r="B1099" s="142">
        <v>552351</v>
      </c>
      <c r="C1099" s="80" t="s">
        <v>1093</v>
      </c>
      <c r="D1099" s="126" t="s">
        <v>1122</v>
      </c>
      <c r="E1099" s="126" t="s">
        <v>1187</v>
      </c>
      <c r="F1099" s="103">
        <v>0</v>
      </c>
      <c r="G1099" s="104">
        <v>0</v>
      </c>
      <c r="H1099" s="2">
        <f t="shared" si="102"/>
        <v>0</v>
      </c>
      <c r="I1099" s="2">
        <f t="shared" si="103"/>
        <v>19.272068062143923</v>
      </c>
      <c r="J1099" s="1">
        <f t="shared" si="104"/>
        <v>0</v>
      </c>
      <c r="K1099" s="1">
        <f t="shared" si="105"/>
        <v>0</v>
      </c>
      <c r="L1099" s="11">
        <f t="shared" si="106"/>
        <v>0.89087133871067181</v>
      </c>
      <c r="M1099" s="1">
        <f t="shared" si="107"/>
        <v>0</v>
      </c>
    </row>
    <row r="1100" spans="1:13" s="80" customFormat="1">
      <c r="A1100" s="142" t="s">
        <v>1088</v>
      </c>
      <c r="B1100" s="142">
        <v>552353</v>
      </c>
      <c r="C1100" s="80" t="s">
        <v>1094</v>
      </c>
      <c r="D1100" s="126" t="s">
        <v>1122</v>
      </c>
      <c r="E1100" s="126" t="s">
        <v>1187</v>
      </c>
      <c r="F1100" s="103">
        <v>0</v>
      </c>
      <c r="G1100" s="104">
        <v>0</v>
      </c>
      <c r="H1100" s="2">
        <f t="shared" si="102"/>
        <v>0</v>
      </c>
      <c r="I1100" s="2">
        <f t="shared" si="103"/>
        <v>19.272068062143923</v>
      </c>
      <c r="J1100" s="1">
        <f t="shared" si="104"/>
        <v>0</v>
      </c>
      <c r="K1100" s="1">
        <f t="shared" si="105"/>
        <v>0</v>
      </c>
      <c r="L1100" s="11">
        <f t="shared" si="106"/>
        <v>0.89087133871067181</v>
      </c>
      <c r="M1100" s="1">
        <f t="shared" si="107"/>
        <v>0</v>
      </c>
    </row>
    <row r="1101" spans="1:13" s="80" customFormat="1">
      <c r="A1101" s="142" t="s">
        <v>1088</v>
      </c>
      <c r="B1101" s="142">
        <v>552356</v>
      </c>
      <c r="C1101" s="80" t="s">
        <v>1095</v>
      </c>
      <c r="D1101" s="126" t="s">
        <v>1122</v>
      </c>
      <c r="E1101" s="126" t="s">
        <v>1187</v>
      </c>
      <c r="F1101" s="103">
        <v>0</v>
      </c>
      <c r="G1101" s="104">
        <v>0</v>
      </c>
      <c r="H1101" s="2">
        <f t="shared" si="102"/>
        <v>0</v>
      </c>
      <c r="I1101" s="2">
        <f t="shared" si="103"/>
        <v>19.272068062143923</v>
      </c>
      <c r="J1101" s="1">
        <f t="shared" si="104"/>
        <v>0</v>
      </c>
      <c r="K1101" s="1">
        <f t="shared" si="105"/>
        <v>0</v>
      </c>
      <c r="L1101" s="11">
        <f t="shared" si="106"/>
        <v>0.89087133871067181</v>
      </c>
      <c r="M1101" s="1">
        <f t="shared" si="107"/>
        <v>0</v>
      </c>
    </row>
    <row r="1102" spans="1:13" s="80" customFormat="1">
      <c r="A1102" s="142" t="s">
        <v>1088</v>
      </c>
      <c r="B1102" s="155">
        <v>553304</v>
      </c>
      <c r="C1102" s="80" t="s">
        <v>1096</v>
      </c>
      <c r="D1102" s="126" t="s">
        <v>1122</v>
      </c>
      <c r="E1102" s="126" t="s">
        <v>1187</v>
      </c>
      <c r="F1102" s="103">
        <v>791724</v>
      </c>
      <c r="G1102" s="104">
        <v>711</v>
      </c>
      <c r="H1102" s="2">
        <f t="shared" si="102"/>
        <v>1113.535864978903</v>
      </c>
      <c r="I1102" s="2">
        <f t="shared" si="103"/>
        <v>19.272068062143923</v>
      </c>
      <c r="J1102" s="1">
        <f t="shared" si="104"/>
        <v>13702.44039218433</v>
      </c>
      <c r="K1102" s="1">
        <f t="shared" si="105"/>
        <v>778021.5596078157</v>
      </c>
      <c r="L1102" s="11">
        <f t="shared" si="106"/>
        <v>0.89087133871067181</v>
      </c>
      <c r="M1102" s="1">
        <f t="shared" si="107"/>
        <v>693117.10835357953</v>
      </c>
    </row>
    <row r="1103" spans="1:13" s="80" customFormat="1">
      <c r="A1103" s="142" t="s">
        <v>1097</v>
      </c>
      <c r="B1103" s="142">
        <v>610989</v>
      </c>
      <c r="C1103" s="80" t="s">
        <v>1098</v>
      </c>
      <c r="D1103" s="126" t="s">
        <v>1122</v>
      </c>
      <c r="E1103" s="126" t="s">
        <v>1187</v>
      </c>
      <c r="F1103" s="103">
        <v>0</v>
      </c>
      <c r="G1103" s="104">
        <v>0</v>
      </c>
      <c r="H1103" s="2">
        <f t="shared" si="102"/>
        <v>0</v>
      </c>
      <c r="I1103" s="2">
        <f t="shared" si="103"/>
        <v>19.272068062143923</v>
      </c>
      <c r="J1103" s="1">
        <f t="shared" si="104"/>
        <v>0</v>
      </c>
      <c r="K1103" s="1">
        <f t="shared" si="105"/>
        <v>0</v>
      </c>
      <c r="L1103" s="11">
        <f t="shared" si="106"/>
        <v>0.89087133871067181</v>
      </c>
      <c r="M1103" s="1">
        <f t="shared" si="107"/>
        <v>0</v>
      </c>
    </row>
    <row r="1104" spans="1:13" s="80" customFormat="1">
      <c r="A1104" s="142" t="s">
        <v>1097</v>
      </c>
      <c r="B1104" s="142">
        <v>613001</v>
      </c>
      <c r="C1104" s="80" t="s">
        <v>1099</v>
      </c>
      <c r="D1104" s="126" t="s">
        <v>1122</v>
      </c>
      <c r="E1104" s="126" t="s">
        <v>1187</v>
      </c>
      <c r="F1104" s="103">
        <v>0</v>
      </c>
      <c r="G1104" s="104">
        <v>0</v>
      </c>
      <c r="H1104" s="2">
        <f t="shared" si="102"/>
        <v>0</v>
      </c>
      <c r="I1104" s="2">
        <f t="shared" si="103"/>
        <v>19.272068062143923</v>
      </c>
      <c r="J1104" s="1">
        <f t="shared" si="104"/>
        <v>0</v>
      </c>
      <c r="K1104" s="1">
        <f t="shared" si="105"/>
        <v>0</v>
      </c>
      <c r="L1104" s="11">
        <f t="shared" si="106"/>
        <v>0.89087133871067181</v>
      </c>
      <c r="M1104" s="1">
        <f t="shared" si="107"/>
        <v>0</v>
      </c>
    </row>
    <row r="1105" spans="1:13" s="80" customFormat="1">
      <c r="A1105" s="142" t="s">
        <v>1097</v>
      </c>
      <c r="B1105" s="142">
        <v>613002</v>
      </c>
      <c r="C1105" s="80" t="s">
        <v>1100</v>
      </c>
      <c r="D1105" s="126" t="s">
        <v>1122</v>
      </c>
      <c r="E1105" s="126" t="s">
        <v>1187</v>
      </c>
      <c r="F1105" s="103">
        <v>0</v>
      </c>
      <c r="G1105" s="104">
        <v>0</v>
      </c>
      <c r="H1105" s="2">
        <f t="shared" si="102"/>
        <v>0</v>
      </c>
      <c r="I1105" s="2">
        <f t="shared" si="103"/>
        <v>19.272068062143923</v>
      </c>
      <c r="J1105" s="1">
        <f t="shared" si="104"/>
        <v>0</v>
      </c>
      <c r="K1105" s="1">
        <f t="shared" si="105"/>
        <v>0</v>
      </c>
      <c r="L1105" s="11">
        <f t="shared" si="106"/>
        <v>0.89087133871067181</v>
      </c>
      <c r="M1105" s="1">
        <f t="shared" si="107"/>
        <v>0</v>
      </c>
    </row>
    <row r="1106" spans="1:13" s="80" customFormat="1">
      <c r="A1106" s="142" t="s">
        <v>1097</v>
      </c>
      <c r="B1106" s="142">
        <v>613003</v>
      </c>
      <c r="C1106" s="80" t="s">
        <v>1101</v>
      </c>
      <c r="D1106" s="126" t="s">
        <v>1122</v>
      </c>
      <c r="E1106" s="126" t="s">
        <v>1187</v>
      </c>
      <c r="F1106" s="103">
        <v>0</v>
      </c>
      <c r="G1106" s="104">
        <v>0</v>
      </c>
      <c r="H1106" s="2">
        <f t="shared" si="102"/>
        <v>0</v>
      </c>
      <c r="I1106" s="2">
        <f t="shared" si="103"/>
        <v>19.272068062143923</v>
      </c>
      <c r="J1106" s="1">
        <f t="shared" si="104"/>
        <v>0</v>
      </c>
      <c r="K1106" s="1">
        <f t="shared" si="105"/>
        <v>0</v>
      </c>
      <c r="L1106" s="11">
        <f t="shared" si="106"/>
        <v>0.89087133871067181</v>
      </c>
      <c r="M1106" s="1">
        <f t="shared" si="107"/>
        <v>0</v>
      </c>
    </row>
    <row r="1107" spans="1:13" s="80" customFormat="1">
      <c r="A1107" s="142" t="s">
        <v>1097</v>
      </c>
      <c r="B1107" s="142">
        <v>613004</v>
      </c>
      <c r="C1107" s="80" t="s">
        <v>1102</v>
      </c>
      <c r="D1107" s="126" t="s">
        <v>1122</v>
      </c>
      <c r="E1107" s="126" t="s">
        <v>1187</v>
      </c>
      <c r="F1107" s="103">
        <v>0</v>
      </c>
      <c r="G1107" s="104">
        <v>0</v>
      </c>
      <c r="H1107" s="2">
        <f t="shared" si="102"/>
        <v>0</v>
      </c>
      <c r="I1107" s="2">
        <f t="shared" si="103"/>
        <v>19.272068062143923</v>
      </c>
      <c r="J1107" s="1">
        <f t="shared" si="104"/>
        <v>0</v>
      </c>
      <c r="K1107" s="1">
        <f t="shared" si="105"/>
        <v>0</v>
      </c>
      <c r="L1107" s="11">
        <f t="shared" si="106"/>
        <v>0.89087133871067181</v>
      </c>
      <c r="M1107" s="1">
        <f t="shared" si="107"/>
        <v>0</v>
      </c>
    </row>
    <row r="1108" spans="1:13" s="80" customFormat="1">
      <c r="A1108" s="142" t="s">
        <v>1097</v>
      </c>
      <c r="B1108" s="142">
        <v>613005</v>
      </c>
      <c r="C1108" s="80" t="s">
        <v>1103</v>
      </c>
      <c r="D1108" s="126" t="s">
        <v>1122</v>
      </c>
      <c r="E1108" s="126" t="s">
        <v>1187</v>
      </c>
      <c r="F1108" s="103">
        <v>0</v>
      </c>
      <c r="G1108" s="104">
        <v>0</v>
      </c>
      <c r="H1108" s="2">
        <f t="shared" si="102"/>
        <v>0</v>
      </c>
      <c r="I1108" s="2">
        <f t="shared" si="103"/>
        <v>19.272068062143923</v>
      </c>
      <c r="J1108" s="1">
        <f t="shared" si="104"/>
        <v>0</v>
      </c>
      <c r="K1108" s="1">
        <f t="shared" si="105"/>
        <v>0</v>
      </c>
      <c r="L1108" s="11">
        <f t="shared" si="106"/>
        <v>0.89087133871067181</v>
      </c>
      <c r="M1108" s="1">
        <f t="shared" si="107"/>
        <v>0</v>
      </c>
    </row>
    <row r="1109" spans="1:13" s="80" customFormat="1">
      <c r="A1109" s="142" t="s">
        <v>1097</v>
      </c>
      <c r="B1109" s="142">
        <v>613006</v>
      </c>
      <c r="C1109" s="80" t="s">
        <v>1104</v>
      </c>
      <c r="D1109" s="126" t="s">
        <v>1122</v>
      </c>
      <c r="E1109" s="126" t="s">
        <v>1187</v>
      </c>
      <c r="F1109" s="103">
        <v>0</v>
      </c>
      <c r="G1109" s="104">
        <v>0</v>
      </c>
      <c r="H1109" s="2">
        <f t="shared" si="102"/>
        <v>0</v>
      </c>
      <c r="I1109" s="2">
        <f t="shared" si="103"/>
        <v>19.272068062143923</v>
      </c>
      <c r="J1109" s="1">
        <f t="shared" si="104"/>
        <v>0</v>
      </c>
      <c r="K1109" s="1">
        <f t="shared" si="105"/>
        <v>0</v>
      </c>
      <c r="L1109" s="11">
        <f t="shared" si="106"/>
        <v>0.89087133871067181</v>
      </c>
      <c r="M1109" s="1">
        <f t="shared" si="107"/>
        <v>0</v>
      </c>
    </row>
    <row r="1110" spans="1:13" s="80" customFormat="1">
      <c r="A1110" s="142" t="s">
        <v>1097</v>
      </c>
      <c r="B1110" s="142">
        <v>613007</v>
      </c>
      <c r="C1110" s="80" t="s">
        <v>1105</v>
      </c>
      <c r="D1110" s="126" t="s">
        <v>1122</v>
      </c>
      <c r="E1110" s="126" t="s">
        <v>1187</v>
      </c>
      <c r="F1110" s="103">
        <v>0</v>
      </c>
      <c r="G1110" s="104">
        <v>0</v>
      </c>
      <c r="H1110" s="2">
        <f t="shared" si="102"/>
        <v>0</v>
      </c>
      <c r="I1110" s="2">
        <f t="shared" si="103"/>
        <v>19.272068062143923</v>
      </c>
      <c r="J1110" s="1">
        <f t="shared" si="104"/>
        <v>0</v>
      </c>
      <c r="K1110" s="1">
        <f t="shared" si="105"/>
        <v>0</v>
      </c>
      <c r="L1110" s="11">
        <f t="shared" si="106"/>
        <v>0.89087133871067181</v>
      </c>
      <c r="M1110" s="1">
        <f t="shared" si="107"/>
        <v>0</v>
      </c>
    </row>
    <row r="1111" spans="1:13" s="80" customFormat="1">
      <c r="A1111" s="142" t="s">
        <v>1097</v>
      </c>
      <c r="B1111" s="142">
        <v>613011</v>
      </c>
      <c r="C1111" s="80" t="s">
        <v>1106</v>
      </c>
      <c r="D1111" s="126" t="s">
        <v>1122</v>
      </c>
      <c r="E1111" s="126" t="s">
        <v>1187</v>
      </c>
      <c r="F1111" s="103">
        <v>0</v>
      </c>
      <c r="G1111" s="104">
        <v>0</v>
      </c>
      <c r="H1111" s="2">
        <f t="shared" si="102"/>
        <v>0</v>
      </c>
      <c r="I1111" s="2">
        <f t="shared" si="103"/>
        <v>19.272068062143923</v>
      </c>
      <c r="J1111" s="1">
        <f t="shared" si="104"/>
        <v>0</v>
      </c>
      <c r="K1111" s="1">
        <f t="shared" si="105"/>
        <v>0</v>
      </c>
      <c r="L1111" s="11">
        <f t="shared" si="106"/>
        <v>0.89087133871067181</v>
      </c>
      <c r="M1111" s="1">
        <f t="shared" si="107"/>
        <v>0</v>
      </c>
    </row>
    <row r="1112" spans="1:13" s="80" customFormat="1">
      <c r="A1112" s="142" t="s">
        <v>1097</v>
      </c>
      <c r="B1112" s="142">
        <v>613013</v>
      </c>
      <c r="C1112" s="80" t="s">
        <v>1107</v>
      </c>
      <c r="D1112" s="126" t="s">
        <v>1122</v>
      </c>
      <c r="E1112" s="126" t="s">
        <v>1187</v>
      </c>
      <c r="F1112" s="103">
        <v>0</v>
      </c>
      <c r="G1112" s="104">
        <v>0</v>
      </c>
      <c r="H1112" s="2">
        <f t="shared" si="102"/>
        <v>0</v>
      </c>
      <c r="I1112" s="2">
        <f t="shared" si="103"/>
        <v>19.272068062143923</v>
      </c>
      <c r="J1112" s="1">
        <f t="shared" si="104"/>
        <v>0</v>
      </c>
      <c r="K1112" s="1">
        <f t="shared" si="105"/>
        <v>0</v>
      </c>
      <c r="L1112" s="11">
        <f t="shared" si="106"/>
        <v>0.89087133871067181</v>
      </c>
      <c r="M1112" s="1">
        <f t="shared" si="107"/>
        <v>0</v>
      </c>
    </row>
    <row r="1113" spans="1:13" s="80" customFormat="1">
      <c r="A1113" s="142" t="s">
        <v>1097</v>
      </c>
      <c r="B1113" s="142">
        <v>613015</v>
      </c>
      <c r="C1113" s="80" t="s">
        <v>1108</v>
      </c>
      <c r="D1113" s="126" t="s">
        <v>1122</v>
      </c>
      <c r="E1113" s="126" t="s">
        <v>1187</v>
      </c>
      <c r="F1113" s="103">
        <v>0</v>
      </c>
      <c r="G1113" s="104">
        <v>0</v>
      </c>
      <c r="H1113" s="2">
        <f t="shared" si="102"/>
        <v>0</v>
      </c>
      <c r="I1113" s="2">
        <f t="shared" si="103"/>
        <v>19.272068062143923</v>
      </c>
      <c r="J1113" s="1">
        <f t="shared" si="104"/>
        <v>0</v>
      </c>
      <c r="K1113" s="1">
        <f t="shared" si="105"/>
        <v>0</v>
      </c>
      <c r="L1113" s="11">
        <f t="shared" si="106"/>
        <v>0.89087133871067181</v>
      </c>
      <c r="M1113" s="1">
        <f t="shared" si="107"/>
        <v>0</v>
      </c>
    </row>
    <row r="1114" spans="1:13" s="80" customFormat="1">
      <c r="A1114" s="142" t="s">
        <v>1097</v>
      </c>
      <c r="B1114" s="142">
        <v>613016</v>
      </c>
      <c r="C1114" s="80" t="s">
        <v>1109</v>
      </c>
      <c r="D1114" s="126" t="s">
        <v>1122</v>
      </c>
      <c r="E1114" s="126" t="s">
        <v>1187</v>
      </c>
      <c r="F1114" s="103">
        <v>0</v>
      </c>
      <c r="G1114" s="104">
        <v>0</v>
      </c>
      <c r="H1114" s="2">
        <f t="shared" si="102"/>
        <v>0</v>
      </c>
      <c r="I1114" s="2">
        <f t="shared" si="103"/>
        <v>19.272068062143923</v>
      </c>
      <c r="J1114" s="1">
        <f t="shared" si="104"/>
        <v>0</v>
      </c>
      <c r="K1114" s="1">
        <f t="shared" si="105"/>
        <v>0</v>
      </c>
      <c r="L1114" s="11">
        <f t="shared" si="106"/>
        <v>0.89087133871067181</v>
      </c>
      <c r="M1114" s="1">
        <f t="shared" si="107"/>
        <v>0</v>
      </c>
    </row>
    <row r="1115" spans="1:13" s="80" customFormat="1">
      <c r="A1115" s="142" t="s">
        <v>1097</v>
      </c>
      <c r="B1115" s="142">
        <v>613017</v>
      </c>
      <c r="C1115" s="80" t="s">
        <v>1110</v>
      </c>
      <c r="D1115" s="126" t="s">
        <v>1122</v>
      </c>
      <c r="E1115" s="126" t="s">
        <v>1187</v>
      </c>
      <c r="F1115" s="103">
        <v>0</v>
      </c>
      <c r="G1115" s="104">
        <v>0</v>
      </c>
      <c r="H1115" s="2">
        <f t="shared" si="102"/>
        <v>0</v>
      </c>
      <c r="I1115" s="2">
        <f t="shared" si="103"/>
        <v>19.272068062143923</v>
      </c>
      <c r="J1115" s="1">
        <f t="shared" si="104"/>
        <v>0</v>
      </c>
      <c r="K1115" s="1">
        <f t="shared" si="105"/>
        <v>0</v>
      </c>
      <c r="L1115" s="11">
        <f t="shared" si="106"/>
        <v>0.89087133871067181</v>
      </c>
      <c r="M1115" s="1">
        <f t="shared" si="107"/>
        <v>0</v>
      </c>
    </row>
    <row r="1116" spans="1:13" s="80" customFormat="1">
      <c r="A1116" s="142" t="s">
        <v>1097</v>
      </c>
      <c r="B1116" s="142">
        <v>613018</v>
      </c>
      <c r="C1116" s="80" t="s">
        <v>1111</v>
      </c>
      <c r="D1116" s="126" t="s">
        <v>1122</v>
      </c>
      <c r="E1116" s="126" t="s">
        <v>1187</v>
      </c>
      <c r="F1116" s="103">
        <v>0</v>
      </c>
      <c r="G1116" s="104">
        <v>0</v>
      </c>
      <c r="H1116" s="2">
        <f t="shared" si="102"/>
        <v>0</v>
      </c>
      <c r="I1116" s="2">
        <f t="shared" si="103"/>
        <v>19.272068062143923</v>
      </c>
      <c r="J1116" s="1">
        <f t="shared" si="104"/>
        <v>0</v>
      </c>
      <c r="K1116" s="1">
        <f t="shared" si="105"/>
        <v>0</v>
      </c>
      <c r="L1116" s="11">
        <f t="shared" si="106"/>
        <v>0.89087133871067181</v>
      </c>
      <c r="M1116" s="1">
        <f t="shared" si="107"/>
        <v>0</v>
      </c>
    </row>
    <row r="1117" spans="1:13" s="80" customFormat="1">
      <c r="A1117" s="142" t="s">
        <v>1097</v>
      </c>
      <c r="B1117" s="142">
        <v>613019</v>
      </c>
      <c r="C1117" s="80" t="s">
        <v>1112</v>
      </c>
      <c r="D1117" s="126" t="s">
        <v>1122</v>
      </c>
      <c r="E1117" s="126" t="s">
        <v>1187</v>
      </c>
      <c r="F1117" s="103">
        <v>0</v>
      </c>
      <c r="G1117" s="104">
        <v>0</v>
      </c>
      <c r="H1117" s="2">
        <f t="shared" si="102"/>
        <v>0</v>
      </c>
      <c r="I1117" s="2">
        <f t="shared" si="103"/>
        <v>19.272068062143923</v>
      </c>
      <c r="J1117" s="1">
        <f t="shared" si="104"/>
        <v>0</v>
      </c>
      <c r="K1117" s="1">
        <f t="shared" si="105"/>
        <v>0</v>
      </c>
      <c r="L1117" s="11">
        <f t="shared" si="106"/>
        <v>0.89087133871067181</v>
      </c>
      <c r="M1117" s="1">
        <f t="shared" si="107"/>
        <v>0</v>
      </c>
    </row>
    <row r="1118" spans="1:13" s="80" customFormat="1">
      <c r="A1118" s="142" t="s">
        <v>1097</v>
      </c>
      <c r="B1118" s="142">
        <v>613023</v>
      </c>
      <c r="C1118" s="80" t="s">
        <v>1113</v>
      </c>
      <c r="D1118" s="126" t="s">
        <v>1122</v>
      </c>
      <c r="E1118" s="126" t="s">
        <v>1187</v>
      </c>
      <c r="F1118" s="103">
        <v>0</v>
      </c>
      <c r="G1118" s="104">
        <v>0</v>
      </c>
      <c r="H1118" s="2">
        <f t="shared" si="102"/>
        <v>0</v>
      </c>
      <c r="I1118" s="2">
        <f t="shared" si="103"/>
        <v>19.272068062143923</v>
      </c>
      <c r="J1118" s="1">
        <f t="shared" si="104"/>
        <v>0</v>
      </c>
      <c r="K1118" s="1">
        <f t="shared" si="105"/>
        <v>0</v>
      </c>
      <c r="L1118" s="11">
        <f t="shared" si="106"/>
        <v>0.89087133871067181</v>
      </c>
      <c r="M1118" s="1">
        <f t="shared" si="107"/>
        <v>0</v>
      </c>
    </row>
    <row r="1119" spans="1:13" s="80" customFormat="1">
      <c r="A1119" s="142" t="s">
        <v>1097</v>
      </c>
      <c r="B1119" s="142">
        <v>613025</v>
      </c>
      <c r="C1119" s="80" t="s">
        <v>1114</v>
      </c>
      <c r="D1119" s="126" t="s">
        <v>1122</v>
      </c>
      <c r="E1119" s="126" t="s">
        <v>1187</v>
      </c>
      <c r="F1119" s="103">
        <v>0</v>
      </c>
      <c r="G1119" s="104">
        <v>0</v>
      </c>
      <c r="H1119" s="2">
        <f t="shared" si="102"/>
        <v>0</v>
      </c>
      <c r="I1119" s="2">
        <f t="shared" si="103"/>
        <v>19.272068062143923</v>
      </c>
      <c r="J1119" s="1">
        <f t="shared" si="104"/>
        <v>0</v>
      </c>
      <c r="K1119" s="1">
        <f t="shared" si="105"/>
        <v>0</v>
      </c>
      <c r="L1119" s="11">
        <f t="shared" si="106"/>
        <v>0.89087133871067181</v>
      </c>
      <c r="M1119" s="1">
        <f t="shared" si="107"/>
        <v>0</v>
      </c>
    </row>
    <row r="1120" spans="1:13" s="80" customFormat="1">
      <c r="A1120" s="142" t="s">
        <v>1097</v>
      </c>
      <c r="B1120" s="142">
        <v>613026</v>
      </c>
      <c r="C1120" s="80" t="s">
        <v>1115</v>
      </c>
      <c r="D1120" s="126" t="s">
        <v>1122</v>
      </c>
      <c r="E1120" s="126" t="s">
        <v>1187</v>
      </c>
      <c r="F1120" s="103">
        <v>0</v>
      </c>
      <c r="G1120" s="104">
        <v>0</v>
      </c>
      <c r="H1120" s="2">
        <f t="shared" si="102"/>
        <v>0</v>
      </c>
      <c r="I1120" s="2">
        <f t="shared" si="103"/>
        <v>19.272068062143923</v>
      </c>
      <c r="J1120" s="1">
        <f t="shared" si="104"/>
        <v>0</v>
      </c>
      <c r="K1120" s="1">
        <f t="shared" si="105"/>
        <v>0</v>
      </c>
      <c r="L1120" s="11">
        <f t="shared" si="106"/>
        <v>0.89087133871067181</v>
      </c>
      <c r="M1120" s="1">
        <f t="shared" si="107"/>
        <v>0</v>
      </c>
    </row>
    <row r="1121" spans="1:13" s="80" customFormat="1">
      <c r="A1121" s="142" t="s">
        <v>1097</v>
      </c>
      <c r="B1121" s="142">
        <v>613028</v>
      </c>
      <c r="C1121" s="80" t="s">
        <v>1116</v>
      </c>
      <c r="D1121" s="126" t="s">
        <v>1122</v>
      </c>
      <c r="E1121" s="126" t="s">
        <v>1187</v>
      </c>
      <c r="F1121" s="103">
        <v>0</v>
      </c>
      <c r="G1121" s="104">
        <v>0</v>
      </c>
      <c r="H1121" s="2">
        <f t="shared" si="102"/>
        <v>0</v>
      </c>
      <c r="I1121" s="2">
        <f t="shared" si="103"/>
        <v>19.272068062143923</v>
      </c>
      <c r="J1121" s="1">
        <f t="shared" si="104"/>
        <v>0</v>
      </c>
      <c r="K1121" s="1">
        <f t="shared" si="105"/>
        <v>0</v>
      </c>
      <c r="L1121" s="11">
        <f t="shared" si="106"/>
        <v>0.89087133871067181</v>
      </c>
      <c r="M1121" s="1">
        <f t="shared" si="107"/>
        <v>0</v>
      </c>
    </row>
    <row r="1122" spans="1:13" s="80" customFormat="1">
      <c r="A1122" s="142" t="s">
        <v>1117</v>
      </c>
      <c r="B1122" s="155">
        <v>663800</v>
      </c>
      <c r="C1122" s="80" t="s">
        <v>1118</v>
      </c>
      <c r="D1122" s="126" t="s">
        <v>1122</v>
      </c>
      <c r="E1122" s="126" t="s">
        <v>1187</v>
      </c>
      <c r="F1122" s="103">
        <v>0</v>
      </c>
      <c r="G1122" s="104">
        <v>36634</v>
      </c>
      <c r="H1122" s="2">
        <f t="shared" si="102"/>
        <v>0</v>
      </c>
      <c r="I1122" s="2">
        <f t="shared" si="103"/>
        <v>19.272068062143923</v>
      </c>
      <c r="J1122" s="1">
        <f t="shared" si="104"/>
        <v>0</v>
      </c>
      <c r="K1122" s="1">
        <f t="shared" si="105"/>
        <v>0</v>
      </c>
      <c r="L1122" s="11">
        <f t="shared" si="106"/>
        <v>0.89087133871067181</v>
      </c>
      <c r="M1122" s="1">
        <f t="shared" si="107"/>
        <v>0</v>
      </c>
    </row>
    <row r="1123" spans="1:13" s="80" customFormat="1">
      <c r="A1123" s="142" t="s">
        <v>1119</v>
      </c>
      <c r="B1123" s="153">
        <v>673900</v>
      </c>
      <c r="C1123" s="80" t="s">
        <v>1120</v>
      </c>
      <c r="D1123" s="126" t="s">
        <v>1122</v>
      </c>
      <c r="E1123" s="126" t="s">
        <v>1187</v>
      </c>
      <c r="F1123" s="103">
        <v>0</v>
      </c>
      <c r="G1123" s="104">
        <v>7803</v>
      </c>
      <c r="H1123" s="2">
        <f t="shared" si="102"/>
        <v>0</v>
      </c>
      <c r="I1123" s="2">
        <f t="shared" si="103"/>
        <v>19.272068062143923</v>
      </c>
      <c r="J1123" s="1">
        <f t="shared" si="104"/>
        <v>0</v>
      </c>
      <c r="K1123" s="1">
        <f t="shared" si="105"/>
        <v>0</v>
      </c>
      <c r="L1123" s="11">
        <f t="shared" si="106"/>
        <v>0.89087133871067181</v>
      </c>
      <c r="M1123" s="1">
        <f t="shared" si="107"/>
        <v>0</v>
      </c>
    </row>
    <row r="1124" spans="1:13" s="80" customFormat="1">
      <c r="B1124" s="101"/>
      <c r="F1124" s="103"/>
      <c r="G1124" s="103"/>
      <c r="H1124" s="2"/>
      <c r="I1124" s="2"/>
      <c r="J1124" s="1"/>
      <c r="K1124" s="1"/>
      <c r="L1124" s="11"/>
      <c r="M1124" s="1"/>
    </row>
    <row r="1125" spans="1:13" s="80" customFormat="1">
      <c r="A1125" s="4" t="s">
        <v>1150</v>
      </c>
      <c r="F1125" s="1">
        <f>SUM(F3:F1123)</f>
        <v>577477536</v>
      </c>
      <c r="G1125" s="1">
        <f>SUM(G3:G1123)</f>
        <v>2325408</v>
      </c>
      <c r="H1125" s="1"/>
      <c r="I1125" s="1"/>
      <c r="J1125" s="1">
        <f>SUM(J3:J1123)</f>
        <v>29871307.911512591</v>
      </c>
      <c r="K1125" s="1">
        <f>SUM(K3:K1123)</f>
        <v>547606228.08848715</v>
      </c>
      <c r="L1125" s="1"/>
      <c r="M1125" s="1">
        <f>SUM(M3:M1123)</f>
        <v>487846693.50349236</v>
      </c>
    </row>
    <row r="1126" spans="1:13" s="80" customFormat="1">
      <c r="F1126" s="3"/>
      <c r="G1126" s="10"/>
      <c r="H1126" s="2"/>
      <c r="I1126" s="2"/>
      <c r="J1126" s="1"/>
      <c r="K1126" s="1"/>
      <c r="L1126" s="1"/>
      <c r="M1126" s="1"/>
    </row>
    <row r="1127" spans="1:13" ht="15" thickBot="1">
      <c r="A1127" s="4"/>
      <c r="B1127" s="4"/>
      <c r="H1127" s="2"/>
      <c r="I1127" s="2"/>
    </row>
    <row r="1128" spans="1:13">
      <c r="C1128" s="32" t="s">
        <v>1152</v>
      </c>
      <c r="D1128" s="21">
        <f>'Demand Calcs'!B18</f>
        <v>0.84478904042336989</v>
      </c>
      <c r="E1128" s="18"/>
      <c r="F1128" s="7"/>
    </row>
    <row r="1129" spans="1:13" ht="15" thickBot="1">
      <c r="C1129" s="13" t="s">
        <v>1133</v>
      </c>
      <c r="D1129" s="39">
        <f>F1125</f>
        <v>577477536</v>
      </c>
      <c r="E1129" s="18"/>
      <c r="H1129" s="7"/>
      <c r="I1129" s="7"/>
    </row>
    <row r="1130" spans="1:13">
      <c r="C1130" s="13" t="s">
        <v>1124</v>
      </c>
      <c r="D1130" s="39">
        <f>D1129*D1128</f>
        <v>487846693.50349206</v>
      </c>
      <c r="E1130" s="18"/>
      <c r="K1130" s="36" t="s">
        <v>1129</v>
      </c>
      <c r="L1130" s="12">
        <f>D1130</f>
        <v>487846693.50349206</v>
      </c>
    </row>
    <row r="1131" spans="1:13" s="64" customFormat="1" ht="28.8">
      <c r="C1131" s="61" t="s">
        <v>1130</v>
      </c>
      <c r="D1131" s="62">
        <f>F1125-D1130</f>
        <v>89630842.496507943</v>
      </c>
      <c r="E1131" s="70"/>
      <c r="G1131" s="71"/>
      <c r="I1131" s="99"/>
      <c r="J1131" s="68"/>
      <c r="K1131" s="65" t="s">
        <v>1145</v>
      </c>
      <c r="L1131" s="62">
        <f>K1125</f>
        <v>547606228.08848715</v>
      </c>
      <c r="M1131" s="68"/>
    </row>
    <row r="1132" spans="1:13" ht="29.4" thickBot="1">
      <c r="C1132" s="13" t="s">
        <v>1131</v>
      </c>
      <c r="D1132" s="14">
        <f>D1131/2</f>
        <v>44815421.248253971</v>
      </c>
      <c r="E1132" s="18"/>
      <c r="K1132" s="75" t="s">
        <v>1149</v>
      </c>
      <c r="L1132" s="37">
        <f>L1130/L1131</f>
        <v>0.89087133871067181</v>
      </c>
      <c r="M1132" s="29"/>
    </row>
    <row r="1133" spans="1:13">
      <c r="C1133" s="13" t="s">
        <v>1132</v>
      </c>
      <c r="D1133" s="33">
        <f>G1125</f>
        <v>2325408</v>
      </c>
      <c r="E1133" s="18"/>
    </row>
    <row r="1134" spans="1:13" ht="15" thickBot="1">
      <c r="C1134" s="15" t="s">
        <v>1206</v>
      </c>
      <c r="D1134" s="34">
        <f>D1132/D1133</f>
        <v>19.272068062143923</v>
      </c>
      <c r="E1134" s="18"/>
    </row>
    <row r="1137" spans="7:8">
      <c r="G1137" s="8"/>
      <c r="H1137" s="6"/>
    </row>
    <row r="1138" spans="7:8">
      <c r="G1138" s="7"/>
      <c r="H1138" s="6"/>
    </row>
    <row r="1139" spans="7:8">
      <c r="G1139" s="7"/>
      <c r="H1139" s="6"/>
    </row>
    <row r="1140" spans="7:8">
      <c r="G1140" s="80"/>
      <c r="H1140" s="6"/>
    </row>
  </sheetData>
  <sortState ref="A3:M1123">
    <sortCondition ref="B3:B1123"/>
  </sortState>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108"/>
  <sheetViews>
    <sheetView zoomScaleNormal="100" workbookViewId="0">
      <pane ySplit="2" topLeftCell="A3" activePane="bottomLeft" state="frozen"/>
      <selection activeCell="J4" sqref="J4"/>
      <selection pane="bottomLeft" sqref="A1:L1"/>
    </sheetView>
  </sheetViews>
  <sheetFormatPr defaultRowHeight="14.4"/>
  <cols>
    <col min="1" max="1" width="5.44140625" style="4" bestFit="1" customWidth="1"/>
    <col min="2" max="2" width="7.5546875" style="4" bestFit="1" customWidth="1"/>
    <col min="3" max="3" width="35.44140625" style="4" customWidth="1"/>
    <col min="4" max="4" width="15.109375" style="4" customWidth="1"/>
    <col min="5" max="5" width="13.88671875" style="1" customWidth="1"/>
    <col min="6" max="6" width="9.44140625" style="1" customWidth="1"/>
    <col min="7" max="7" width="16.44140625" style="2" customWidth="1"/>
    <col min="8" max="8" width="16.44140625" style="1" customWidth="1"/>
    <col min="9" max="9" width="18.44140625" style="1" customWidth="1"/>
    <col min="10" max="10" width="16.44140625" style="1" customWidth="1"/>
    <col min="11" max="11" width="12" customWidth="1"/>
    <col min="12" max="12" width="12.44140625" bestFit="1" customWidth="1"/>
  </cols>
  <sheetData>
    <row r="1" spans="1:16377" s="80" customFormat="1" ht="27" customHeight="1">
      <c r="A1" s="167" t="s">
        <v>1205</v>
      </c>
      <c r="B1" s="167"/>
      <c r="C1" s="167"/>
      <c r="D1" s="167"/>
      <c r="E1" s="167"/>
      <c r="F1" s="167"/>
      <c r="G1" s="167"/>
      <c r="H1" s="167"/>
      <c r="I1" s="167"/>
      <c r="J1" s="167"/>
      <c r="K1" s="167"/>
      <c r="L1" s="167"/>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c r="AKP1" s="89"/>
      <c r="AKQ1" s="89"/>
      <c r="AKR1" s="89"/>
      <c r="AKS1" s="89"/>
      <c r="AKT1" s="89"/>
      <c r="AKU1" s="89"/>
      <c r="AKV1" s="89"/>
      <c r="AKW1" s="89"/>
      <c r="AKX1" s="89"/>
      <c r="AKY1" s="89"/>
      <c r="AKZ1" s="89"/>
      <c r="ALA1" s="89"/>
      <c r="ALB1" s="89"/>
      <c r="ALC1" s="89"/>
      <c r="ALD1" s="89"/>
      <c r="ALE1" s="89"/>
      <c r="ALF1" s="89"/>
      <c r="ALG1" s="89"/>
      <c r="ALH1" s="89"/>
      <c r="ALI1" s="89"/>
      <c r="ALJ1" s="89"/>
      <c r="ALK1" s="89"/>
      <c r="ALL1" s="89"/>
      <c r="ALM1" s="89"/>
      <c r="ALN1" s="89"/>
      <c r="ALO1" s="89"/>
      <c r="ALP1" s="89"/>
      <c r="ALQ1" s="89"/>
      <c r="ALR1" s="89"/>
      <c r="ALS1" s="89"/>
      <c r="ALT1" s="89"/>
      <c r="ALU1" s="89"/>
      <c r="ALV1" s="89"/>
      <c r="ALW1" s="89"/>
      <c r="ALX1" s="89"/>
      <c r="ALY1" s="89"/>
      <c r="ALZ1" s="89"/>
      <c r="AMA1" s="89"/>
      <c r="AMB1" s="89"/>
      <c r="AMC1" s="89"/>
      <c r="AMD1" s="89"/>
      <c r="AME1" s="89"/>
      <c r="AMF1" s="89"/>
      <c r="AMG1" s="89"/>
      <c r="AMH1" s="89"/>
      <c r="AMI1" s="89"/>
      <c r="AMJ1" s="89"/>
      <c r="AMK1" s="89"/>
      <c r="AML1" s="89"/>
      <c r="AMM1" s="89"/>
      <c r="AMN1" s="89"/>
      <c r="AMO1" s="89"/>
      <c r="AMP1" s="89"/>
      <c r="AMQ1" s="89"/>
      <c r="AMR1" s="89"/>
      <c r="AMS1" s="89"/>
      <c r="AMT1" s="89"/>
      <c r="AMU1" s="89"/>
      <c r="AMV1" s="89"/>
      <c r="AMW1" s="89"/>
      <c r="AMX1" s="89"/>
      <c r="AMY1" s="89"/>
      <c r="AMZ1" s="89"/>
      <c r="ANA1" s="89"/>
      <c r="ANB1" s="89"/>
      <c r="ANC1" s="89"/>
      <c r="AND1" s="89"/>
      <c r="ANE1" s="89"/>
      <c r="ANF1" s="89"/>
      <c r="ANG1" s="89"/>
      <c r="ANH1" s="89"/>
      <c r="ANI1" s="89"/>
      <c r="ANJ1" s="89"/>
      <c r="ANK1" s="89"/>
      <c r="ANL1" s="89"/>
      <c r="ANM1" s="89"/>
      <c r="ANN1" s="89"/>
      <c r="ANO1" s="89"/>
      <c r="ANP1" s="89"/>
      <c r="ANQ1" s="89"/>
      <c r="ANR1" s="89"/>
      <c r="ANS1" s="89"/>
      <c r="ANT1" s="89"/>
      <c r="ANU1" s="89"/>
      <c r="ANV1" s="89"/>
      <c r="ANW1" s="89"/>
      <c r="ANX1" s="89"/>
      <c r="ANY1" s="89"/>
      <c r="ANZ1" s="89"/>
      <c r="AOA1" s="89"/>
      <c r="AOB1" s="89"/>
      <c r="AOC1" s="89"/>
      <c r="AOD1" s="89"/>
      <c r="AOE1" s="89"/>
      <c r="AOF1" s="89"/>
      <c r="AOG1" s="89"/>
      <c r="AOH1" s="89"/>
      <c r="AOI1" s="89"/>
      <c r="AOJ1" s="89"/>
      <c r="AOK1" s="89"/>
      <c r="AOL1" s="89"/>
      <c r="AOM1" s="89"/>
      <c r="AON1" s="89"/>
      <c r="AOO1" s="89"/>
      <c r="AOP1" s="89"/>
      <c r="AOQ1" s="89"/>
      <c r="AOR1" s="89"/>
      <c r="AOS1" s="89"/>
      <c r="AOT1" s="89"/>
      <c r="AOU1" s="89"/>
      <c r="AOV1" s="89"/>
      <c r="AOW1" s="89"/>
      <c r="AOX1" s="89"/>
      <c r="AOY1" s="89"/>
      <c r="AOZ1" s="89"/>
      <c r="APA1" s="89"/>
      <c r="APB1" s="89"/>
      <c r="APC1" s="89"/>
      <c r="APD1" s="89"/>
      <c r="APE1" s="89"/>
      <c r="APF1" s="89"/>
      <c r="APG1" s="89"/>
      <c r="APH1" s="89"/>
      <c r="API1" s="89"/>
      <c r="APJ1" s="89"/>
      <c r="APK1" s="89"/>
      <c r="APL1" s="89"/>
      <c r="APM1" s="89"/>
      <c r="APN1" s="89"/>
      <c r="APO1" s="89"/>
      <c r="APP1" s="89"/>
      <c r="APQ1" s="89"/>
      <c r="APR1" s="89"/>
      <c r="APS1" s="89"/>
      <c r="APT1" s="89"/>
      <c r="APU1" s="89"/>
      <c r="APV1" s="89"/>
      <c r="APW1" s="89"/>
      <c r="APX1" s="89"/>
      <c r="APY1" s="89"/>
      <c r="APZ1" s="89"/>
      <c r="AQA1" s="89"/>
      <c r="AQB1" s="89"/>
      <c r="AQC1" s="89"/>
      <c r="AQD1" s="89"/>
      <c r="AQE1" s="89"/>
      <c r="AQF1" s="89"/>
      <c r="AQG1" s="89"/>
      <c r="AQH1" s="89"/>
      <c r="AQI1" s="89"/>
      <c r="AQJ1" s="89"/>
      <c r="AQK1" s="89"/>
      <c r="AQL1" s="89"/>
      <c r="AQM1" s="89"/>
      <c r="AQN1" s="89"/>
      <c r="AQO1" s="89"/>
      <c r="AQP1" s="89"/>
      <c r="AQQ1" s="89"/>
      <c r="AQR1" s="89"/>
      <c r="AQS1" s="89"/>
      <c r="AQT1" s="89"/>
      <c r="AQU1" s="89"/>
      <c r="AQV1" s="89"/>
      <c r="AQW1" s="89"/>
      <c r="AQX1" s="89"/>
      <c r="AQY1" s="89"/>
      <c r="AQZ1" s="89"/>
      <c r="ARA1" s="89"/>
      <c r="ARB1" s="89"/>
      <c r="ARC1" s="89"/>
      <c r="ARD1" s="89"/>
      <c r="ARE1" s="89"/>
      <c r="ARF1" s="89"/>
      <c r="ARG1" s="89"/>
      <c r="ARH1" s="89"/>
      <c r="ARI1" s="89"/>
      <c r="ARJ1" s="89"/>
      <c r="ARK1" s="89"/>
      <c r="ARL1" s="89"/>
      <c r="ARM1" s="89"/>
      <c r="ARN1" s="89"/>
      <c r="ARO1" s="89"/>
      <c r="ARP1" s="89"/>
      <c r="ARQ1" s="89"/>
      <c r="ARR1" s="89"/>
      <c r="ARS1" s="89"/>
      <c r="ART1" s="89"/>
      <c r="ARU1" s="89"/>
      <c r="ARV1" s="89"/>
      <c r="ARW1" s="89"/>
      <c r="ARX1" s="89"/>
      <c r="ARY1" s="89"/>
      <c r="ARZ1" s="89"/>
      <c r="ASA1" s="89"/>
      <c r="ASB1" s="89"/>
      <c r="ASC1" s="89"/>
      <c r="ASD1" s="89"/>
      <c r="ASE1" s="89"/>
      <c r="ASF1" s="89"/>
      <c r="ASG1" s="89"/>
      <c r="ASH1" s="89"/>
      <c r="ASI1" s="89"/>
      <c r="ASJ1" s="89"/>
      <c r="ASK1" s="89"/>
      <c r="ASL1" s="89"/>
      <c r="ASM1" s="89"/>
      <c r="ASN1" s="89"/>
      <c r="ASO1" s="89"/>
      <c r="ASP1" s="89"/>
      <c r="ASQ1" s="89"/>
      <c r="ASR1" s="89"/>
      <c r="ASS1" s="89"/>
      <c r="AST1" s="89"/>
      <c r="ASU1" s="89"/>
      <c r="ASV1" s="89"/>
      <c r="ASW1" s="89"/>
      <c r="ASX1" s="89"/>
      <c r="ASY1" s="89"/>
      <c r="ASZ1" s="89"/>
      <c r="ATA1" s="89"/>
      <c r="ATB1" s="89"/>
      <c r="ATC1" s="89"/>
      <c r="ATD1" s="89"/>
      <c r="ATE1" s="89"/>
      <c r="ATF1" s="89"/>
      <c r="ATG1" s="89"/>
      <c r="ATH1" s="89"/>
      <c r="ATI1" s="89"/>
      <c r="ATJ1" s="89"/>
      <c r="ATK1" s="89"/>
      <c r="ATL1" s="89"/>
      <c r="ATM1" s="89"/>
      <c r="ATN1" s="89"/>
      <c r="ATO1" s="89"/>
      <c r="ATP1" s="89"/>
      <c r="ATQ1" s="89"/>
      <c r="ATR1" s="89"/>
      <c r="ATS1" s="89"/>
      <c r="ATT1" s="89"/>
      <c r="ATU1" s="89"/>
      <c r="ATV1" s="89"/>
      <c r="ATW1" s="89"/>
      <c r="ATX1" s="89"/>
      <c r="ATY1" s="89"/>
      <c r="ATZ1" s="89"/>
      <c r="AUA1" s="89"/>
      <c r="AUB1" s="89"/>
      <c r="AUC1" s="89"/>
      <c r="AUD1" s="89"/>
      <c r="AUE1" s="89"/>
      <c r="AUF1" s="89"/>
      <c r="AUG1" s="89"/>
      <c r="AUH1" s="89"/>
      <c r="AUI1" s="89"/>
      <c r="AUJ1" s="89"/>
      <c r="AUK1" s="89"/>
      <c r="AUL1" s="89"/>
      <c r="AUM1" s="89"/>
      <c r="AUN1" s="89"/>
      <c r="AUO1" s="89"/>
      <c r="AUP1" s="89"/>
      <c r="AUQ1" s="89"/>
      <c r="AUR1" s="89"/>
      <c r="AUS1" s="89"/>
      <c r="AUT1" s="89"/>
      <c r="AUU1" s="89"/>
      <c r="AUV1" s="89"/>
      <c r="AUW1" s="89"/>
      <c r="AUX1" s="89"/>
      <c r="AUY1" s="89"/>
      <c r="AUZ1" s="89"/>
      <c r="AVA1" s="89"/>
      <c r="AVB1" s="89"/>
      <c r="AVC1" s="89"/>
      <c r="AVD1" s="89"/>
      <c r="AVE1" s="89"/>
      <c r="AVF1" s="89"/>
      <c r="AVG1" s="89"/>
      <c r="AVH1" s="89"/>
      <c r="AVI1" s="89"/>
      <c r="AVJ1" s="89"/>
      <c r="AVK1" s="89"/>
      <c r="AVL1" s="89"/>
      <c r="AVM1" s="89"/>
      <c r="AVN1" s="89"/>
      <c r="AVO1" s="89"/>
      <c r="AVP1" s="89"/>
      <c r="AVQ1" s="89"/>
      <c r="AVR1" s="89"/>
      <c r="AVS1" s="89"/>
      <c r="AVT1" s="89"/>
      <c r="AVU1" s="89"/>
      <c r="AVV1" s="89"/>
      <c r="AVW1" s="89"/>
      <c r="AVX1" s="89"/>
      <c r="AVY1" s="89"/>
      <c r="AVZ1" s="89"/>
      <c r="AWA1" s="89"/>
      <c r="AWB1" s="89"/>
      <c r="AWC1" s="89"/>
      <c r="AWD1" s="89"/>
      <c r="AWE1" s="89"/>
      <c r="AWF1" s="89"/>
      <c r="AWG1" s="89"/>
      <c r="AWH1" s="89"/>
      <c r="AWI1" s="89"/>
      <c r="AWJ1" s="89"/>
      <c r="AWK1" s="89"/>
      <c r="AWL1" s="89"/>
      <c r="AWM1" s="89"/>
      <c r="AWN1" s="89"/>
      <c r="AWO1" s="89"/>
      <c r="AWP1" s="89"/>
      <c r="AWQ1" s="89"/>
      <c r="AWR1" s="89"/>
      <c r="AWS1" s="89"/>
      <c r="AWT1" s="89"/>
      <c r="AWU1" s="89"/>
      <c r="AWV1" s="89"/>
      <c r="AWW1" s="89"/>
      <c r="AWX1" s="89"/>
      <c r="AWY1" s="89"/>
      <c r="AWZ1" s="89"/>
      <c r="AXA1" s="89"/>
      <c r="AXB1" s="89"/>
      <c r="AXC1" s="89"/>
      <c r="AXD1" s="89"/>
      <c r="AXE1" s="89"/>
      <c r="AXF1" s="89"/>
      <c r="AXG1" s="89"/>
      <c r="AXH1" s="89"/>
      <c r="AXI1" s="89"/>
      <c r="AXJ1" s="89"/>
      <c r="AXK1" s="89"/>
      <c r="AXL1" s="89"/>
      <c r="AXM1" s="89"/>
      <c r="AXN1" s="89"/>
      <c r="AXO1" s="89"/>
      <c r="AXP1" s="89"/>
      <c r="AXQ1" s="89"/>
      <c r="AXR1" s="89"/>
      <c r="AXS1" s="89"/>
      <c r="AXT1" s="89"/>
      <c r="AXU1" s="89"/>
      <c r="AXV1" s="89"/>
      <c r="AXW1" s="89"/>
      <c r="AXX1" s="89"/>
      <c r="AXY1" s="89"/>
      <c r="AXZ1" s="89"/>
      <c r="AYA1" s="89"/>
      <c r="AYB1" s="89"/>
      <c r="AYC1" s="89"/>
      <c r="AYD1" s="89"/>
      <c r="AYE1" s="89"/>
      <c r="AYF1" s="89"/>
      <c r="AYG1" s="89"/>
      <c r="AYH1" s="89"/>
      <c r="AYI1" s="89"/>
      <c r="AYJ1" s="89"/>
      <c r="AYK1" s="89"/>
      <c r="AYL1" s="89"/>
      <c r="AYM1" s="89"/>
      <c r="AYN1" s="89"/>
      <c r="AYO1" s="89"/>
      <c r="AYP1" s="89"/>
      <c r="AYQ1" s="89"/>
      <c r="AYR1" s="89"/>
      <c r="AYS1" s="89"/>
      <c r="AYT1" s="89"/>
      <c r="AYU1" s="89"/>
      <c r="AYV1" s="89"/>
      <c r="AYW1" s="89"/>
      <c r="AYX1" s="89"/>
      <c r="AYY1" s="89"/>
      <c r="AYZ1" s="89"/>
      <c r="AZA1" s="89"/>
      <c r="AZB1" s="89"/>
      <c r="AZC1" s="89"/>
      <c r="AZD1" s="89"/>
      <c r="AZE1" s="89"/>
      <c r="AZF1" s="89"/>
      <c r="AZG1" s="89"/>
      <c r="AZH1" s="89"/>
      <c r="AZI1" s="89"/>
      <c r="AZJ1" s="89"/>
      <c r="AZK1" s="89"/>
      <c r="AZL1" s="89"/>
      <c r="AZM1" s="89"/>
      <c r="AZN1" s="89"/>
      <c r="AZO1" s="89"/>
      <c r="AZP1" s="89"/>
      <c r="AZQ1" s="89"/>
      <c r="AZR1" s="89"/>
      <c r="AZS1" s="89"/>
      <c r="AZT1" s="89"/>
      <c r="AZU1" s="89"/>
      <c r="AZV1" s="89"/>
      <c r="AZW1" s="89"/>
      <c r="AZX1" s="89"/>
      <c r="AZY1" s="89"/>
      <c r="AZZ1" s="89"/>
      <c r="BAA1" s="89"/>
      <c r="BAB1" s="89"/>
      <c r="BAC1" s="89"/>
      <c r="BAD1" s="89"/>
      <c r="BAE1" s="89"/>
      <c r="BAF1" s="89"/>
      <c r="BAG1" s="89"/>
      <c r="BAH1" s="89"/>
      <c r="BAI1" s="89"/>
      <c r="BAJ1" s="89"/>
      <c r="BAK1" s="89"/>
      <c r="BAL1" s="89"/>
      <c r="BAM1" s="89"/>
      <c r="BAN1" s="89"/>
      <c r="BAO1" s="89"/>
      <c r="BAP1" s="89"/>
      <c r="BAQ1" s="89"/>
      <c r="BAR1" s="89"/>
      <c r="BAS1" s="89"/>
      <c r="BAT1" s="89"/>
      <c r="BAU1" s="89"/>
      <c r="BAV1" s="89"/>
      <c r="BAW1" s="89"/>
      <c r="BAX1" s="89"/>
      <c r="BAY1" s="89"/>
      <c r="BAZ1" s="89"/>
      <c r="BBA1" s="89"/>
      <c r="BBB1" s="89"/>
      <c r="BBC1" s="89"/>
      <c r="BBD1" s="89"/>
      <c r="BBE1" s="89"/>
      <c r="BBF1" s="89"/>
      <c r="BBG1" s="89"/>
      <c r="BBH1" s="89"/>
      <c r="BBI1" s="89"/>
      <c r="BBJ1" s="89"/>
      <c r="BBK1" s="89"/>
      <c r="BBL1" s="89"/>
      <c r="BBM1" s="89"/>
      <c r="BBN1" s="89"/>
      <c r="BBO1" s="89"/>
      <c r="BBP1" s="89"/>
      <c r="BBQ1" s="89"/>
      <c r="BBR1" s="89"/>
      <c r="BBS1" s="89"/>
      <c r="BBT1" s="89"/>
      <c r="BBU1" s="89"/>
      <c r="BBV1" s="89"/>
      <c r="BBW1" s="89"/>
      <c r="BBX1" s="89"/>
      <c r="BBY1" s="89"/>
      <c r="BBZ1" s="89"/>
      <c r="BCA1" s="89"/>
      <c r="BCB1" s="89"/>
      <c r="BCC1" s="89"/>
      <c r="BCD1" s="89"/>
      <c r="BCE1" s="89"/>
      <c r="BCF1" s="89"/>
      <c r="BCG1" s="89"/>
      <c r="BCH1" s="89"/>
      <c r="BCI1" s="89"/>
      <c r="BCJ1" s="89"/>
      <c r="BCK1" s="89"/>
      <c r="BCL1" s="89"/>
      <c r="BCM1" s="89"/>
      <c r="BCN1" s="89"/>
      <c r="BCO1" s="89"/>
      <c r="BCP1" s="89"/>
      <c r="BCQ1" s="89"/>
      <c r="BCR1" s="89"/>
      <c r="BCS1" s="89"/>
      <c r="BCT1" s="89"/>
      <c r="BCU1" s="89"/>
      <c r="BCV1" s="89"/>
      <c r="BCW1" s="89"/>
      <c r="BCX1" s="89"/>
      <c r="BCY1" s="89"/>
      <c r="BCZ1" s="89"/>
      <c r="BDA1" s="89"/>
      <c r="BDB1" s="89"/>
      <c r="BDC1" s="89"/>
      <c r="BDD1" s="89"/>
      <c r="BDE1" s="89"/>
      <c r="BDF1" s="89"/>
      <c r="BDG1" s="89"/>
      <c r="BDH1" s="89"/>
      <c r="BDI1" s="89"/>
      <c r="BDJ1" s="89"/>
      <c r="BDK1" s="89"/>
      <c r="BDL1" s="89"/>
      <c r="BDM1" s="89"/>
      <c r="BDN1" s="89"/>
      <c r="BDO1" s="89"/>
      <c r="BDP1" s="89"/>
      <c r="BDQ1" s="89"/>
      <c r="BDR1" s="89"/>
      <c r="BDS1" s="89"/>
      <c r="BDT1" s="89"/>
      <c r="BDU1" s="89"/>
      <c r="BDV1" s="89"/>
      <c r="BDW1" s="89"/>
      <c r="BDX1" s="89"/>
      <c r="BDY1" s="89"/>
      <c r="BDZ1" s="89"/>
      <c r="BEA1" s="89"/>
      <c r="BEB1" s="89"/>
      <c r="BEC1" s="89"/>
      <c r="BED1" s="89"/>
      <c r="BEE1" s="89"/>
      <c r="BEF1" s="89"/>
      <c r="BEG1" s="89"/>
      <c r="BEH1" s="89"/>
      <c r="BEI1" s="89"/>
      <c r="BEJ1" s="89"/>
      <c r="BEK1" s="89"/>
      <c r="BEL1" s="89"/>
      <c r="BEM1" s="89"/>
      <c r="BEN1" s="89"/>
      <c r="BEO1" s="89"/>
      <c r="BEP1" s="89"/>
      <c r="BEQ1" s="89"/>
      <c r="BER1" s="89"/>
      <c r="BES1" s="89"/>
      <c r="BET1" s="89"/>
      <c r="BEU1" s="89"/>
      <c r="BEV1" s="89"/>
      <c r="BEW1" s="89"/>
      <c r="BEX1" s="89"/>
      <c r="BEY1" s="89"/>
      <c r="BEZ1" s="89"/>
      <c r="BFA1" s="89"/>
      <c r="BFB1" s="89"/>
      <c r="BFC1" s="89"/>
      <c r="BFD1" s="89"/>
      <c r="BFE1" s="89"/>
      <c r="BFF1" s="89"/>
      <c r="BFG1" s="89"/>
      <c r="BFH1" s="89"/>
      <c r="BFI1" s="89"/>
      <c r="BFJ1" s="89"/>
      <c r="BFK1" s="89"/>
      <c r="BFL1" s="89"/>
      <c r="BFM1" s="89"/>
      <c r="BFN1" s="89"/>
      <c r="BFO1" s="89"/>
      <c r="BFP1" s="89"/>
      <c r="BFQ1" s="89"/>
      <c r="BFR1" s="89"/>
      <c r="BFS1" s="89"/>
      <c r="BFT1" s="89"/>
      <c r="BFU1" s="89"/>
      <c r="BFV1" s="89"/>
      <c r="BFW1" s="89"/>
      <c r="BFX1" s="89"/>
      <c r="BFY1" s="89"/>
      <c r="BFZ1" s="89"/>
      <c r="BGA1" s="89"/>
      <c r="BGB1" s="89"/>
      <c r="BGC1" s="89"/>
      <c r="BGD1" s="89"/>
      <c r="BGE1" s="89"/>
      <c r="BGF1" s="89"/>
      <c r="BGG1" s="89"/>
      <c r="BGH1" s="89"/>
      <c r="BGI1" s="89"/>
      <c r="BGJ1" s="89"/>
      <c r="BGK1" s="89"/>
      <c r="BGL1" s="89"/>
      <c r="BGM1" s="89"/>
      <c r="BGN1" s="89"/>
      <c r="BGO1" s="89"/>
      <c r="BGP1" s="89"/>
      <c r="BGQ1" s="89"/>
      <c r="BGR1" s="89"/>
      <c r="BGS1" s="89"/>
      <c r="BGT1" s="89"/>
      <c r="BGU1" s="89"/>
      <c r="BGV1" s="89"/>
      <c r="BGW1" s="89"/>
      <c r="BGX1" s="89"/>
      <c r="BGY1" s="89"/>
      <c r="BGZ1" s="89"/>
      <c r="BHA1" s="89"/>
      <c r="BHB1" s="89"/>
      <c r="BHC1" s="89"/>
      <c r="BHD1" s="89"/>
      <c r="BHE1" s="89"/>
      <c r="BHF1" s="89"/>
      <c r="BHG1" s="89"/>
      <c r="BHH1" s="89"/>
      <c r="BHI1" s="89"/>
      <c r="BHJ1" s="89"/>
      <c r="BHK1" s="89"/>
      <c r="BHL1" s="89"/>
      <c r="BHM1" s="89"/>
      <c r="BHN1" s="89"/>
      <c r="BHO1" s="89"/>
      <c r="BHP1" s="89"/>
      <c r="BHQ1" s="89"/>
      <c r="BHR1" s="89"/>
      <c r="BHS1" s="89"/>
      <c r="BHT1" s="89"/>
      <c r="BHU1" s="89"/>
      <c r="BHV1" s="89"/>
      <c r="BHW1" s="89"/>
      <c r="BHX1" s="89"/>
      <c r="BHY1" s="89"/>
      <c r="BHZ1" s="89"/>
      <c r="BIA1" s="89"/>
      <c r="BIB1" s="89"/>
      <c r="BIC1" s="89"/>
      <c r="BID1" s="89"/>
      <c r="BIE1" s="89"/>
      <c r="BIF1" s="89"/>
      <c r="BIG1" s="89"/>
      <c r="BIH1" s="89"/>
      <c r="BII1" s="89"/>
      <c r="BIJ1" s="89"/>
      <c r="BIK1" s="89"/>
      <c r="BIL1" s="89"/>
      <c r="BIM1" s="89"/>
      <c r="BIN1" s="89"/>
      <c r="BIO1" s="89"/>
      <c r="BIP1" s="89"/>
      <c r="BIQ1" s="89"/>
      <c r="BIR1" s="89"/>
      <c r="BIS1" s="89"/>
      <c r="BIT1" s="89"/>
      <c r="BIU1" s="89"/>
      <c r="BIV1" s="89"/>
      <c r="BIW1" s="89"/>
      <c r="BIX1" s="89"/>
      <c r="BIY1" s="89"/>
      <c r="BIZ1" s="89"/>
      <c r="BJA1" s="89"/>
      <c r="BJB1" s="89"/>
      <c r="BJC1" s="89"/>
      <c r="BJD1" s="89"/>
      <c r="BJE1" s="89"/>
      <c r="BJF1" s="89"/>
      <c r="BJG1" s="89"/>
      <c r="BJH1" s="89"/>
      <c r="BJI1" s="89"/>
      <c r="BJJ1" s="89"/>
      <c r="BJK1" s="89"/>
      <c r="BJL1" s="89"/>
      <c r="BJM1" s="89"/>
      <c r="BJN1" s="89"/>
      <c r="BJO1" s="89"/>
      <c r="BJP1" s="89"/>
      <c r="BJQ1" s="89"/>
      <c r="BJR1" s="89"/>
      <c r="BJS1" s="89"/>
      <c r="BJT1" s="89"/>
      <c r="BJU1" s="89"/>
      <c r="BJV1" s="89"/>
      <c r="BJW1" s="89"/>
      <c r="BJX1" s="89"/>
      <c r="BJY1" s="89"/>
      <c r="BJZ1" s="89"/>
      <c r="BKA1" s="89"/>
      <c r="BKB1" s="89"/>
      <c r="BKC1" s="89"/>
      <c r="BKD1" s="89"/>
      <c r="BKE1" s="89"/>
      <c r="BKF1" s="89"/>
      <c r="BKG1" s="89"/>
      <c r="BKH1" s="89"/>
      <c r="BKI1" s="89"/>
      <c r="BKJ1" s="89"/>
      <c r="BKK1" s="89"/>
      <c r="BKL1" s="89"/>
      <c r="BKM1" s="89"/>
      <c r="BKN1" s="89"/>
      <c r="BKO1" s="89"/>
      <c r="BKP1" s="89"/>
      <c r="BKQ1" s="89"/>
      <c r="BKR1" s="89"/>
      <c r="BKS1" s="89"/>
      <c r="BKT1" s="89"/>
      <c r="BKU1" s="89"/>
      <c r="BKV1" s="89"/>
      <c r="BKW1" s="89"/>
      <c r="BKX1" s="89"/>
      <c r="BKY1" s="89"/>
      <c r="BKZ1" s="89"/>
      <c r="BLA1" s="89"/>
      <c r="BLB1" s="89"/>
      <c r="BLC1" s="89"/>
      <c r="BLD1" s="89"/>
      <c r="BLE1" s="89"/>
      <c r="BLF1" s="89"/>
      <c r="BLG1" s="89"/>
      <c r="BLH1" s="89"/>
      <c r="BLI1" s="89"/>
      <c r="BLJ1" s="89"/>
      <c r="BLK1" s="89"/>
      <c r="BLL1" s="89"/>
      <c r="BLM1" s="89"/>
      <c r="BLN1" s="89"/>
      <c r="BLO1" s="89"/>
      <c r="BLP1" s="89"/>
      <c r="BLQ1" s="89"/>
      <c r="BLR1" s="89"/>
      <c r="BLS1" s="89"/>
      <c r="BLT1" s="89"/>
      <c r="BLU1" s="89"/>
      <c r="BLV1" s="89"/>
      <c r="BLW1" s="89"/>
      <c r="BLX1" s="89"/>
      <c r="BLY1" s="89"/>
      <c r="BLZ1" s="89"/>
      <c r="BMA1" s="89"/>
      <c r="BMB1" s="89"/>
      <c r="BMC1" s="89"/>
      <c r="BMD1" s="89"/>
      <c r="BME1" s="89"/>
      <c r="BMF1" s="89"/>
      <c r="BMG1" s="89"/>
      <c r="BMH1" s="89"/>
      <c r="BMI1" s="89"/>
      <c r="BMJ1" s="89"/>
      <c r="BMK1" s="89"/>
      <c r="BML1" s="89"/>
      <c r="BMM1" s="89"/>
      <c r="BMN1" s="89"/>
      <c r="BMO1" s="89"/>
      <c r="BMP1" s="89"/>
      <c r="BMQ1" s="89"/>
      <c r="BMR1" s="89"/>
      <c r="BMS1" s="89"/>
      <c r="BMT1" s="89"/>
      <c r="BMU1" s="89"/>
      <c r="BMV1" s="89"/>
      <c r="BMW1" s="89"/>
      <c r="BMX1" s="89"/>
      <c r="BMY1" s="89"/>
      <c r="BMZ1" s="89"/>
      <c r="BNA1" s="89"/>
      <c r="BNB1" s="89"/>
      <c r="BNC1" s="89"/>
      <c r="BND1" s="89"/>
      <c r="BNE1" s="89"/>
      <c r="BNF1" s="89"/>
      <c r="BNG1" s="89"/>
      <c r="BNH1" s="89"/>
      <c r="BNI1" s="89"/>
      <c r="BNJ1" s="89"/>
      <c r="BNK1" s="89"/>
      <c r="BNL1" s="89"/>
      <c r="BNM1" s="89"/>
      <c r="BNN1" s="89"/>
      <c r="BNO1" s="89"/>
      <c r="BNP1" s="89"/>
      <c r="BNQ1" s="89"/>
      <c r="BNR1" s="89"/>
      <c r="BNS1" s="89"/>
      <c r="BNT1" s="89"/>
      <c r="BNU1" s="89"/>
      <c r="BNV1" s="89"/>
      <c r="BNW1" s="89"/>
      <c r="BNX1" s="89"/>
      <c r="BNY1" s="89"/>
      <c r="BNZ1" s="89"/>
      <c r="BOA1" s="89"/>
      <c r="BOB1" s="89"/>
      <c r="BOC1" s="89"/>
      <c r="BOD1" s="89"/>
      <c r="BOE1" s="89"/>
      <c r="BOF1" s="89"/>
      <c r="BOG1" s="89"/>
      <c r="BOH1" s="89"/>
      <c r="BOI1" s="89"/>
      <c r="BOJ1" s="89"/>
      <c r="BOK1" s="89"/>
      <c r="BOL1" s="89"/>
      <c r="BOM1" s="89"/>
      <c r="BON1" s="89"/>
      <c r="BOO1" s="89"/>
      <c r="BOP1" s="89"/>
      <c r="BOQ1" s="89"/>
      <c r="BOR1" s="89"/>
      <c r="BOS1" s="89"/>
      <c r="BOT1" s="89"/>
      <c r="BOU1" s="89"/>
      <c r="BOV1" s="89"/>
      <c r="BOW1" s="89"/>
      <c r="BOX1" s="89"/>
      <c r="BOY1" s="89"/>
      <c r="BOZ1" s="89"/>
      <c r="BPA1" s="89"/>
      <c r="BPB1" s="89"/>
      <c r="BPC1" s="89"/>
      <c r="BPD1" s="89"/>
      <c r="BPE1" s="89"/>
      <c r="BPF1" s="89"/>
      <c r="BPG1" s="89"/>
      <c r="BPH1" s="89"/>
      <c r="BPI1" s="89"/>
      <c r="BPJ1" s="89"/>
      <c r="BPK1" s="89"/>
      <c r="BPL1" s="89"/>
      <c r="BPM1" s="89"/>
      <c r="BPN1" s="89"/>
      <c r="BPO1" s="89"/>
      <c r="BPP1" s="89"/>
      <c r="BPQ1" s="89"/>
      <c r="BPR1" s="89"/>
      <c r="BPS1" s="89"/>
      <c r="BPT1" s="89"/>
      <c r="BPU1" s="89"/>
      <c r="BPV1" s="89"/>
      <c r="BPW1" s="89"/>
      <c r="BPX1" s="89"/>
      <c r="BPY1" s="89"/>
      <c r="BPZ1" s="89"/>
      <c r="BQA1" s="89"/>
      <c r="BQB1" s="89"/>
      <c r="BQC1" s="89"/>
      <c r="BQD1" s="89"/>
      <c r="BQE1" s="89"/>
      <c r="BQF1" s="89"/>
      <c r="BQG1" s="89"/>
      <c r="BQH1" s="89"/>
      <c r="BQI1" s="89"/>
      <c r="BQJ1" s="89"/>
      <c r="BQK1" s="89"/>
      <c r="BQL1" s="89"/>
      <c r="BQM1" s="89"/>
      <c r="BQN1" s="89"/>
      <c r="BQO1" s="89"/>
      <c r="BQP1" s="89"/>
      <c r="BQQ1" s="89"/>
      <c r="BQR1" s="89"/>
      <c r="BQS1" s="89"/>
      <c r="BQT1" s="89"/>
      <c r="BQU1" s="89"/>
      <c r="BQV1" s="89"/>
      <c r="BQW1" s="89"/>
      <c r="BQX1" s="89"/>
      <c r="BQY1" s="89"/>
      <c r="BQZ1" s="89"/>
      <c r="BRA1" s="89"/>
      <c r="BRB1" s="89"/>
      <c r="BRC1" s="89"/>
      <c r="BRD1" s="89"/>
      <c r="BRE1" s="89"/>
      <c r="BRF1" s="89"/>
      <c r="BRG1" s="89"/>
      <c r="BRH1" s="89"/>
      <c r="BRI1" s="89"/>
      <c r="BRJ1" s="89"/>
      <c r="BRK1" s="89"/>
      <c r="BRL1" s="89"/>
      <c r="BRM1" s="89"/>
      <c r="BRN1" s="89"/>
      <c r="BRO1" s="89"/>
      <c r="BRP1" s="89"/>
      <c r="BRQ1" s="89"/>
      <c r="BRR1" s="89"/>
      <c r="BRS1" s="89"/>
      <c r="BRT1" s="89"/>
      <c r="BRU1" s="89"/>
      <c r="BRV1" s="89"/>
      <c r="BRW1" s="89"/>
      <c r="BRX1" s="89"/>
      <c r="BRY1" s="89"/>
      <c r="BRZ1" s="89"/>
      <c r="BSA1" s="89"/>
      <c r="BSB1" s="89"/>
      <c r="BSC1" s="89"/>
      <c r="BSD1" s="89"/>
      <c r="BSE1" s="89"/>
      <c r="BSF1" s="89"/>
      <c r="BSG1" s="89"/>
      <c r="BSH1" s="89"/>
      <c r="BSI1" s="89"/>
      <c r="BSJ1" s="89"/>
      <c r="BSK1" s="89"/>
      <c r="BSL1" s="89"/>
      <c r="BSM1" s="89"/>
      <c r="BSN1" s="89"/>
      <c r="BSO1" s="89"/>
      <c r="BSP1" s="89"/>
      <c r="BSQ1" s="89"/>
      <c r="BSR1" s="89"/>
      <c r="BSS1" s="89"/>
      <c r="BST1" s="89"/>
      <c r="BSU1" s="89"/>
      <c r="BSV1" s="89"/>
      <c r="BSW1" s="89"/>
      <c r="BSX1" s="89"/>
      <c r="BSY1" s="89"/>
      <c r="BSZ1" s="89"/>
      <c r="BTA1" s="89"/>
      <c r="BTB1" s="89"/>
      <c r="BTC1" s="89"/>
      <c r="BTD1" s="89"/>
      <c r="BTE1" s="89"/>
      <c r="BTF1" s="89"/>
      <c r="BTG1" s="89"/>
      <c r="BTH1" s="89"/>
      <c r="BTI1" s="89"/>
      <c r="BTJ1" s="89"/>
      <c r="BTK1" s="89"/>
      <c r="BTL1" s="89"/>
      <c r="BTM1" s="89"/>
      <c r="BTN1" s="89"/>
      <c r="BTO1" s="89"/>
      <c r="BTP1" s="89"/>
      <c r="BTQ1" s="89"/>
      <c r="BTR1" s="89"/>
      <c r="BTS1" s="89"/>
      <c r="BTT1" s="89"/>
      <c r="BTU1" s="89"/>
      <c r="BTV1" s="89"/>
      <c r="BTW1" s="89"/>
      <c r="BTX1" s="89"/>
      <c r="BTY1" s="89"/>
      <c r="BTZ1" s="89"/>
      <c r="BUA1" s="89"/>
      <c r="BUB1" s="89"/>
      <c r="BUC1" s="89"/>
      <c r="BUD1" s="89"/>
      <c r="BUE1" s="89"/>
      <c r="BUF1" s="89"/>
      <c r="BUG1" s="89"/>
      <c r="BUH1" s="89"/>
      <c r="BUI1" s="89"/>
      <c r="BUJ1" s="89"/>
      <c r="BUK1" s="89"/>
      <c r="BUL1" s="89"/>
      <c r="BUM1" s="89"/>
      <c r="BUN1" s="89"/>
      <c r="BUO1" s="89"/>
      <c r="BUP1" s="89"/>
      <c r="BUQ1" s="89"/>
      <c r="BUR1" s="89"/>
      <c r="BUS1" s="89"/>
      <c r="BUT1" s="89"/>
      <c r="BUU1" s="89"/>
      <c r="BUV1" s="89"/>
      <c r="BUW1" s="89"/>
      <c r="BUX1" s="89"/>
      <c r="BUY1" s="89"/>
      <c r="BUZ1" s="89"/>
      <c r="BVA1" s="89"/>
      <c r="BVB1" s="89"/>
      <c r="BVC1" s="89"/>
      <c r="BVD1" s="89"/>
      <c r="BVE1" s="89"/>
      <c r="BVF1" s="89"/>
      <c r="BVG1" s="89"/>
      <c r="BVH1" s="89"/>
      <c r="BVI1" s="89"/>
      <c r="BVJ1" s="89"/>
      <c r="BVK1" s="89"/>
      <c r="BVL1" s="89"/>
      <c r="BVM1" s="89"/>
      <c r="BVN1" s="89"/>
      <c r="BVO1" s="89"/>
      <c r="BVP1" s="89"/>
      <c r="BVQ1" s="89"/>
      <c r="BVR1" s="89"/>
      <c r="BVS1" s="89"/>
      <c r="BVT1" s="89"/>
      <c r="BVU1" s="89"/>
      <c r="BVV1" s="89"/>
      <c r="BVW1" s="89"/>
      <c r="BVX1" s="89"/>
      <c r="BVY1" s="89"/>
      <c r="BVZ1" s="89"/>
      <c r="BWA1" s="89"/>
      <c r="BWB1" s="89"/>
      <c r="BWC1" s="89"/>
      <c r="BWD1" s="89"/>
      <c r="BWE1" s="89"/>
      <c r="BWF1" s="89"/>
      <c r="BWG1" s="89"/>
      <c r="BWH1" s="89"/>
      <c r="BWI1" s="89"/>
      <c r="BWJ1" s="89"/>
      <c r="BWK1" s="89"/>
      <c r="BWL1" s="89"/>
      <c r="BWM1" s="89"/>
      <c r="BWN1" s="89"/>
      <c r="BWO1" s="89"/>
      <c r="BWP1" s="89"/>
      <c r="BWQ1" s="89"/>
      <c r="BWR1" s="89"/>
      <c r="BWS1" s="89"/>
      <c r="BWT1" s="89"/>
      <c r="BWU1" s="89"/>
      <c r="BWV1" s="89"/>
      <c r="BWW1" s="89"/>
      <c r="BWX1" s="89"/>
      <c r="BWY1" s="89"/>
      <c r="BWZ1" s="89"/>
      <c r="BXA1" s="89"/>
      <c r="BXB1" s="89"/>
      <c r="BXC1" s="89"/>
      <c r="BXD1" s="89"/>
      <c r="BXE1" s="89"/>
      <c r="BXF1" s="89"/>
      <c r="BXG1" s="89"/>
      <c r="BXH1" s="89"/>
      <c r="BXI1" s="89"/>
      <c r="BXJ1" s="89"/>
      <c r="BXK1" s="89"/>
      <c r="BXL1" s="89"/>
      <c r="BXM1" s="89"/>
      <c r="BXN1" s="89"/>
      <c r="BXO1" s="89"/>
      <c r="BXP1" s="89"/>
      <c r="BXQ1" s="89"/>
      <c r="BXR1" s="89"/>
      <c r="BXS1" s="89"/>
      <c r="BXT1" s="89"/>
      <c r="BXU1" s="89"/>
      <c r="BXV1" s="89"/>
      <c r="BXW1" s="89"/>
      <c r="BXX1" s="89"/>
      <c r="BXY1" s="89"/>
      <c r="BXZ1" s="89"/>
      <c r="BYA1" s="89"/>
      <c r="BYB1" s="89"/>
      <c r="BYC1" s="89"/>
      <c r="BYD1" s="89"/>
      <c r="BYE1" s="89"/>
      <c r="BYF1" s="89"/>
      <c r="BYG1" s="89"/>
      <c r="BYH1" s="89"/>
      <c r="BYI1" s="89"/>
      <c r="BYJ1" s="89"/>
      <c r="BYK1" s="89"/>
      <c r="BYL1" s="89"/>
      <c r="BYM1" s="89"/>
      <c r="BYN1" s="89"/>
      <c r="BYO1" s="89"/>
      <c r="BYP1" s="89"/>
      <c r="BYQ1" s="89"/>
      <c r="BYR1" s="89"/>
      <c r="BYS1" s="89"/>
      <c r="BYT1" s="89"/>
      <c r="BYU1" s="89"/>
      <c r="BYV1" s="89"/>
      <c r="BYW1" s="89"/>
      <c r="BYX1" s="89"/>
      <c r="BYY1" s="89"/>
      <c r="BYZ1" s="89"/>
      <c r="BZA1" s="89"/>
      <c r="BZB1" s="89"/>
      <c r="BZC1" s="89"/>
      <c r="BZD1" s="89"/>
      <c r="BZE1" s="89"/>
      <c r="BZF1" s="89"/>
      <c r="BZG1" s="89"/>
      <c r="BZH1" s="89"/>
      <c r="BZI1" s="89"/>
      <c r="BZJ1" s="89"/>
      <c r="BZK1" s="89"/>
      <c r="BZL1" s="89"/>
      <c r="BZM1" s="89"/>
      <c r="BZN1" s="89"/>
      <c r="BZO1" s="89"/>
      <c r="BZP1" s="89"/>
      <c r="BZQ1" s="89"/>
      <c r="BZR1" s="89"/>
      <c r="BZS1" s="89"/>
      <c r="BZT1" s="89"/>
      <c r="BZU1" s="89"/>
      <c r="BZV1" s="89"/>
      <c r="BZW1" s="89"/>
      <c r="BZX1" s="89"/>
      <c r="BZY1" s="89"/>
      <c r="BZZ1" s="89"/>
      <c r="CAA1" s="89"/>
      <c r="CAB1" s="89"/>
      <c r="CAC1" s="89"/>
      <c r="CAD1" s="89"/>
      <c r="CAE1" s="89"/>
      <c r="CAF1" s="89"/>
      <c r="CAG1" s="89"/>
      <c r="CAH1" s="89"/>
      <c r="CAI1" s="89"/>
      <c r="CAJ1" s="89"/>
      <c r="CAK1" s="89"/>
      <c r="CAL1" s="89"/>
      <c r="CAM1" s="89"/>
      <c r="CAN1" s="89"/>
      <c r="CAO1" s="89"/>
      <c r="CAP1" s="89"/>
      <c r="CAQ1" s="89"/>
      <c r="CAR1" s="89"/>
      <c r="CAS1" s="89"/>
      <c r="CAT1" s="89"/>
      <c r="CAU1" s="89"/>
      <c r="CAV1" s="89"/>
      <c r="CAW1" s="89"/>
      <c r="CAX1" s="89"/>
      <c r="CAY1" s="89"/>
      <c r="CAZ1" s="89"/>
      <c r="CBA1" s="89"/>
      <c r="CBB1" s="89"/>
      <c r="CBC1" s="89"/>
      <c r="CBD1" s="89"/>
      <c r="CBE1" s="89"/>
      <c r="CBF1" s="89"/>
      <c r="CBG1" s="89"/>
      <c r="CBH1" s="89"/>
      <c r="CBI1" s="89"/>
      <c r="CBJ1" s="89"/>
      <c r="CBK1" s="89"/>
      <c r="CBL1" s="89"/>
      <c r="CBM1" s="89"/>
      <c r="CBN1" s="89"/>
      <c r="CBO1" s="89"/>
      <c r="CBP1" s="89"/>
      <c r="CBQ1" s="89"/>
      <c r="CBR1" s="89"/>
      <c r="CBS1" s="89"/>
      <c r="CBT1" s="89"/>
      <c r="CBU1" s="89"/>
      <c r="CBV1" s="89"/>
      <c r="CBW1" s="89"/>
      <c r="CBX1" s="89"/>
      <c r="CBY1" s="89"/>
      <c r="CBZ1" s="89"/>
      <c r="CCA1" s="89"/>
      <c r="CCB1" s="89"/>
      <c r="CCC1" s="89"/>
      <c r="CCD1" s="89"/>
      <c r="CCE1" s="89"/>
      <c r="CCF1" s="89"/>
      <c r="CCG1" s="89"/>
      <c r="CCH1" s="89"/>
      <c r="CCI1" s="89"/>
      <c r="CCJ1" s="89"/>
      <c r="CCK1" s="89"/>
      <c r="CCL1" s="89"/>
      <c r="CCM1" s="89"/>
      <c r="CCN1" s="89"/>
      <c r="CCO1" s="89"/>
      <c r="CCP1" s="89"/>
      <c r="CCQ1" s="89"/>
      <c r="CCR1" s="89"/>
      <c r="CCS1" s="89"/>
      <c r="CCT1" s="89"/>
      <c r="CCU1" s="89"/>
      <c r="CCV1" s="89"/>
      <c r="CCW1" s="89"/>
      <c r="CCX1" s="89"/>
      <c r="CCY1" s="89"/>
      <c r="CCZ1" s="89"/>
      <c r="CDA1" s="89"/>
      <c r="CDB1" s="89"/>
      <c r="CDC1" s="89"/>
      <c r="CDD1" s="89"/>
      <c r="CDE1" s="89"/>
      <c r="CDF1" s="89"/>
      <c r="CDG1" s="89"/>
      <c r="CDH1" s="89"/>
      <c r="CDI1" s="89"/>
      <c r="CDJ1" s="89"/>
      <c r="CDK1" s="89"/>
      <c r="CDL1" s="89"/>
      <c r="CDM1" s="89"/>
      <c r="CDN1" s="89"/>
      <c r="CDO1" s="89"/>
      <c r="CDP1" s="89"/>
      <c r="CDQ1" s="89"/>
      <c r="CDR1" s="89"/>
      <c r="CDS1" s="89"/>
      <c r="CDT1" s="89"/>
      <c r="CDU1" s="89"/>
      <c r="CDV1" s="89"/>
      <c r="CDW1" s="89"/>
      <c r="CDX1" s="89"/>
      <c r="CDY1" s="89"/>
      <c r="CDZ1" s="89"/>
      <c r="CEA1" s="89"/>
      <c r="CEB1" s="89"/>
      <c r="CEC1" s="89"/>
      <c r="CED1" s="89"/>
      <c r="CEE1" s="89"/>
      <c r="CEF1" s="89"/>
      <c r="CEG1" s="89"/>
      <c r="CEH1" s="89"/>
      <c r="CEI1" s="89"/>
      <c r="CEJ1" s="89"/>
      <c r="CEK1" s="89"/>
      <c r="CEL1" s="89"/>
      <c r="CEM1" s="89"/>
      <c r="CEN1" s="89"/>
      <c r="CEO1" s="89"/>
      <c r="CEP1" s="89"/>
      <c r="CEQ1" s="89"/>
      <c r="CER1" s="89"/>
      <c r="CES1" s="89"/>
      <c r="CET1" s="89"/>
      <c r="CEU1" s="89"/>
      <c r="CEV1" s="89"/>
      <c r="CEW1" s="89"/>
      <c r="CEX1" s="89"/>
      <c r="CEY1" s="89"/>
      <c r="CEZ1" s="89"/>
      <c r="CFA1" s="89"/>
      <c r="CFB1" s="89"/>
      <c r="CFC1" s="89"/>
      <c r="CFD1" s="89"/>
      <c r="CFE1" s="89"/>
      <c r="CFF1" s="89"/>
      <c r="CFG1" s="89"/>
      <c r="CFH1" s="89"/>
      <c r="CFI1" s="89"/>
      <c r="CFJ1" s="89"/>
      <c r="CFK1" s="89"/>
      <c r="CFL1" s="89"/>
      <c r="CFM1" s="89"/>
      <c r="CFN1" s="89"/>
      <c r="CFO1" s="89"/>
      <c r="CFP1" s="89"/>
      <c r="CFQ1" s="89"/>
      <c r="CFR1" s="89"/>
      <c r="CFS1" s="89"/>
      <c r="CFT1" s="89"/>
      <c r="CFU1" s="89"/>
      <c r="CFV1" s="89"/>
      <c r="CFW1" s="89"/>
      <c r="CFX1" s="89"/>
      <c r="CFY1" s="89"/>
      <c r="CFZ1" s="89"/>
      <c r="CGA1" s="89"/>
      <c r="CGB1" s="89"/>
      <c r="CGC1" s="89"/>
      <c r="CGD1" s="89"/>
      <c r="CGE1" s="89"/>
      <c r="CGF1" s="89"/>
      <c r="CGG1" s="89"/>
      <c r="CGH1" s="89"/>
      <c r="CGI1" s="89"/>
      <c r="CGJ1" s="89"/>
      <c r="CGK1" s="89"/>
      <c r="CGL1" s="89"/>
      <c r="CGM1" s="89"/>
      <c r="CGN1" s="89"/>
      <c r="CGO1" s="89"/>
      <c r="CGP1" s="89"/>
      <c r="CGQ1" s="89"/>
      <c r="CGR1" s="89"/>
      <c r="CGS1" s="89"/>
      <c r="CGT1" s="89"/>
      <c r="CGU1" s="89"/>
      <c r="CGV1" s="89"/>
      <c r="CGW1" s="89"/>
      <c r="CGX1" s="89"/>
      <c r="CGY1" s="89"/>
      <c r="CGZ1" s="89"/>
      <c r="CHA1" s="89"/>
      <c r="CHB1" s="89"/>
      <c r="CHC1" s="89"/>
      <c r="CHD1" s="89"/>
      <c r="CHE1" s="89"/>
      <c r="CHF1" s="89"/>
      <c r="CHG1" s="89"/>
      <c r="CHH1" s="89"/>
      <c r="CHI1" s="89"/>
      <c r="CHJ1" s="89"/>
      <c r="CHK1" s="89"/>
      <c r="CHL1" s="89"/>
      <c r="CHM1" s="89"/>
      <c r="CHN1" s="89"/>
      <c r="CHO1" s="89"/>
      <c r="CHP1" s="89"/>
      <c r="CHQ1" s="89"/>
      <c r="CHR1" s="89"/>
      <c r="CHS1" s="89"/>
      <c r="CHT1" s="89"/>
      <c r="CHU1" s="89"/>
      <c r="CHV1" s="89"/>
      <c r="CHW1" s="89"/>
      <c r="CHX1" s="89"/>
      <c r="CHY1" s="89"/>
      <c r="CHZ1" s="89"/>
      <c r="CIA1" s="89"/>
      <c r="CIB1" s="89"/>
      <c r="CIC1" s="89"/>
      <c r="CID1" s="89"/>
      <c r="CIE1" s="89"/>
      <c r="CIF1" s="89"/>
      <c r="CIG1" s="89"/>
      <c r="CIH1" s="89"/>
      <c r="CII1" s="89"/>
      <c r="CIJ1" s="89"/>
      <c r="CIK1" s="89"/>
      <c r="CIL1" s="89"/>
      <c r="CIM1" s="89"/>
      <c r="CIN1" s="89"/>
      <c r="CIO1" s="89"/>
      <c r="CIP1" s="89"/>
      <c r="CIQ1" s="89"/>
      <c r="CIR1" s="89"/>
      <c r="CIS1" s="89"/>
      <c r="CIT1" s="89"/>
      <c r="CIU1" s="89"/>
      <c r="CIV1" s="89"/>
      <c r="CIW1" s="89"/>
      <c r="CIX1" s="89"/>
      <c r="CIY1" s="89"/>
      <c r="CIZ1" s="89"/>
      <c r="CJA1" s="89"/>
      <c r="CJB1" s="89"/>
      <c r="CJC1" s="89"/>
      <c r="CJD1" s="89"/>
      <c r="CJE1" s="89"/>
      <c r="CJF1" s="89"/>
      <c r="CJG1" s="89"/>
      <c r="CJH1" s="89"/>
      <c r="CJI1" s="89"/>
      <c r="CJJ1" s="89"/>
      <c r="CJK1" s="89"/>
      <c r="CJL1" s="89"/>
      <c r="CJM1" s="89"/>
      <c r="CJN1" s="89"/>
      <c r="CJO1" s="89"/>
      <c r="CJP1" s="89"/>
      <c r="CJQ1" s="89"/>
      <c r="CJR1" s="89"/>
      <c r="CJS1" s="89"/>
      <c r="CJT1" s="89"/>
      <c r="CJU1" s="89"/>
      <c r="CJV1" s="89"/>
      <c r="CJW1" s="89"/>
      <c r="CJX1" s="89"/>
      <c r="CJY1" s="89"/>
      <c r="CJZ1" s="89"/>
      <c r="CKA1" s="89"/>
      <c r="CKB1" s="89"/>
      <c r="CKC1" s="89"/>
      <c r="CKD1" s="89"/>
      <c r="CKE1" s="89"/>
      <c r="CKF1" s="89"/>
      <c r="CKG1" s="89"/>
      <c r="CKH1" s="89"/>
      <c r="CKI1" s="89"/>
      <c r="CKJ1" s="89"/>
      <c r="CKK1" s="89"/>
      <c r="CKL1" s="89"/>
      <c r="CKM1" s="89"/>
      <c r="CKN1" s="89"/>
      <c r="CKO1" s="89"/>
      <c r="CKP1" s="89"/>
      <c r="CKQ1" s="89"/>
      <c r="CKR1" s="89"/>
      <c r="CKS1" s="89"/>
      <c r="CKT1" s="89"/>
      <c r="CKU1" s="89"/>
      <c r="CKV1" s="89"/>
      <c r="CKW1" s="89"/>
      <c r="CKX1" s="89"/>
      <c r="CKY1" s="89"/>
      <c r="CKZ1" s="89"/>
      <c r="CLA1" s="89"/>
      <c r="CLB1" s="89"/>
      <c r="CLC1" s="89"/>
      <c r="CLD1" s="89"/>
      <c r="CLE1" s="89"/>
      <c r="CLF1" s="89"/>
      <c r="CLG1" s="89"/>
      <c r="CLH1" s="89"/>
      <c r="CLI1" s="89"/>
      <c r="CLJ1" s="89"/>
      <c r="CLK1" s="89"/>
      <c r="CLL1" s="89"/>
      <c r="CLM1" s="89"/>
      <c r="CLN1" s="89"/>
      <c r="CLO1" s="89"/>
      <c r="CLP1" s="89"/>
      <c r="CLQ1" s="89"/>
      <c r="CLR1" s="89"/>
      <c r="CLS1" s="89"/>
      <c r="CLT1" s="89"/>
      <c r="CLU1" s="89"/>
      <c r="CLV1" s="89"/>
      <c r="CLW1" s="89"/>
      <c r="CLX1" s="89"/>
      <c r="CLY1" s="89"/>
      <c r="CLZ1" s="89"/>
      <c r="CMA1" s="89"/>
      <c r="CMB1" s="89"/>
      <c r="CMC1" s="89"/>
      <c r="CMD1" s="89"/>
      <c r="CME1" s="89"/>
      <c r="CMF1" s="89"/>
      <c r="CMG1" s="89"/>
      <c r="CMH1" s="89"/>
      <c r="CMI1" s="89"/>
      <c r="CMJ1" s="89"/>
      <c r="CMK1" s="89"/>
      <c r="CML1" s="89"/>
      <c r="CMM1" s="89"/>
      <c r="CMN1" s="89"/>
      <c r="CMO1" s="89"/>
      <c r="CMP1" s="89"/>
      <c r="CMQ1" s="89"/>
      <c r="CMR1" s="89"/>
      <c r="CMS1" s="89"/>
      <c r="CMT1" s="89"/>
      <c r="CMU1" s="89"/>
      <c r="CMV1" s="89"/>
      <c r="CMW1" s="89"/>
      <c r="CMX1" s="89"/>
      <c r="CMY1" s="89"/>
      <c r="CMZ1" s="89"/>
      <c r="CNA1" s="89"/>
      <c r="CNB1" s="89"/>
      <c r="CNC1" s="89"/>
      <c r="CND1" s="89"/>
      <c r="CNE1" s="89"/>
      <c r="CNF1" s="89"/>
      <c r="CNG1" s="89"/>
      <c r="CNH1" s="89"/>
      <c r="CNI1" s="89"/>
      <c r="CNJ1" s="89"/>
      <c r="CNK1" s="89"/>
      <c r="CNL1" s="89"/>
      <c r="CNM1" s="89"/>
      <c r="CNN1" s="89"/>
      <c r="CNO1" s="89"/>
      <c r="CNP1" s="89"/>
      <c r="CNQ1" s="89"/>
      <c r="CNR1" s="89"/>
      <c r="CNS1" s="89"/>
      <c r="CNT1" s="89"/>
      <c r="CNU1" s="89"/>
      <c r="CNV1" s="89"/>
      <c r="CNW1" s="89"/>
      <c r="CNX1" s="89"/>
      <c r="CNY1" s="89"/>
      <c r="CNZ1" s="89"/>
      <c r="COA1" s="89"/>
      <c r="COB1" s="89"/>
      <c r="COC1" s="89"/>
      <c r="COD1" s="89"/>
      <c r="COE1" s="89"/>
      <c r="COF1" s="89"/>
      <c r="COG1" s="89"/>
      <c r="COH1" s="89"/>
      <c r="COI1" s="89"/>
      <c r="COJ1" s="89"/>
      <c r="COK1" s="89"/>
      <c r="COL1" s="89"/>
      <c r="COM1" s="89"/>
      <c r="CON1" s="89"/>
      <c r="COO1" s="89"/>
      <c r="COP1" s="89"/>
      <c r="COQ1" s="89"/>
      <c r="COR1" s="89"/>
      <c r="COS1" s="89"/>
      <c r="COT1" s="89"/>
      <c r="COU1" s="89"/>
      <c r="COV1" s="89"/>
      <c r="COW1" s="89"/>
      <c r="COX1" s="89"/>
      <c r="COY1" s="89"/>
      <c r="COZ1" s="89"/>
      <c r="CPA1" s="89"/>
      <c r="CPB1" s="89"/>
      <c r="CPC1" s="89"/>
      <c r="CPD1" s="89"/>
      <c r="CPE1" s="89"/>
      <c r="CPF1" s="89"/>
      <c r="CPG1" s="89"/>
      <c r="CPH1" s="89"/>
      <c r="CPI1" s="89"/>
      <c r="CPJ1" s="89"/>
      <c r="CPK1" s="89"/>
      <c r="CPL1" s="89"/>
      <c r="CPM1" s="89"/>
      <c r="CPN1" s="89"/>
      <c r="CPO1" s="89"/>
      <c r="CPP1" s="89"/>
      <c r="CPQ1" s="89"/>
      <c r="CPR1" s="89"/>
      <c r="CPS1" s="89"/>
      <c r="CPT1" s="89"/>
      <c r="CPU1" s="89"/>
      <c r="CPV1" s="89"/>
      <c r="CPW1" s="89"/>
      <c r="CPX1" s="89"/>
      <c r="CPY1" s="89"/>
      <c r="CPZ1" s="89"/>
      <c r="CQA1" s="89"/>
      <c r="CQB1" s="89"/>
      <c r="CQC1" s="89"/>
      <c r="CQD1" s="89"/>
      <c r="CQE1" s="89"/>
      <c r="CQF1" s="89"/>
      <c r="CQG1" s="89"/>
      <c r="CQH1" s="89"/>
      <c r="CQI1" s="89"/>
      <c r="CQJ1" s="89"/>
      <c r="CQK1" s="89"/>
      <c r="CQL1" s="89"/>
      <c r="CQM1" s="89"/>
      <c r="CQN1" s="89"/>
      <c r="CQO1" s="89"/>
      <c r="CQP1" s="89"/>
      <c r="CQQ1" s="89"/>
      <c r="CQR1" s="89"/>
      <c r="CQS1" s="89"/>
      <c r="CQT1" s="89"/>
      <c r="CQU1" s="89"/>
      <c r="CQV1" s="89"/>
      <c r="CQW1" s="89"/>
      <c r="CQX1" s="89"/>
      <c r="CQY1" s="89"/>
      <c r="CQZ1" s="89"/>
      <c r="CRA1" s="89"/>
      <c r="CRB1" s="89"/>
      <c r="CRC1" s="89"/>
      <c r="CRD1" s="89"/>
      <c r="CRE1" s="89"/>
      <c r="CRF1" s="89"/>
      <c r="CRG1" s="89"/>
      <c r="CRH1" s="89"/>
      <c r="CRI1" s="89"/>
      <c r="CRJ1" s="89"/>
      <c r="CRK1" s="89"/>
      <c r="CRL1" s="89"/>
      <c r="CRM1" s="89"/>
      <c r="CRN1" s="89"/>
      <c r="CRO1" s="89"/>
      <c r="CRP1" s="89"/>
      <c r="CRQ1" s="89"/>
      <c r="CRR1" s="89"/>
      <c r="CRS1" s="89"/>
      <c r="CRT1" s="89"/>
      <c r="CRU1" s="89"/>
      <c r="CRV1" s="89"/>
      <c r="CRW1" s="89"/>
      <c r="CRX1" s="89"/>
      <c r="CRY1" s="89"/>
      <c r="CRZ1" s="89"/>
      <c r="CSA1" s="89"/>
      <c r="CSB1" s="89"/>
      <c r="CSC1" s="89"/>
      <c r="CSD1" s="89"/>
      <c r="CSE1" s="89"/>
      <c r="CSF1" s="89"/>
      <c r="CSG1" s="89"/>
      <c r="CSH1" s="89"/>
      <c r="CSI1" s="89"/>
      <c r="CSJ1" s="89"/>
      <c r="CSK1" s="89"/>
      <c r="CSL1" s="89"/>
      <c r="CSM1" s="89"/>
      <c r="CSN1" s="89"/>
      <c r="CSO1" s="89"/>
      <c r="CSP1" s="89"/>
      <c r="CSQ1" s="89"/>
      <c r="CSR1" s="89"/>
      <c r="CSS1" s="89"/>
      <c r="CST1" s="89"/>
      <c r="CSU1" s="89"/>
      <c r="CSV1" s="89"/>
      <c r="CSW1" s="89"/>
      <c r="CSX1" s="89"/>
      <c r="CSY1" s="89"/>
      <c r="CSZ1" s="89"/>
      <c r="CTA1" s="89"/>
      <c r="CTB1" s="89"/>
      <c r="CTC1" s="89"/>
      <c r="CTD1" s="89"/>
      <c r="CTE1" s="89"/>
      <c r="CTF1" s="89"/>
      <c r="CTG1" s="89"/>
      <c r="CTH1" s="89"/>
      <c r="CTI1" s="89"/>
      <c r="CTJ1" s="89"/>
      <c r="CTK1" s="89"/>
      <c r="CTL1" s="89"/>
      <c r="CTM1" s="89"/>
      <c r="CTN1" s="89"/>
      <c r="CTO1" s="89"/>
      <c r="CTP1" s="89"/>
      <c r="CTQ1" s="89"/>
      <c r="CTR1" s="89"/>
      <c r="CTS1" s="89"/>
      <c r="CTT1" s="89"/>
      <c r="CTU1" s="89"/>
      <c r="CTV1" s="89"/>
      <c r="CTW1" s="89"/>
      <c r="CTX1" s="89"/>
      <c r="CTY1" s="89"/>
      <c r="CTZ1" s="89"/>
      <c r="CUA1" s="89"/>
      <c r="CUB1" s="89"/>
      <c r="CUC1" s="89"/>
      <c r="CUD1" s="89"/>
      <c r="CUE1" s="89"/>
      <c r="CUF1" s="89"/>
      <c r="CUG1" s="89"/>
      <c r="CUH1" s="89"/>
      <c r="CUI1" s="89"/>
      <c r="CUJ1" s="89"/>
      <c r="CUK1" s="89"/>
      <c r="CUL1" s="89"/>
      <c r="CUM1" s="89"/>
      <c r="CUN1" s="89"/>
      <c r="CUO1" s="89"/>
      <c r="CUP1" s="89"/>
      <c r="CUQ1" s="89"/>
      <c r="CUR1" s="89"/>
      <c r="CUS1" s="89"/>
      <c r="CUT1" s="89"/>
      <c r="CUU1" s="89"/>
      <c r="CUV1" s="89"/>
      <c r="CUW1" s="89"/>
      <c r="CUX1" s="89"/>
      <c r="CUY1" s="89"/>
      <c r="CUZ1" s="89"/>
      <c r="CVA1" s="89"/>
      <c r="CVB1" s="89"/>
      <c r="CVC1" s="89"/>
      <c r="CVD1" s="89"/>
      <c r="CVE1" s="89"/>
      <c r="CVF1" s="89"/>
      <c r="CVG1" s="89"/>
      <c r="CVH1" s="89"/>
      <c r="CVI1" s="89"/>
      <c r="CVJ1" s="89"/>
      <c r="CVK1" s="89"/>
      <c r="CVL1" s="89"/>
      <c r="CVM1" s="89"/>
      <c r="CVN1" s="89"/>
      <c r="CVO1" s="89"/>
      <c r="CVP1" s="89"/>
      <c r="CVQ1" s="89"/>
      <c r="CVR1" s="89"/>
      <c r="CVS1" s="89"/>
      <c r="CVT1" s="89"/>
      <c r="CVU1" s="89"/>
      <c r="CVV1" s="89"/>
      <c r="CVW1" s="89"/>
      <c r="CVX1" s="89"/>
      <c r="CVY1" s="89"/>
      <c r="CVZ1" s="89"/>
      <c r="CWA1" s="89"/>
      <c r="CWB1" s="89"/>
      <c r="CWC1" s="89"/>
      <c r="CWD1" s="89"/>
      <c r="CWE1" s="89"/>
      <c r="CWF1" s="89"/>
      <c r="CWG1" s="89"/>
      <c r="CWH1" s="89"/>
      <c r="CWI1" s="89"/>
      <c r="CWJ1" s="89"/>
      <c r="CWK1" s="89"/>
      <c r="CWL1" s="89"/>
      <c r="CWM1" s="89"/>
      <c r="CWN1" s="89"/>
      <c r="CWO1" s="89"/>
      <c r="CWP1" s="89"/>
      <c r="CWQ1" s="89"/>
      <c r="CWR1" s="89"/>
      <c r="CWS1" s="89"/>
      <c r="CWT1" s="89"/>
      <c r="CWU1" s="89"/>
      <c r="CWV1" s="89"/>
      <c r="CWW1" s="89"/>
      <c r="CWX1" s="89"/>
      <c r="CWY1" s="89"/>
      <c r="CWZ1" s="89"/>
      <c r="CXA1" s="89"/>
      <c r="CXB1" s="89"/>
      <c r="CXC1" s="89"/>
      <c r="CXD1" s="89"/>
      <c r="CXE1" s="89"/>
      <c r="CXF1" s="89"/>
      <c r="CXG1" s="89"/>
      <c r="CXH1" s="89"/>
      <c r="CXI1" s="89"/>
      <c r="CXJ1" s="89"/>
      <c r="CXK1" s="89"/>
      <c r="CXL1" s="89"/>
      <c r="CXM1" s="89"/>
      <c r="CXN1" s="89"/>
      <c r="CXO1" s="89"/>
      <c r="CXP1" s="89"/>
      <c r="CXQ1" s="89"/>
      <c r="CXR1" s="89"/>
      <c r="CXS1" s="89"/>
      <c r="CXT1" s="89"/>
      <c r="CXU1" s="89"/>
      <c r="CXV1" s="89"/>
      <c r="CXW1" s="89"/>
      <c r="CXX1" s="89"/>
      <c r="CXY1" s="89"/>
      <c r="CXZ1" s="89"/>
      <c r="CYA1" s="89"/>
      <c r="CYB1" s="89"/>
      <c r="CYC1" s="89"/>
      <c r="CYD1" s="89"/>
      <c r="CYE1" s="89"/>
      <c r="CYF1" s="89"/>
      <c r="CYG1" s="89"/>
      <c r="CYH1" s="89"/>
      <c r="CYI1" s="89"/>
      <c r="CYJ1" s="89"/>
      <c r="CYK1" s="89"/>
      <c r="CYL1" s="89"/>
      <c r="CYM1" s="89"/>
      <c r="CYN1" s="89"/>
      <c r="CYO1" s="89"/>
      <c r="CYP1" s="89"/>
      <c r="CYQ1" s="89"/>
      <c r="CYR1" s="89"/>
      <c r="CYS1" s="89"/>
      <c r="CYT1" s="89"/>
      <c r="CYU1" s="89"/>
      <c r="CYV1" s="89"/>
      <c r="CYW1" s="89"/>
      <c r="CYX1" s="89"/>
      <c r="CYY1" s="89"/>
      <c r="CYZ1" s="89"/>
      <c r="CZA1" s="89"/>
      <c r="CZB1" s="89"/>
      <c r="CZC1" s="89"/>
      <c r="CZD1" s="89"/>
      <c r="CZE1" s="89"/>
      <c r="CZF1" s="89"/>
      <c r="CZG1" s="89"/>
      <c r="CZH1" s="89"/>
      <c r="CZI1" s="89"/>
      <c r="CZJ1" s="89"/>
      <c r="CZK1" s="89"/>
      <c r="CZL1" s="89"/>
      <c r="CZM1" s="89"/>
      <c r="CZN1" s="89"/>
      <c r="CZO1" s="89"/>
      <c r="CZP1" s="89"/>
      <c r="CZQ1" s="89"/>
      <c r="CZR1" s="89"/>
      <c r="CZS1" s="89"/>
      <c r="CZT1" s="89"/>
      <c r="CZU1" s="89"/>
      <c r="CZV1" s="89"/>
      <c r="CZW1" s="89"/>
      <c r="CZX1" s="89"/>
      <c r="CZY1" s="89"/>
      <c r="CZZ1" s="89"/>
      <c r="DAA1" s="89"/>
      <c r="DAB1" s="89"/>
      <c r="DAC1" s="89"/>
      <c r="DAD1" s="89"/>
      <c r="DAE1" s="89"/>
      <c r="DAF1" s="89"/>
      <c r="DAG1" s="89"/>
      <c r="DAH1" s="89"/>
      <c r="DAI1" s="89"/>
      <c r="DAJ1" s="89"/>
      <c r="DAK1" s="89"/>
      <c r="DAL1" s="89"/>
      <c r="DAM1" s="89"/>
      <c r="DAN1" s="89"/>
      <c r="DAO1" s="89"/>
      <c r="DAP1" s="89"/>
      <c r="DAQ1" s="89"/>
      <c r="DAR1" s="89"/>
      <c r="DAS1" s="89"/>
      <c r="DAT1" s="89"/>
      <c r="DAU1" s="89"/>
      <c r="DAV1" s="89"/>
      <c r="DAW1" s="89"/>
      <c r="DAX1" s="89"/>
      <c r="DAY1" s="89"/>
      <c r="DAZ1" s="89"/>
      <c r="DBA1" s="89"/>
      <c r="DBB1" s="89"/>
      <c r="DBC1" s="89"/>
      <c r="DBD1" s="89"/>
      <c r="DBE1" s="89"/>
      <c r="DBF1" s="89"/>
      <c r="DBG1" s="89"/>
      <c r="DBH1" s="89"/>
      <c r="DBI1" s="89"/>
      <c r="DBJ1" s="89"/>
      <c r="DBK1" s="89"/>
      <c r="DBL1" s="89"/>
      <c r="DBM1" s="89"/>
      <c r="DBN1" s="89"/>
      <c r="DBO1" s="89"/>
      <c r="DBP1" s="89"/>
      <c r="DBQ1" s="89"/>
      <c r="DBR1" s="89"/>
      <c r="DBS1" s="89"/>
      <c r="DBT1" s="89"/>
      <c r="DBU1" s="89"/>
      <c r="DBV1" s="89"/>
      <c r="DBW1" s="89"/>
      <c r="DBX1" s="89"/>
      <c r="DBY1" s="89"/>
      <c r="DBZ1" s="89"/>
      <c r="DCA1" s="89"/>
      <c r="DCB1" s="89"/>
      <c r="DCC1" s="89"/>
      <c r="DCD1" s="89"/>
      <c r="DCE1" s="89"/>
      <c r="DCF1" s="89"/>
      <c r="DCG1" s="89"/>
      <c r="DCH1" s="89"/>
      <c r="DCI1" s="89"/>
      <c r="DCJ1" s="89"/>
      <c r="DCK1" s="89"/>
      <c r="DCL1" s="89"/>
      <c r="DCM1" s="89"/>
      <c r="DCN1" s="89"/>
      <c r="DCO1" s="89"/>
      <c r="DCP1" s="89"/>
      <c r="DCQ1" s="89"/>
      <c r="DCR1" s="89"/>
      <c r="DCS1" s="89"/>
      <c r="DCT1" s="89"/>
      <c r="DCU1" s="89"/>
      <c r="DCV1" s="89"/>
      <c r="DCW1" s="89"/>
      <c r="DCX1" s="89"/>
      <c r="DCY1" s="89"/>
      <c r="DCZ1" s="89"/>
      <c r="DDA1" s="89"/>
      <c r="DDB1" s="89"/>
      <c r="DDC1" s="89"/>
      <c r="DDD1" s="89"/>
      <c r="DDE1" s="89"/>
      <c r="DDF1" s="89"/>
      <c r="DDG1" s="89"/>
      <c r="DDH1" s="89"/>
      <c r="DDI1" s="89"/>
      <c r="DDJ1" s="89"/>
      <c r="DDK1" s="89"/>
      <c r="DDL1" s="89"/>
      <c r="DDM1" s="89"/>
      <c r="DDN1" s="89"/>
      <c r="DDO1" s="89"/>
      <c r="DDP1" s="89"/>
      <c r="DDQ1" s="89"/>
      <c r="DDR1" s="89"/>
      <c r="DDS1" s="89"/>
      <c r="DDT1" s="89"/>
      <c r="DDU1" s="89"/>
      <c r="DDV1" s="89"/>
      <c r="DDW1" s="89"/>
      <c r="DDX1" s="89"/>
      <c r="DDY1" s="89"/>
      <c r="DDZ1" s="89"/>
      <c r="DEA1" s="89"/>
      <c r="DEB1" s="89"/>
      <c r="DEC1" s="89"/>
      <c r="DED1" s="89"/>
      <c r="DEE1" s="89"/>
      <c r="DEF1" s="89"/>
      <c r="DEG1" s="89"/>
      <c r="DEH1" s="89"/>
      <c r="DEI1" s="89"/>
      <c r="DEJ1" s="89"/>
      <c r="DEK1" s="89"/>
      <c r="DEL1" s="89"/>
      <c r="DEM1" s="89"/>
      <c r="DEN1" s="89"/>
      <c r="DEO1" s="89"/>
      <c r="DEP1" s="89"/>
      <c r="DEQ1" s="89"/>
      <c r="DER1" s="89"/>
      <c r="DES1" s="89"/>
      <c r="DET1" s="89"/>
      <c r="DEU1" s="89"/>
      <c r="DEV1" s="89"/>
      <c r="DEW1" s="89"/>
      <c r="DEX1" s="89"/>
      <c r="DEY1" s="89"/>
      <c r="DEZ1" s="89"/>
      <c r="DFA1" s="89"/>
      <c r="DFB1" s="89"/>
      <c r="DFC1" s="89"/>
      <c r="DFD1" s="89"/>
      <c r="DFE1" s="89"/>
      <c r="DFF1" s="89"/>
      <c r="DFG1" s="89"/>
      <c r="DFH1" s="89"/>
      <c r="DFI1" s="89"/>
      <c r="DFJ1" s="89"/>
      <c r="DFK1" s="89"/>
      <c r="DFL1" s="89"/>
      <c r="DFM1" s="89"/>
      <c r="DFN1" s="89"/>
      <c r="DFO1" s="89"/>
      <c r="DFP1" s="89"/>
      <c r="DFQ1" s="89"/>
      <c r="DFR1" s="89"/>
      <c r="DFS1" s="89"/>
      <c r="DFT1" s="89"/>
      <c r="DFU1" s="89"/>
      <c r="DFV1" s="89"/>
      <c r="DFW1" s="89"/>
      <c r="DFX1" s="89"/>
      <c r="DFY1" s="89"/>
      <c r="DFZ1" s="89"/>
      <c r="DGA1" s="89"/>
      <c r="DGB1" s="89"/>
      <c r="DGC1" s="89"/>
      <c r="DGD1" s="89"/>
      <c r="DGE1" s="89"/>
      <c r="DGF1" s="89"/>
      <c r="DGG1" s="89"/>
      <c r="DGH1" s="89"/>
      <c r="DGI1" s="89"/>
      <c r="DGJ1" s="89"/>
      <c r="DGK1" s="89"/>
      <c r="DGL1" s="89"/>
      <c r="DGM1" s="89"/>
      <c r="DGN1" s="89"/>
      <c r="DGO1" s="89"/>
      <c r="DGP1" s="89"/>
      <c r="DGQ1" s="89"/>
      <c r="DGR1" s="89"/>
      <c r="DGS1" s="89"/>
      <c r="DGT1" s="89"/>
      <c r="DGU1" s="89"/>
      <c r="DGV1" s="89"/>
      <c r="DGW1" s="89"/>
      <c r="DGX1" s="89"/>
      <c r="DGY1" s="89"/>
      <c r="DGZ1" s="89"/>
      <c r="DHA1" s="89"/>
      <c r="DHB1" s="89"/>
      <c r="DHC1" s="89"/>
      <c r="DHD1" s="89"/>
      <c r="DHE1" s="89"/>
      <c r="DHF1" s="89"/>
      <c r="DHG1" s="89"/>
      <c r="DHH1" s="89"/>
      <c r="DHI1" s="89"/>
      <c r="DHJ1" s="89"/>
      <c r="DHK1" s="89"/>
      <c r="DHL1" s="89"/>
      <c r="DHM1" s="89"/>
      <c r="DHN1" s="89"/>
      <c r="DHO1" s="89"/>
      <c r="DHP1" s="89"/>
      <c r="DHQ1" s="89"/>
      <c r="DHR1" s="89"/>
      <c r="DHS1" s="89"/>
      <c r="DHT1" s="89"/>
      <c r="DHU1" s="89"/>
      <c r="DHV1" s="89"/>
      <c r="DHW1" s="89"/>
      <c r="DHX1" s="89"/>
      <c r="DHY1" s="89"/>
      <c r="DHZ1" s="89"/>
      <c r="DIA1" s="89"/>
      <c r="DIB1" s="89"/>
      <c r="DIC1" s="89"/>
      <c r="DID1" s="89"/>
      <c r="DIE1" s="89"/>
      <c r="DIF1" s="89"/>
      <c r="DIG1" s="89"/>
      <c r="DIH1" s="89"/>
      <c r="DII1" s="89"/>
      <c r="DIJ1" s="89"/>
      <c r="DIK1" s="89"/>
      <c r="DIL1" s="89"/>
      <c r="DIM1" s="89"/>
      <c r="DIN1" s="89"/>
      <c r="DIO1" s="89"/>
      <c r="DIP1" s="89"/>
      <c r="DIQ1" s="89"/>
      <c r="DIR1" s="89"/>
      <c r="DIS1" s="89"/>
      <c r="DIT1" s="89"/>
      <c r="DIU1" s="89"/>
      <c r="DIV1" s="89"/>
      <c r="DIW1" s="89"/>
      <c r="DIX1" s="89"/>
      <c r="DIY1" s="89"/>
      <c r="DIZ1" s="89"/>
      <c r="DJA1" s="89"/>
      <c r="DJB1" s="89"/>
      <c r="DJC1" s="89"/>
      <c r="DJD1" s="89"/>
      <c r="DJE1" s="89"/>
      <c r="DJF1" s="89"/>
      <c r="DJG1" s="89"/>
      <c r="DJH1" s="89"/>
      <c r="DJI1" s="89"/>
      <c r="DJJ1" s="89"/>
      <c r="DJK1" s="89"/>
      <c r="DJL1" s="89"/>
      <c r="DJM1" s="89"/>
      <c r="DJN1" s="89"/>
      <c r="DJO1" s="89"/>
      <c r="DJP1" s="89"/>
      <c r="DJQ1" s="89"/>
      <c r="DJR1" s="89"/>
      <c r="DJS1" s="89"/>
      <c r="DJT1" s="89"/>
      <c r="DJU1" s="89"/>
      <c r="DJV1" s="89"/>
      <c r="DJW1" s="89"/>
      <c r="DJX1" s="89"/>
      <c r="DJY1" s="89"/>
      <c r="DJZ1" s="89"/>
      <c r="DKA1" s="89"/>
      <c r="DKB1" s="89"/>
      <c r="DKC1" s="89"/>
      <c r="DKD1" s="89"/>
      <c r="DKE1" s="89"/>
      <c r="DKF1" s="89"/>
      <c r="DKG1" s="89"/>
      <c r="DKH1" s="89"/>
      <c r="DKI1" s="89"/>
      <c r="DKJ1" s="89"/>
      <c r="DKK1" s="89"/>
      <c r="DKL1" s="89"/>
      <c r="DKM1" s="89"/>
      <c r="DKN1" s="89"/>
      <c r="DKO1" s="89"/>
      <c r="DKP1" s="89"/>
      <c r="DKQ1" s="89"/>
      <c r="DKR1" s="89"/>
      <c r="DKS1" s="89"/>
      <c r="DKT1" s="89"/>
      <c r="DKU1" s="89"/>
      <c r="DKV1" s="89"/>
      <c r="DKW1" s="89"/>
      <c r="DKX1" s="89"/>
      <c r="DKY1" s="89"/>
      <c r="DKZ1" s="89"/>
      <c r="DLA1" s="89"/>
      <c r="DLB1" s="89"/>
      <c r="DLC1" s="89"/>
      <c r="DLD1" s="89"/>
      <c r="DLE1" s="89"/>
      <c r="DLF1" s="89"/>
      <c r="DLG1" s="89"/>
      <c r="DLH1" s="89"/>
      <c r="DLI1" s="89"/>
      <c r="DLJ1" s="89"/>
      <c r="DLK1" s="89"/>
      <c r="DLL1" s="89"/>
      <c r="DLM1" s="89"/>
      <c r="DLN1" s="89"/>
      <c r="DLO1" s="89"/>
      <c r="DLP1" s="89"/>
      <c r="DLQ1" s="89"/>
      <c r="DLR1" s="89"/>
      <c r="DLS1" s="89"/>
      <c r="DLT1" s="89"/>
      <c r="DLU1" s="89"/>
      <c r="DLV1" s="89"/>
      <c r="DLW1" s="89"/>
      <c r="DLX1" s="89"/>
      <c r="DLY1" s="89"/>
      <c r="DLZ1" s="89"/>
      <c r="DMA1" s="89"/>
      <c r="DMB1" s="89"/>
      <c r="DMC1" s="89"/>
      <c r="DMD1" s="89"/>
      <c r="DME1" s="89"/>
      <c r="DMF1" s="89"/>
      <c r="DMG1" s="89"/>
      <c r="DMH1" s="89"/>
      <c r="DMI1" s="89"/>
      <c r="DMJ1" s="89"/>
      <c r="DMK1" s="89"/>
      <c r="DML1" s="89"/>
      <c r="DMM1" s="89"/>
      <c r="DMN1" s="89"/>
      <c r="DMO1" s="89"/>
      <c r="DMP1" s="89"/>
      <c r="DMQ1" s="89"/>
      <c r="DMR1" s="89"/>
      <c r="DMS1" s="89"/>
      <c r="DMT1" s="89"/>
      <c r="DMU1" s="89"/>
      <c r="DMV1" s="89"/>
      <c r="DMW1" s="89"/>
      <c r="DMX1" s="89"/>
      <c r="DMY1" s="89"/>
      <c r="DMZ1" s="89"/>
      <c r="DNA1" s="89"/>
      <c r="DNB1" s="89"/>
      <c r="DNC1" s="89"/>
      <c r="DND1" s="89"/>
      <c r="DNE1" s="89"/>
      <c r="DNF1" s="89"/>
      <c r="DNG1" s="89"/>
      <c r="DNH1" s="89"/>
      <c r="DNI1" s="89"/>
      <c r="DNJ1" s="89"/>
      <c r="DNK1" s="89"/>
      <c r="DNL1" s="89"/>
      <c r="DNM1" s="89"/>
      <c r="DNN1" s="89"/>
      <c r="DNO1" s="89"/>
      <c r="DNP1" s="89"/>
      <c r="DNQ1" s="89"/>
      <c r="DNR1" s="89"/>
      <c r="DNS1" s="89"/>
      <c r="DNT1" s="89"/>
      <c r="DNU1" s="89"/>
      <c r="DNV1" s="89"/>
      <c r="DNW1" s="89"/>
      <c r="DNX1" s="89"/>
      <c r="DNY1" s="89"/>
      <c r="DNZ1" s="89"/>
      <c r="DOA1" s="89"/>
      <c r="DOB1" s="89"/>
      <c r="DOC1" s="89"/>
      <c r="DOD1" s="89"/>
      <c r="DOE1" s="89"/>
      <c r="DOF1" s="89"/>
      <c r="DOG1" s="89"/>
      <c r="DOH1" s="89"/>
      <c r="DOI1" s="89"/>
      <c r="DOJ1" s="89"/>
      <c r="DOK1" s="89"/>
      <c r="DOL1" s="89"/>
      <c r="DOM1" s="89"/>
      <c r="DON1" s="89"/>
      <c r="DOO1" s="89"/>
      <c r="DOP1" s="89"/>
      <c r="DOQ1" s="89"/>
      <c r="DOR1" s="89"/>
      <c r="DOS1" s="89"/>
      <c r="DOT1" s="89"/>
      <c r="DOU1" s="89"/>
      <c r="DOV1" s="89"/>
      <c r="DOW1" s="89"/>
      <c r="DOX1" s="89"/>
      <c r="DOY1" s="89"/>
      <c r="DOZ1" s="89"/>
      <c r="DPA1" s="89"/>
      <c r="DPB1" s="89"/>
      <c r="DPC1" s="89"/>
      <c r="DPD1" s="89"/>
      <c r="DPE1" s="89"/>
      <c r="DPF1" s="89"/>
      <c r="DPG1" s="89"/>
      <c r="DPH1" s="89"/>
      <c r="DPI1" s="89"/>
      <c r="DPJ1" s="89"/>
      <c r="DPK1" s="89"/>
      <c r="DPL1" s="89"/>
      <c r="DPM1" s="89"/>
      <c r="DPN1" s="89"/>
      <c r="DPO1" s="89"/>
      <c r="DPP1" s="89"/>
      <c r="DPQ1" s="89"/>
      <c r="DPR1" s="89"/>
      <c r="DPS1" s="89"/>
      <c r="DPT1" s="89"/>
      <c r="DPU1" s="89"/>
      <c r="DPV1" s="89"/>
      <c r="DPW1" s="89"/>
      <c r="DPX1" s="89"/>
      <c r="DPY1" s="89"/>
      <c r="DPZ1" s="89"/>
      <c r="DQA1" s="89"/>
      <c r="DQB1" s="89"/>
      <c r="DQC1" s="89"/>
      <c r="DQD1" s="89"/>
      <c r="DQE1" s="89"/>
      <c r="DQF1" s="89"/>
      <c r="DQG1" s="89"/>
      <c r="DQH1" s="89"/>
      <c r="DQI1" s="89"/>
      <c r="DQJ1" s="89"/>
      <c r="DQK1" s="89"/>
      <c r="DQL1" s="89"/>
      <c r="DQM1" s="89"/>
      <c r="DQN1" s="89"/>
      <c r="DQO1" s="89"/>
      <c r="DQP1" s="89"/>
      <c r="DQQ1" s="89"/>
      <c r="DQR1" s="89"/>
      <c r="DQS1" s="89"/>
      <c r="DQT1" s="89"/>
      <c r="DQU1" s="89"/>
      <c r="DQV1" s="89"/>
      <c r="DQW1" s="89"/>
      <c r="DQX1" s="89"/>
      <c r="DQY1" s="89"/>
      <c r="DQZ1" s="89"/>
      <c r="DRA1" s="89"/>
      <c r="DRB1" s="89"/>
      <c r="DRC1" s="89"/>
      <c r="DRD1" s="89"/>
      <c r="DRE1" s="89"/>
      <c r="DRF1" s="89"/>
      <c r="DRG1" s="89"/>
      <c r="DRH1" s="89"/>
      <c r="DRI1" s="89"/>
      <c r="DRJ1" s="89"/>
      <c r="DRK1" s="89"/>
      <c r="DRL1" s="89"/>
      <c r="DRM1" s="89"/>
      <c r="DRN1" s="89"/>
      <c r="DRO1" s="89"/>
      <c r="DRP1" s="89"/>
      <c r="DRQ1" s="89"/>
      <c r="DRR1" s="89"/>
      <c r="DRS1" s="89"/>
      <c r="DRT1" s="89"/>
      <c r="DRU1" s="89"/>
      <c r="DRV1" s="89"/>
      <c r="DRW1" s="89"/>
      <c r="DRX1" s="89"/>
      <c r="DRY1" s="89"/>
      <c r="DRZ1" s="89"/>
      <c r="DSA1" s="89"/>
      <c r="DSB1" s="89"/>
      <c r="DSC1" s="89"/>
      <c r="DSD1" s="89"/>
      <c r="DSE1" s="89"/>
      <c r="DSF1" s="89"/>
      <c r="DSG1" s="89"/>
      <c r="DSH1" s="89"/>
      <c r="DSI1" s="89"/>
      <c r="DSJ1" s="89"/>
      <c r="DSK1" s="89"/>
      <c r="DSL1" s="89"/>
      <c r="DSM1" s="89"/>
      <c r="DSN1" s="89"/>
      <c r="DSO1" s="89"/>
      <c r="DSP1" s="89"/>
      <c r="DSQ1" s="89"/>
      <c r="DSR1" s="89"/>
      <c r="DSS1" s="89"/>
      <c r="DST1" s="89"/>
      <c r="DSU1" s="89"/>
      <c r="DSV1" s="89"/>
      <c r="DSW1" s="89"/>
      <c r="DSX1" s="89"/>
      <c r="DSY1" s="89"/>
      <c r="DSZ1" s="89"/>
      <c r="DTA1" s="89"/>
      <c r="DTB1" s="89"/>
      <c r="DTC1" s="89"/>
      <c r="DTD1" s="89"/>
      <c r="DTE1" s="89"/>
      <c r="DTF1" s="89"/>
      <c r="DTG1" s="89"/>
      <c r="DTH1" s="89"/>
      <c r="DTI1" s="89"/>
      <c r="DTJ1" s="89"/>
      <c r="DTK1" s="89"/>
      <c r="DTL1" s="89"/>
      <c r="DTM1" s="89"/>
      <c r="DTN1" s="89"/>
      <c r="DTO1" s="89"/>
      <c r="DTP1" s="89"/>
      <c r="DTQ1" s="89"/>
      <c r="DTR1" s="89"/>
      <c r="DTS1" s="89"/>
      <c r="DTT1" s="89"/>
      <c r="DTU1" s="89"/>
      <c r="DTV1" s="89"/>
      <c r="DTW1" s="89"/>
      <c r="DTX1" s="89"/>
      <c r="DTY1" s="89"/>
      <c r="DTZ1" s="89"/>
      <c r="DUA1" s="89"/>
      <c r="DUB1" s="89"/>
      <c r="DUC1" s="89"/>
      <c r="DUD1" s="89"/>
      <c r="DUE1" s="89"/>
      <c r="DUF1" s="89"/>
      <c r="DUG1" s="89"/>
      <c r="DUH1" s="89"/>
      <c r="DUI1" s="89"/>
      <c r="DUJ1" s="89"/>
      <c r="DUK1" s="89"/>
      <c r="DUL1" s="89"/>
      <c r="DUM1" s="89"/>
      <c r="DUN1" s="89"/>
      <c r="DUO1" s="89"/>
      <c r="DUP1" s="89"/>
      <c r="DUQ1" s="89"/>
      <c r="DUR1" s="89"/>
      <c r="DUS1" s="89"/>
      <c r="DUT1" s="89"/>
      <c r="DUU1" s="89"/>
      <c r="DUV1" s="89"/>
      <c r="DUW1" s="89"/>
      <c r="DUX1" s="89"/>
      <c r="DUY1" s="89"/>
      <c r="DUZ1" s="89"/>
      <c r="DVA1" s="89"/>
      <c r="DVB1" s="89"/>
      <c r="DVC1" s="89"/>
      <c r="DVD1" s="89"/>
      <c r="DVE1" s="89"/>
      <c r="DVF1" s="89"/>
      <c r="DVG1" s="89"/>
      <c r="DVH1" s="89"/>
      <c r="DVI1" s="89"/>
      <c r="DVJ1" s="89"/>
      <c r="DVK1" s="89"/>
      <c r="DVL1" s="89"/>
      <c r="DVM1" s="89"/>
      <c r="DVN1" s="89"/>
      <c r="DVO1" s="89"/>
      <c r="DVP1" s="89"/>
      <c r="DVQ1" s="89"/>
      <c r="DVR1" s="89"/>
      <c r="DVS1" s="89"/>
      <c r="DVT1" s="89"/>
      <c r="DVU1" s="89"/>
      <c r="DVV1" s="89"/>
      <c r="DVW1" s="89"/>
      <c r="DVX1" s="89"/>
      <c r="DVY1" s="89"/>
      <c r="DVZ1" s="89"/>
      <c r="DWA1" s="89"/>
      <c r="DWB1" s="89"/>
      <c r="DWC1" s="89"/>
      <c r="DWD1" s="89"/>
      <c r="DWE1" s="89"/>
      <c r="DWF1" s="89"/>
      <c r="DWG1" s="89"/>
      <c r="DWH1" s="89"/>
      <c r="DWI1" s="89"/>
      <c r="DWJ1" s="89"/>
      <c r="DWK1" s="89"/>
      <c r="DWL1" s="89"/>
      <c r="DWM1" s="89"/>
      <c r="DWN1" s="89"/>
      <c r="DWO1" s="89"/>
      <c r="DWP1" s="89"/>
      <c r="DWQ1" s="89"/>
      <c r="DWR1" s="89"/>
      <c r="DWS1" s="89"/>
      <c r="DWT1" s="89"/>
      <c r="DWU1" s="89"/>
      <c r="DWV1" s="89"/>
      <c r="DWW1" s="89"/>
      <c r="DWX1" s="89"/>
      <c r="DWY1" s="89"/>
      <c r="DWZ1" s="89"/>
      <c r="DXA1" s="89"/>
      <c r="DXB1" s="89"/>
      <c r="DXC1" s="89"/>
      <c r="DXD1" s="89"/>
      <c r="DXE1" s="89"/>
      <c r="DXF1" s="89"/>
      <c r="DXG1" s="89"/>
      <c r="DXH1" s="89"/>
      <c r="DXI1" s="89"/>
      <c r="DXJ1" s="89"/>
      <c r="DXK1" s="89"/>
      <c r="DXL1" s="89"/>
      <c r="DXM1" s="89"/>
      <c r="DXN1" s="89"/>
      <c r="DXO1" s="89"/>
      <c r="DXP1" s="89"/>
      <c r="DXQ1" s="89"/>
      <c r="DXR1" s="89"/>
      <c r="DXS1" s="89"/>
      <c r="DXT1" s="89"/>
      <c r="DXU1" s="89"/>
      <c r="DXV1" s="89"/>
      <c r="DXW1" s="89"/>
      <c r="DXX1" s="89"/>
      <c r="DXY1" s="89"/>
      <c r="DXZ1" s="89"/>
      <c r="DYA1" s="89"/>
      <c r="DYB1" s="89"/>
      <c r="DYC1" s="89"/>
      <c r="DYD1" s="89"/>
      <c r="DYE1" s="89"/>
      <c r="DYF1" s="89"/>
      <c r="DYG1" s="89"/>
      <c r="DYH1" s="89"/>
      <c r="DYI1" s="89"/>
      <c r="DYJ1" s="89"/>
      <c r="DYK1" s="89"/>
      <c r="DYL1" s="89"/>
      <c r="DYM1" s="89"/>
      <c r="DYN1" s="89"/>
      <c r="DYO1" s="89"/>
      <c r="DYP1" s="89"/>
      <c r="DYQ1" s="89"/>
      <c r="DYR1" s="89"/>
      <c r="DYS1" s="89"/>
      <c r="DYT1" s="89"/>
      <c r="DYU1" s="89"/>
      <c r="DYV1" s="89"/>
      <c r="DYW1" s="89"/>
      <c r="DYX1" s="89"/>
      <c r="DYY1" s="89"/>
      <c r="DYZ1" s="89"/>
      <c r="DZA1" s="89"/>
      <c r="DZB1" s="89"/>
      <c r="DZC1" s="89"/>
      <c r="DZD1" s="89"/>
      <c r="DZE1" s="89"/>
      <c r="DZF1" s="89"/>
      <c r="DZG1" s="89"/>
      <c r="DZH1" s="89"/>
      <c r="DZI1" s="89"/>
      <c r="DZJ1" s="89"/>
      <c r="DZK1" s="89"/>
      <c r="DZL1" s="89"/>
      <c r="DZM1" s="89"/>
      <c r="DZN1" s="89"/>
      <c r="DZO1" s="89"/>
      <c r="DZP1" s="89"/>
      <c r="DZQ1" s="89"/>
      <c r="DZR1" s="89"/>
      <c r="DZS1" s="89"/>
      <c r="DZT1" s="89"/>
      <c r="DZU1" s="89"/>
      <c r="DZV1" s="89"/>
      <c r="DZW1" s="89"/>
      <c r="DZX1" s="89"/>
      <c r="DZY1" s="89"/>
      <c r="DZZ1" s="89"/>
      <c r="EAA1" s="89"/>
      <c r="EAB1" s="89"/>
      <c r="EAC1" s="89"/>
      <c r="EAD1" s="89"/>
      <c r="EAE1" s="89"/>
      <c r="EAF1" s="89"/>
      <c r="EAG1" s="89"/>
      <c r="EAH1" s="89"/>
      <c r="EAI1" s="89"/>
      <c r="EAJ1" s="89"/>
      <c r="EAK1" s="89"/>
      <c r="EAL1" s="89"/>
      <c r="EAM1" s="89"/>
      <c r="EAN1" s="89"/>
      <c r="EAO1" s="89"/>
      <c r="EAP1" s="89"/>
      <c r="EAQ1" s="89"/>
      <c r="EAR1" s="89"/>
      <c r="EAS1" s="89"/>
      <c r="EAT1" s="89"/>
      <c r="EAU1" s="89"/>
      <c r="EAV1" s="89"/>
      <c r="EAW1" s="89"/>
      <c r="EAX1" s="89"/>
      <c r="EAY1" s="89"/>
      <c r="EAZ1" s="89"/>
      <c r="EBA1" s="89"/>
      <c r="EBB1" s="89"/>
      <c r="EBC1" s="89"/>
      <c r="EBD1" s="89"/>
      <c r="EBE1" s="89"/>
      <c r="EBF1" s="89"/>
      <c r="EBG1" s="89"/>
      <c r="EBH1" s="89"/>
      <c r="EBI1" s="89"/>
      <c r="EBJ1" s="89"/>
      <c r="EBK1" s="89"/>
      <c r="EBL1" s="89"/>
      <c r="EBM1" s="89"/>
      <c r="EBN1" s="89"/>
      <c r="EBO1" s="89"/>
      <c r="EBP1" s="89"/>
      <c r="EBQ1" s="89"/>
      <c r="EBR1" s="89"/>
      <c r="EBS1" s="89"/>
      <c r="EBT1" s="89"/>
      <c r="EBU1" s="89"/>
      <c r="EBV1" s="89"/>
      <c r="EBW1" s="89"/>
      <c r="EBX1" s="89"/>
      <c r="EBY1" s="89"/>
      <c r="EBZ1" s="89"/>
      <c r="ECA1" s="89"/>
      <c r="ECB1" s="89"/>
      <c r="ECC1" s="89"/>
      <c r="ECD1" s="89"/>
      <c r="ECE1" s="89"/>
      <c r="ECF1" s="89"/>
      <c r="ECG1" s="89"/>
      <c r="ECH1" s="89"/>
      <c r="ECI1" s="89"/>
      <c r="ECJ1" s="89"/>
      <c r="ECK1" s="89"/>
      <c r="ECL1" s="89"/>
      <c r="ECM1" s="89"/>
      <c r="ECN1" s="89"/>
      <c r="ECO1" s="89"/>
      <c r="ECP1" s="89"/>
      <c r="ECQ1" s="89"/>
      <c r="ECR1" s="89"/>
      <c r="ECS1" s="89"/>
      <c r="ECT1" s="89"/>
      <c r="ECU1" s="89"/>
      <c r="ECV1" s="89"/>
      <c r="ECW1" s="89"/>
      <c r="ECX1" s="89"/>
      <c r="ECY1" s="89"/>
      <c r="ECZ1" s="89"/>
      <c r="EDA1" s="89"/>
      <c r="EDB1" s="89"/>
      <c r="EDC1" s="89"/>
      <c r="EDD1" s="89"/>
      <c r="EDE1" s="89"/>
      <c r="EDF1" s="89"/>
      <c r="EDG1" s="89"/>
      <c r="EDH1" s="89"/>
      <c r="EDI1" s="89"/>
      <c r="EDJ1" s="89"/>
      <c r="EDK1" s="89"/>
      <c r="EDL1" s="89"/>
      <c r="EDM1" s="89"/>
      <c r="EDN1" s="89"/>
      <c r="EDO1" s="89"/>
      <c r="EDP1" s="89"/>
      <c r="EDQ1" s="89"/>
      <c r="EDR1" s="89"/>
      <c r="EDS1" s="89"/>
      <c r="EDT1" s="89"/>
      <c r="EDU1" s="89"/>
      <c r="EDV1" s="89"/>
      <c r="EDW1" s="89"/>
      <c r="EDX1" s="89"/>
      <c r="EDY1" s="89"/>
      <c r="EDZ1" s="89"/>
      <c r="EEA1" s="89"/>
      <c r="EEB1" s="89"/>
      <c r="EEC1" s="89"/>
      <c r="EED1" s="89"/>
      <c r="EEE1" s="89"/>
      <c r="EEF1" s="89"/>
      <c r="EEG1" s="89"/>
      <c r="EEH1" s="89"/>
      <c r="EEI1" s="89"/>
      <c r="EEJ1" s="89"/>
      <c r="EEK1" s="89"/>
      <c r="EEL1" s="89"/>
      <c r="EEM1" s="89"/>
      <c r="EEN1" s="89"/>
      <c r="EEO1" s="89"/>
      <c r="EEP1" s="89"/>
      <c r="EEQ1" s="89"/>
      <c r="EER1" s="89"/>
      <c r="EES1" s="89"/>
      <c r="EET1" s="89"/>
      <c r="EEU1" s="89"/>
      <c r="EEV1" s="89"/>
      <c r="EEW1" s="89"/>
      <c r="EEX1" s="89"/>
      <c r="EEY1" s="89"/>
      <c r="EEZ1" s="89"/>
      <c r="EFA1" s="89"/>
      <c r="EFB1" s="89"/>
      <c r="EFC1" s="89"/>
      <c r="EFD1" s="89"/>
      <c r="EFE1" s="89"/>
      <c r="EFF1" s="89"/>
      <c r="EFG1" s="89"/>
      <c r="EFH1" s="89"/>
      <c r="EFI1" s="89"/>
      <c r="EFJ1" s="89"/>
      <c r="EFK1" s="89"/>
      <c r="EFL1" s="89"/>
      <c r="EFM1" s="89"/>
      <c r="EFN1" s="89"/>
      <c r="EFO1" s="89"/>
      <c r="EFP1" s="89"/>
      <c r="EFQ1" s="89"/>
      <c r="EFR1" s="89"/>
      <c r="EFS1" s="89"/>
      <c r="EFT1" s="89"/>
      <c r="EFU1" s="89"/>
      <c r="EFV1" s="89"/>
      <c r="EFW1" s="89"/>
      <c r="EFX1" s="89"/>
      <c r="EFY1" s="89"/>
      <c r="EFZ1" s="89"/>
      <c r="EGA1" s="89"/>
      <c r="EGB1" s="89"/>
      <c r="EGC1" s="89"/>
      <c r="EGD1" s="89"/>
      <c r="EGE1" s="89"/>
      <c r="EGF1" s="89"/>
      <c r="EGG1" s="89"/>
      <c r="EGH1" s="89"/>
      <c r="EGI1" s="89"/>
      <c r="EGJ1" s="89"/>
      <c r="EGK1" s="89"/>
      <c r="EGL1" s="89"/>
      <c r="EGM1" s="89"/>
      <c r="EGN1" s="89"/>
      <c r="EGO1" s="89"/>
      <c r="EGP1" s="89"/>
      <c r="EGQ1" s="89"/>
      <c r="EGR1" s="89"/>
      <c r="EGS1" s="89"/>
      <c r="EGT1" s="89"/>
      <c r="EGU1" s="89"/>
      <c r="EGV1" s="89"/>
      <c r="EGW1" s="89"/>
      <c r="EGX1" s="89"/>
      <c r="EGY1" s="89"/>
      <c r="EGZ1" s="89"/>
      <c r="EHA1" s="89"/>
      <c r="EHB1" s="89"/>
      <c r="EHC1" s="89"/>
      <c r="EHD1" s="89"/>
      <c r="EHE1" s="89"/>
      <c r="EHF1" s="89"/>
      <c r="EHG1" s="89"/>
      <c r="EHH1" s="89"/>
      <c r="EHI1" s="89"/>
      <c r="EHJ1" s="89"/>
      <c r="EHK1" s="89"/>
      <c r="EHL1" s="89"/>
      <c r="EHM1" s="89"/>
      <c r="EHN1" s="89"/>
      <c r="EHO1" s="89"/>
      <c r="EHP1" s="89"/>
      <c r="EHQ1" s="89"/>
      <c r="EHR1" s="89"/>
      <c r="EHS1" s="89"/>
      <c r="EHT1" s="89"/>
      <c r="EHU1" s="89"/>
      <c r="EHV1" s="89"/>
      <c r="EHW1" s="89"/>
      <c r="EHX1" s="89"/>
      <c r="EHY1" s="89"/>
      <c r="EHZ1" s="89"/>
      <c r="EIA1" s="89"/>
      <c r="EIB1" s="89"/>
      <c r="EIC1" s="89"/>
      <c r="EID1" s="89"/>
      <c r="EIE1" s="89"/>
      <c r="EIF1" s="89"/>
      <c r="EIG1" s="89"/>
      <c r="EIH1" s="89"/>
      <c r="EII1" s="89"/>
      <c r="EIJ1" s="89"/>
      <c r="EIK1" s="89"/>
      <c r="EIL1" s="89"/>
      <c r="EIM1" s="89"/>
      <c r="EIN1" s="89"/>
      <c r="EIO1" s="89"/>
      <c r="EIP1" s="89"/>
      <c r="EIQ1" s="89"/>
      <c r="EIR1" s="89"/>
      <c r="EIS1" s="89"/>
      <c r="EIT1" s="89"/>
      <c r="EIU1" s="89"/>
      <c r="EIV1" s="89"/>
      <c r="EIW1" s="89"/>
      <c r="EIX1" s="89"/>
      <c r="EIY1" s="89"/>
      <c r="EIZ1" s="89"/>
      <c r="EJA1" s="89"/>
      <c r="EJB1" s="89"/>
      <c r="EJC1" s="89"/>
      <c r="EJD1" s="89"/>
      <c r="EJE1" s="89"/>
      <c r="EJF1" s="89"/>
      <c r="EJG1" s="89"/>
      <c r="EJH1" s="89"/>
      <c r="EJI1" s="89"/>
      <c r="EJJ1" s="89"/>
      <c r="EJK1" s="89"/>
      <c r="EJL1" s="89"/>
      <c r="EJM1" s="89"/>
      <c r="EJN1" s="89"/>
      <c r="EJO1" s="89"/>
      <c r="EJP1" s="89"/>
      <c r="EJQ1" s="89"/>
      <c r="EJR1" s="89"/>
      <c r="EJS1" s="89"/>
      <c r="EJT1" s="89"/>
      <c r="EJU1" s="89"/>
      <c r="EJV1" s="89"/>
      <c r="EJW1" s="89"/>
      <c r="EJX1" s="89"/>
      <c r="EJY1" s="89"/>
      <c r="EJZ1" s="89"/>
      <c r="EKA1" s="89"/>
      <c r="EKB1" s="89"/>
      <c r="EKC1" s="89"/>
      <c r="EKD1" s="89"/>
      <c r="EKE1" s="89"/>
      <c r="EKF1" s="89"/>
      <c r="EKG1" s="89"/>
      <c r="EKH1" s="89"/>
      <c r="EKI1" s="89"/>
      <c r="EKJ1" s="89"/>
      <c r="EKK1" s="89"/>
      <c r="EKL1" s="89"/>
      <c r="EKM1" s="89"/>
      <c r="EKN1" s="89"/>
      <c r="EKO1" s="89"/>
      <c r="EKP1" s="89"/>
      <c r="EKQ1" s="89"/>
      <c r="EKR1" s="89"/>
      <c r="EKS1" s="89"/>
      <c r="EKT1" s="89"/>
      <c r="EKU1" s="89"/>
      <c r="EKV1" s="89"/>
      <c r="EKW1" s="89"/>
      <c r="EKX1" s="89"/>
      <c r="EKY1" s="89"/>
      <c r="EKZ1" s="89"/>
      <c r="ELA1" s="89"/>
      <c r="ELB1" s="89"/>
      <c r="ELC1" s="89"/>
      <c r="ELD1" s="89"/>
      <c r="ELE1" s="89"/>
      <c r="ELF1" s="89"/>
      <c r="ELG1" s="89"/>
      <c r="ELH1" s="89"/>
      <c r="ELI1" s="89"/>
      <c r="ELJ1" s="89"/>
      <c r="ELK1" s="89"/>
      <c r="ELL1" s="89"/>
      <c r="ELM1" s="89"/>
      <c r="ELN1" s="89"/>
      <c r="ELO1" s="89"/>
      <c r="ELP1" s="89"/>
      <c r="ELQ1" s="89"/>
      <c r="ELR1" s="89"/>
      <c r="ELS1" s="89"/>
      <c r="ELT1" s="89"/>
      <c r="ELU1" s="89"/>
      <c r="ELV1" s="89"/>
      <c r="ELW1" s="89"/>
      <c r="ELX1" s="89"/>
      <c r="ELY1" s="89"/>
      <c r="ELZ1" s="89"/>
      <c r="EMA1" s="89"/>
      <c r="EMB1" s="89"/>
      <c r="EMC1" s="89"/>
      <c r="EMD1" s="89"/>
      <c r="EME1" s="89"/>
      <c r="EMF1" s="89"/>
      <c r="EMG1" s="89"/>
      <c r="EMH1" s="89"/>
      <c r="EMI1" s="89"/>
      <c r="EMJ1" s="89"/>
      <c r="EMK1" s="89"/>
      <c r="EML1" s="89"/>
      <c r="EMM1" s="89"/>
      <c r="EMN1" s="89"/>
      <c r="EMO1" s="89"/>
      <c r="EMP1" s="89"/>
      <c r="EMQ1" s="89"/>
      <c r="EMR1" s="89"/>
      <c r="EMS1" s="89"/>
      <c r="EMT1" s="89"/>
      <c r="EMU1" s="89"/>
      <c r="EMV1" s="89"/>
      <c r="EMW1" s="89"/>
      <c r="EMX1" s="89"/>
      <c r="EMY1" s="89"/>
      <c r="EMZ1" s="89"/>
      <c r="ENA1" s="89"/>
      <c r="ENB1" s="89"/>
      <c r="ENC1" s="89"/>
      <c r="END1" s="89"/>
      <c r="ENE1" s="89"/>
      <c r="ENF1" s="89"/>
      <c r="ENG1" s="89"/>
      <c r="ENH1" s="89"/>
      <c r="ENI1" s="89"/>
      <c r="ENJ1" s="89"/>
      <c r="ENK1" s="89"/>
      <c r="ENL1" s="89"/>
      <c r="ENM1" s="89"/>
      <c r="ENN1" s="89"/>
      <c r="ENO1" s="89"/>
      <c r="ENP1" s="89"/>
      <c r="ENQ1" s="89"/>
      <c r="ENR1" s="89"/>
      <c r="ENS1" s="89"/>
      <c r="ENT1" s="89"/>
      <c r="ENU1" s="89"/>
      <c r="ENV1" s="89"/>
      <c r="ENW1" s="89"/>
      <c r="ENX1" s="89"/>
      <c r="ENY1" s="89"/>
      <c r="ENZ1" s="89"/>
      <c r="EOA1" s="89"/>
      <c r="EOB1" s="89"/>
      <c r="EOC1" s="89"/>
      <c r="EOD1" s="89"/>
      <c r="EOE1" s="89"/>
      <c r="EOF1" s="89"/>
      <c r="EOG1" s="89"/>
      <c r="EOH1" s="89"/>
      <c r="EOI1" s="89"/>
      <c r="EOJ1" s="89"/>
      <c r="EOK1" s="89"/>
      <c r="EOL1" s="89"/>
      <c r="EOM1" s="89"/>
      <c r="EON1" s="89"/>
      <c r="EOO1" s="89"/>
      <c r="EOP1" s="89"/>
      <c r="EOQ1" s="89"/>
      <c r="EOR1" s="89"/>
      <c r="EOS1" s="89"/>
      <c r="EOT1" s="89"/>
      <c r="EOU1" s="89"/>
      <c r="EOV1" s="89"/>
      <c r="EOW1" s="89"/>
      <c r="EOX1" s="89"/>
      <c r="EOY1" s="89"/>
      <c r="EOZ1" s="89"/>
      <c r="EPA1" s="89"/>
      <c r="EPB1" s="89"/>
      <c r="EPC1" s="89"/>
      <c r="EPD1" s="89"/>
      <c r="EPE1" s="89"/>
      <c r="EPF1" s="89"/>
      <c r="EPG1" s="89"/>
      <c r="EPH1" s="89"/>
      <c r="EPI1" s="89"/>
      <c r="EPJ1" s="89"/>
      <c r="EPK1" s="89"/>
      <c r="EPL1" s="89"/>
      <c r="EPM1" s="89"/>
      <c r="EPN1" s="89"/>
      <c r="EPO1" s="89"/>
      <c r="EPP1" s="89"/>
      <c r="EPQ1" s="89"/>
      <c r="EPR1" s="89"/>
      <c r="EPS1" s="89"/>
      <c r="EPT1" s="89"/>
      <c r="EPU1" s="89"/>
      <c r="EPV1" s="89"/>
      <c r="EPW1" s="89"/>
      <c r="EPX1" s="89"/>
      <c r="EPY1" s="89"/>
      <c r="EPZ1" s="89"/>
      <c r="EQA1" s="89"/>
      <c r="EQB1" s="89"/>
      <c r="EQC1" s="89"/>
      <c r="EQD1" s="89"/>
      <c r="EQE1" s="89"/>
      <c r="EQF1" s="89"/>
      <c r="EQG1" s="89"/>
      <c r="EQH1" s="89"/>
      <c r="EQI1" s="89"/>
      <c r="EQJ1" s="89"/>
      <c r="EQK1" s="89"/>
      <c r="EQL1" s="89"/>
      <c r="EQM1" s="89"/>
      <c r="EQN1" s="89"/>
      <c r="EQO1" s="89"/>
      <c r="EQP1" s="89"/>
      <c r="EQQ1" s="89"/>
      <c r="EQR1" s="89"/>
      <c r="EQS1" s="89"/>
      <c r="EQT1" s="89"/>
      <c r="EQU1" s="89"/>
      <c r="EQV1" s="89"/>
      <c r="EQW1" s="89"/>
      <c r="EQX1" s="89"/>
      <c r="EQY1" s="89"/>
      <c r="EQZ1" s="89"/>
      <c r="ERA1" s="89"/>
      <c r="ERB1" s="89"/>
      <c r="ERC1" s="89"/>
      <c r="ERD1" s="89"/>
      <c r="ERE1" s="89"/>
      <c r="ERF1" s="89"/>
      <c r="ERG1" s="89"/>
      <c r="ERH1" s="89"/>
      <c r="ERI1" s="89"/>
      <c r="ERJ1" s="89"/>
      <c r="ERK1" s="89"/>
      <c r="ERL1" s="89"/>
      <c r="ERM1" s="89"/>
      <c r="ERN1" s="89"/>
      <c r="ERO1" s="89"/>
      <c r="ERP1" s="89"/>
      <c r="ERQ1" s="89"/>
      <c r="ERR1" s="89"/>
      <c r="ERS1" s="89"/>
      <c r="ERT1" s="89"/>
      <c r="ERU1" s="89"/>
      <c r="ERV1" s="89"/>
      <c r="ERW1" s="89"/>
      <c r="ERX1" s="89"/>
      <c r="ERY1" s="89"/>
      <c r="ERZ1" s="89"/>
      <c r="ESA1" s="89"/>
      <c r="ESB1" s="89"/>
      <c r="ESC1" s="89"/>
      <c r="ESD1" s="89"/>
      <c r="ESE1" s="89"/>
      <c r="ESF1" s="89"/>
      <c r="ESG1" s="89"/>
      <c r="ESH1" s="89"/>
      <c r="ESI1" s="89"/>
      <c r="ESJ1" s="89"/>
      <c r="ESK1" s="89"/>
      <c r="ESL1" s="89"/>
      <c r="ESM1" s="89"/>
      <c r="ESN1" s="89"/>
      <c r="ESO1" s="89"/>
      <c r="ESP1" s="89"/>
      <c r="ESQ1" s="89"/>
      <c r="ESR1" s="89"/>
      <c r="ESS1" s="89"/>
      <c r="EST1" s="89"/>
      <c r="ESU1" s="89"/>
      <c r="ESV1" s="89"/>
      <c r="ESW1" s="89"/>
      <c r="ESX1" s="89"/>
      <c r="ESY1" s="89"/>
      <c r="ESZ1" s="89"/>
      <c r="ETA1" s="89"/>
      <c r="ETB1" s="89"/>
      <c r="ETC1" s="89"/>
      <c r="ETD1" s="89"/>
      <c r="ETE1" s="89"/>
      <c r="ETF1" s="89"/>
      <c r="ETG1" s="89"/>
      <c r="ETH1" s="89"/>
      <c r="ETI1" s="89"/>
      <c r="ETJ1" s="89"/>
      <c r="ETK1" s="89"/>
      <c r="ETL1" s="89"/>
      <c r="ETM1" s="89"/>
      <c r="ETN1" s="89"/>
      <c r="ETO1" s="89"/>
      <c r="ETP1" s="89"/>
      <c r="ETQ1" s="89"/>
      <c r="ETR1" s="89"/>
      <c r="ETS1" s="89"/>
      <c r="ETT1" s="89"/>
      <c r="ETU1" s="89"/>
      <c r="ETV1" s="89"/>
      <c r="ETW1" s="89"/>
      <c r="ETX1" s="89"/>
      <c r="ETY1" s="89"/>
      <c r="ETZ1" s="89"/>
      <c r="EUA1" s="89"/>
      <c r="EUB1" s="89"/>
      <c r="EUC1" s="89"/>
      <c r="EUD1" s="89"/>
      <c r="EUE1" s="89"/>
      <c r="EUF1" s="89"/>
      <c r="EUG1" s="89"/>
      <c r="EUH1" s="89"/>
      <c r="EUI1" s="89"/>
      <c r="EUJ1" s="89"/>
      <c r="EUK1" s="89"/>
      <c r="EUL1" s="89"/>
      <c r="EUM1" s="89"/>
      <c r="EUN1" s="89"/>
      <c r="EUO1" s="89"/>
      <c r="EUP1" s="89"/>
      <c r="EUQ1" s="89"/>
      <c r="EUR1" s="89"/>
      <c r="EUS1" s="89"/>
      <c r="EUT1" s="89"/>
      <c r="EUU1" s="89"/>
      <c r="EUV1" s="89"/>
      <c r="EUW1" s="89"/>
      <c r="EUX1" s="89"/>
      <c r="EUY1" s="89"/>
      <c r="EUZ1" s="89"/>
      <c r="EVA1" s="89"/>
      <c r="EVB1" s="89"/>
      <c r="EVC1" s="89"/>
      <c r="EVD1" s="89"/>
      <c r="EVE1" s="89"/>
      <c r="EVF1" s="89"/>
      <c r="EVG1" s="89"/>
      <c r="EVH1" s="89"/>
      <c r="EVI1" s="89"/>
      <c r="EVJ1" s="89"/>
      <c r="EVK1" s="89"/>
      <c r="EVL1" s="89"/>
      <c r="EVM1" s="89"/>
      <c r="EVN1" s="89"/>
      <c r="EVO1" s="89"/>
      <c r="EVP1" s="89"/>
      <c r="EVQ1" s="89"/>
      <c r="EVR1" s="89"/>
      <c r="EVS1" s="89"/>
      <c r="EVT1" s="89"/>
      <c r="EVU1" s="89"/>
      <c r="EVV1" s="89"/>
      <c r="EVW1" s="89"/>
      <c r="EVX1" s="89"/>
      <c r="EVY1" s="89"/>
      <c r="EVZ1" s="89"/>
      <c r="EWA1" s="89"/>
      <c r="EWB1" s="89"/>
      <c r="EWC1" s="89"/>
      <c r="EWD1" s="89"/>
      <c r="EWE1" s="89"/>
      <c r="EWF1" s="89"/>
      <c r="EWG1" s="89"/>
      <c r="EWH1" s="89"/>
      <c r="EWI1" s="89"/>
      <c r="EWJ1" s="89"/>
      <c r="EWK1" s="89"/>
      <c r="EWL1" s="89"/>
      <c r="EWM1" s="89"/>
      <c r="EWN1" s="89"/>
      <c r="EWO1" s="89"/>
      <c r="EWP1" s="89"/>
      <c r="EWQ1" s="89"/>
      <c r="EWR1" s="89"/>
      <c r="EWS1" s="89"/>
      <c r="EWT1" s="89"/>
      <c r="EWU1" s="89"/>
      <c r="EWV1" s="89"/>
      <c r="EWW1" s="89"/>
      <c r="EWX1" s="89"/>
      <c r="EWY1" s="89"/>
      <c r="EWZ1" s="89"/>
      <c r="EXA1" s="89"/>
      <c r="EXB1" s="89"/>
      <c r="EXC1" s="89"/>
      <c r="EXD1" s="89"/>
      <c r="EXE1" s="89"/>
      <c r="EXF1" s="89"/>
      <c r="EXG1" s="89"/>
      <c r="EXH1" s="89"/>
      <c r="EXI1" s="89"/>
      <c r="EXJ1" s="89"/>
      <c r="EXK1" s="89"/>
      <c r="EXL1" s="89"/>
      <c r="EXM1" s="89"/>
      <c r="EXN1" s="89"/>
      <c r="EXO1" s="89"/>
      <c r="EXP1" s="89"/>
      <c r="EXQ1" s="89"/>
      <c r="EXR1" s="89"/>
      <c r="EXS1" s="89"/>
      <c r="EXT1" s="89"/>
      <c r="EXU1" s="89"/>
      <c r="EXV1" s="89"/>
      <c r="EXW1" s="89"/>
      <c r="EXX1" s="89"/>
      <c r="EXY1" s="89"/>
      <c r="EXZ1" s="89"/>
      <c r="EYA1" s="89"/>
      <c r="EYB1" s="89"/>
      <c r="EYC1" s="89"/>
      <c r="EYD1" s="89"/>
      <c r="EYE1" s="89"/>
      <c r="EYF1" s="89"/>
      <c r="EYG1" s="89"/>
      <c r="EYH1" s="89"/>
      <c r="EYI1" s="89"/>
      <c r="EYJ1" s="89"/>
      <c r="EYK1" s="89"/>
      <c r="EYL1" s="89"/>
      <c r="EYM1" s="89"/>
      <c r="EYN1" s="89"/>
      <c r="EYO1" s="89"/>
      <c r="EYP1" s="89"/>
      <c r="EYQ1" s="89"/>
      <c r="EYR1" s="89"/>
      <c r="EYS1" s="89"/>
      <c r="EYT1" s="89"/>
      <c r="EYU1" s="89"/>
      <c r="EYV1" s="89"/>
      <c r="EYW1" s="89"/>
      <c r="EYX1" s="89"/>
      <c r="EYY1" s="89"/>
      <c r="EYZ1" s="89"/>
      <c r="EZA1" s="89"/>
      <c r="EZB1" s="89"/>
      <c r="EZC1" s="89"/>
      <c r="EZD1" s="89"/>
      <c r="EZE1" s="89"/>
      <c r="EZF1" s="89"/>
      <c r="EZG1" s="89"/>
      <c r="EZH1" s="89"/>
      <c r="EZI1" s="89"/>
      <c r="EZJ1" s="89"/>
      <c r="EZK1" s="89"/>
      <c r="EZL1" s="89"/>
      <c r="EZM1" s="89"/>
      <c r="EZN1" s="89"/>
      <c r="EZO1" s="89"/>
      <c r="EZP1" s="89"/>
      <c r="EZQ1" s="89"/>
      <c r="EZR1" s="89"/>
      <c r="EZS1" s="89"/>
      <c r="EZT1" s="89"/>
      <c r="EZU1" s="89"/>
      <c r="EZV1" s="89"/>
      <c r="EZW1" s="89"/>
      <c r="EZX1" s="89"/>
      <c r="EZY1" s="89"/>
      <c r="EZZ1" s="89"/>
      <c r="FAA1" s="89"/>
      <c r="FAB1" s="89"/>
      <c r="FAC1" s="89"/>
      <c r="FAD1" s="89"/>
      <c r="FAE1" s="89"/>
      <c r="FAF1" s="89"/>
      <c r="FAG1" s="89"/>
      <c r="FAH1" s="89"/>
      <c r="FAI1" s="89"/>
      <c r="FAJ1" s="89"/>
      <c r="FAK1" s="89"/>
      <c r="FAL1" s="89"/>
      <c r="FAM1" s="89"/>
      <c r="FAN1" s="89"/>
      <c r="FAO1" s="89"/>
      <c r="FAP1" s="89"/>
      <c r="FAQ1" s="89"/>
      <c r="FAR1" s="89"/>
      <c r="FAS1" s="89"/>
      <c r="FAT1" s="89"/>
      <c r="FAU1" s="89"/>
      <c r="FAV1" s="89"/>
      <c r="FAW1" s="89"/>
      <c r="FAX1" s="89"/>
      <c r="FAY1" s="89"/>
      <c r="FAZ1" s="89"/>
      <c r="FBA1" s="89"/>
      <c r="FBB1" s="89"/>
      <c r="FBC1" s="89"/>
      <c r="FBD1" s="89"/>
      <c r="FBE1" s="89"/>
      <c r="FBF1" s="89"/>
      <c r="FBG1" s="89"/>
      <c r="FBH1" s="89"/>
      <c r="FBI1" s="89"/>
      <c r="FBJ1" s="89"/>
      <c r="FBK1" s="89"/>
      <c r="FBL1" s="89"/>
      <c r="FBM1" s="89"/>
      <c r="FBN1" s="89"/>
      <c r="FBO1" s="89"/>
      <c r="FBP1" s="89"/>
      <c r="FBQ1" s="89"/>
      <c r="FBR1" s="89"/>
      <c r="FBS1" s="89"/>
      <c r="FBT1" s="89"/>
      <c r="FBU1" s="89"/>
      <c r="FBV1" s="89"/>
      <c r="FBW1" s="89"/>
      <c r="FBX1" s="89"/>
      <c r="FBY1" s="89"/>
      <c r="FBZ1" s="89"/>
      <c r="FCA1" s="89"/>
      <c r="FCB1" s="89"/>
      <c r="FCC1" s="89"/>
      <c r="FCD1" s="89"/>
      <c r="FCE1" s="89"/>
      <c r="FCF1" s="89"/>
      <c r="FCG1" s="89"/>
      <c r="FCH1" s="89"/>
      <c r="FCI1" s="89"/>
      <c r="FCJ1" s="89"/>
      <c r="FCK1" s="89"/>
      <c r="FCL1" s="89"/>
      <c r="FCM1" s="89"/>
      <c r="FCN1" s="89"/>
      <c r="FCO1" s="89"/>
      <c r="FCP1" s="89"/>
      <c r="FCQ1" s="89"/>
      <c r="FCR1" s="89"/>
      <c r="FCS1" s="89"/>
      <c r="FCT1" s="89"/>
      <c r="FCU1" s="89"/>
      <c r="FCV1" s="89"/>
      <c r="FCW1" s="89"/>
      <c r="FCX1" s="89"/>
      <c r="FCY1" s="89"/>
      <c r="FCZ1" s="89"/>
      <c r="FDA1" s="89"/>
      <c r="FDB1" s="89"/>
      <c r="FDC1" s="89"/>
      <c r="FDD1" s="89"/>
      <c r="FDE1" s="89"/>
      <c r="FDF1" s="89"/>
      <c r="FDG1" s="89"/>
      <c r="FDH1" s="89"/>
      <c r="FDI1" s="89"/>
      <c r="FDJ1" s="89"/>
      <c r="FDK1" s="89"/>
      <c r="FDL1" s="89"/>
      <c r="FDM1" s="89"/>
      <c r="FDN1" s="89"/>
      <c r="FDO1" s="89"/>
      <c r="FDP1" s="89"/>
      <c r="FDQ1" s="89"/>
      <c r="FDR1" s="89"/>
      <c r="FDS1" s="89"/>
      <c r="FDT1" s="89"/>
      <c r="FDU1" s="89"/>
      <c r="FDV1" s="89"/>
      <c r="FDW1" s="89"/>
      <c r="FDX1" s="89"/>
      <c r="FDY1" s="89"/>
      <c r="FDZ1" s="89"/>
      <c r="FEA1" s="89"/>
      <c r="FEB1" s="89"/>
      <c r="FEC1" s="89"/>
      <c r="FED1" s="89"/>
      <c r="FEE1" s="89"/>
      <c r="FEF1" s="89"/>
      <c r="FEG1" s="89"/>
      <c r="FEH1" s="89"/>
      <c r="FEI1" s="89"/>
      <c r="FEJ1" s="89"/>
      <c r="FEK1" s="89"/>
      <c r="FEL1" s="89"/>
      <c r="FEM1" s="89"/>
      <c r="FEN1" s="89"/>
      <c r="FEO1" s="89"/>
      <c r="FEP1" s="89"/>
      <c r="FEQ1" s="89"/>
      <c r="FER1" s="89"/>
      <c r="FES1" s="89"/>
      <c r="FET1" s="89"/>
      <c r="FEU1" s="89"/>
      <c r="FEV1" s="89"/>
      <c r="FEW1" s="89"/>
      <c r="FEX1" s="89"/>
      <c r="FEY1" s="89"/>
      <c r="FEZ1" s="89"/>
      <c r="FFA1" s="89"/>
      <c r="FFB1" s="89"/>
      <c r="FFC1" s="89"/>
      <c r="FFD1" s="89"/>
      <c r="FFE1" s="89"/>
      <c r="FFF1" s="89"/>
      <c r="FFG1" s="89"/>
      <c r="FFH1" s="89"/>
      <c r="FFI1" s="89"/>
      <c r="FFJ1" s="89"/>
      <c r="FFK1" s="89"/>
      <c r="FFL1" s="89"/>
      <c r="FFM1" s="89"/>
      <c r="FFN1" s="89"/>
      <c r="FFO1" s="89"/>
      <c r="FFP1" s="89"/>
      <c r="FFQ1" s="89"/>
      <c r="FFR1" s="89"/>
      <c r="FFS1" s="89"/>
      <c r="FFT1" s="89"/>
      <c r="FFU1" s="89"/>
      <c r="FFV1" s="89"/>
      <c r="FFW1" s="89"/>
      <c r="FFX1" s="89"/>
      <c r="FFY1" s="89"/>
      <c r="FFZ1" s="89"/>
      <c r="FGA1" s="89"/>
      <c r="FGB1" s="89"/>
      <c r="FGC1" s="89"/>
      <c r="FGD1" s="89"/>
      <c r="FGE1" s="89"/>
      <c r="FGF1" s="89"/>
      <c r="FGG1" s="89"/>
      <c r="FGH1" s="89"/>
      <c r="FGI1" s="89"/>
      <c r="FGJ1" s="89"/>
      <c r="FGK1" s="89"/>
      <c r="FGL1" s="89"/>
      <c r="FGM1" s="89"/>
      <c r="FGN1" s="89"/>
      <c r="FGO1" s="89"/>
      <c r="FGP1" s="89"/>
      <c r="FGQ1" s="89"/>
      <c r="FGR1" s="89"/>
      <c r="FGS1" s="89"/>
      <c r="FGT1" s="89"/>
      <c r="FGU1" s="89"/>
      <c r="FGV1" s="89"/>
      <c r="FGW1" s="89"/>
      <c r="FGX1" s="89"/>
      <c r="FGY1" s="89"/>
      <c r="FGZ1" s="89"/>
      <c r="FHA1" s="89"/>
      <c r="FHB1" s="89"/>
      <c r="FHC1" s="89"/>
      <c r="FHD1" s="89"/>
      <c r="FHE1" s="89"/>
      <c r="FHF1" s="89"/>
      <c r="FHG1" s="89"/>
      <c r="FHH1" s="89"/>
      <c r="FHI1" s="89"/>
      <c r="FHJ1" s="89"/>
      <c r="FHK1" s="89"/>
      <c r="FHL1" s="89"/>
      <c r="FHM1" s="89"/>
      <c r="FHN1" s="89"/>
      <c r="FHO1" s="89"/>
      <c r="FHP1" s="89"/>
      <c r="FHQ1" s="89"/>
      <c r="FHR1" s="89"/>
      <c r="FHS1" s="89"/>
      <c r="FHT1" s="89"/>
      <c r="FHU1" s="89"/>
      <c r="FHV1" s="89"/>
      <c r="FHW1" s="89"/>
      <c r="FHX1" s="89"/>
      <c r="FHY1" s="89"/>
      <c r="FHZ1" s="89"/>
      <c r="FIA1" s="89"/>
      <c r="FIB1" s="89"/>
      <c r="FIC1" s="89"/>
      <c r="FID1" s="89"/>
      <c r="FIE1" s="89"/>
      <c r="FIF1" s="89"/>
      <c r="FIG1" s="89"/>
      <c r="FIH1" s="89"/>
      <c r="FII1" s="89"/>
      <c r="FIJ1" s="89"/>
      <c r="FIK1" s="89"/>
      <c r="FIL1" s="89"/>
      <c r="FIM1" s="89"/>
      <c r="FIN1" s="89"/>
      <c r="FIO1" s="89"/>
      <c r="FIP1" s="89"/>
      <c r="FIQ1" s="89"/>
      <c r="FIR1" s="89"/>
      <c r="FIS1" s="89"/>
      <c r="FIT1" s="89"/>
      <c r="FIU1" s="89"/>
      <c r="FIV1" s="89"/>
      <c r="FIW1" s="89"/>
      <c r="FIX1" s="89"/>
      <c r="FIY1" s="89"/>
      <c r="FIZ1" s="89"/>
      <c r="FJA1" s="89"/>
      <c r="FJB1" s="89"/>
      <c r="FJC1" s="89"/>
      <c r="FJD1" s="89"/>
      <c r="FJE1" s="89"/>
      <c r="FJF1" s="89"/>
      <c r="FJG1" s="89"/>
      <c r="FJH1" s="89"/>
      <c r="FJI1" s="89"/>
      <c r="FJJ1" s="89"/>
      <c r="FJK1" s="89"/>
      <c r="FJL1" s="89"/>
      <c r="FJM1" s="89"/>
      <c r="FJN1" s="89"/>
      <c r="FJO1" s="89"/>
      <c r="FJP1" s="89"/>
      <c r="FJQ1" s="89"/>
      <c r="FJR1" s="89"/>
      <c r="FJS1" s="89"/>
      <c r="FJT1" s="89"/>
      <c r="FJU1" s="89"/>
      <c r="FJV1" s="89"/>
      <c r="FJW1" s="89"/>
      <c r="FJX1" s="89"/>
      <c r="FJY1" s="89"/>
      <c r="FJZ1" s="89"/>
      <c r="FKA1" s="89"/>
      <c r="FKB1" s="89"/>
      <c r="FKC1" s="89"/>
      <c r="FKD1" s="89"/>
      <c r="FKE1" s="89"/>
      <c r="FKF1" s="89"/>
      <c r="FKG1" s="89"/>
      <c r="FKH1" s="89"/>
      <c r="FKI1" s="89"/>
      <c r="FKJ1" s="89"/>
      <c r="FKK1" s="89"/>
      <c r="FKL1" s="89"/>
      <c r="FKM1" s="89"/>
      <c r="FKN1" s="89"/>
      <c r="FKO1" s="89"/>
      <c r="FKP1" s="89"/>
      <c r="FKQ1" s="89"/>
      <c r="FKR1" s="89"/>
      <c r="FKS1" s="89"/>
      <c r="FKT1" s="89"/>
      <c r="FKU1" s="89"/>
      <c r="FKV1" s="89"/>
      <c r="FKW1" s="89"/>
      <c r="FKX1" s="89"/>
      <c r="FKY1" s="89"/>
      <c r="FKZ1" s="89"/>
      <c r="FLA1" s="89"/>
      <c r="FLB1" s="89"/>
      <c r="FLC1" s="89"/>
      <c r="FLD1" s="89"/>
      <c r="FLE1" s="89"/>
      <c r="FLF1" s="89"/>
      <c r="FLG1" s="89"/>
      <c r="FLH1" s="89"/>
      <c r="FLI1" s="89"/>
      <c r="FLJ1" s="89"/>
      <c r="FLK1" s="89"/>
      <c r="FLL1" s="89"/>
      <c r="FLM1" s="89"/>
      <c r="FLN1" s="89"/>
      <c r="FLO1" s="89"/>
      <c r="FLP1" s="89"/>
      <c r="FLQ1" s="89"/>
      <c r="FLR1" s="89"/>
      <c r="FLS1" s="89"/>
      <c r="FLT1" s="89"/>
      <c r="FLU1" s="89"/>
      <c r="FLV1" s="89"/>
      <c r="FLW1" s="89"/>
      <c r="FLX1" s="89"/>
      <c r="FLY1" s="89"/>
      <c r="FLZ1" s="89"/>
      <c r="FMA1" s="89"/>
      <c r="FMB1" s="89"/>
      <c r="FMC1" s="89"/>
      <c r="FMD1" s="89"/>
      <c r="FME1" s="89"/>
      <c r="FMF1" s="89"/>
      <c r="FMG1" s="89"/>
      <c r="FMH1" s="89"/>
      <c r="FMI1" s="89"/>
      <c r="FMJ1" s="89"/>
      <c r="FMK1" s="89"/>
      <c r="FML1" s="89"/>
      <c r="FMM1" s="89"/>
      <c r="FMN1" s="89"/>
      <c r="FMO1" s="89"/>
      <c r="FMP1" s="89"/>
      <c r="FMQ1" s="89"/>
      <c r="FMR1" s="89"/>
      <c r="FMS1" s="89"/>
      <c r="FMT1" s="89"/>
      <c r="FMU1" s="89"/>
      <c r="FMV1" s="89"/>
      <c r="FMW1" s="89"/>
      <c r="FMX1" s="89"/>
      <c r="FMY1" s="89"/>
      <c r="FMZ1" s="89"/>
      <c r="FNA1" s="89"/>
      <c r="FNB1" s="89"/>
      <c r="FNC1" s="89"/>
      <c r="FND1" s="89"/>
      <c r="FNE1" s="89"/>
      <c r="FNF1" s="89"/>
      <c r="FNG1" s="89"/>
      <c r="FNH1" s="89"/>
      <c r="FNI1" s="89"/>
      <c r="FNJ1" s="89"/>
      <c r="FNK1" s="89"/>
      <c r="FNL1" s="89"/>
      <c r="FNM1" s="89"/>
      <c r="FNN1" s="89"/>
      <c r="FNO1" s="89"/>
      <c r="FNP1" s="89"/>
      <c r="FNQ1" s="89"/>
      <c r="FNR1" s="89"/>
      <c r="FNS1" s="89"/>
      <c r="FNT1" s="89"/>
      <c r="FNU1" s="89"/>
      <c r="FNV1" s="89"/>
      <c r="FNW1" s="89"/>
      <c r="FNX1" s="89"/>
      <c r="FNY1" s="89"/>
      <c r="FNZ1" s="89"/>
      <c r="FOA1" s="89"/>
      <c r="FOB1" s="89"/>
      <c r="FOC1" s="89"/>
      <c r="FOD1" s="89"/>
      <c r="FOE1" s="89"/>
      <c r="FOF1" s="89"/>
      <c r="FOG1" s="89"/>
      <c r="FOH1" s="89"/>
      <c r="FOI1" s="89"/>
      <c r="FOJ1" s="89"/>
      <c r="FOK1" s="89"/>
      <c r="FOL1" s="89"/>
      <c r="FOM1" s="89"/>
      <c r="FON1" s="89"/>
      <c r="FOO1" s="89"/>
      <c r="FOP1" s="89"/>
      <c r="FOQ1" s="89"/>
      <c r="FOR1" s="89"/>
      <c r="FOS1" s="89"/>
      <c r="FOT1" s="89"/>
      <c r="FOU1" s="89"/>
      <c r="FOV1" s="89"/>
      <c r="FOW1" s="89"/>
      <c r="FOX1" s="89"/>
      <c r="FOY1" s="89"/>
      <c r="FOZ1" s="89"/>
      <c r="FPA1" s="89"/>
      <c r="FPB1" s="89"/>
      <c r="FPC1" s="89"/>
      <c r="FPD1" s="89"/>
      <c r="FPE1" s="89"/>
      <c r="FPF1" s="89"/>
      <c r="FPG1" s="89"/>
      <c r="FPH1" s="89"/>
      <c r="FPI1" s="89"/>
      <c r="FPJ1" s="89"/>
      <c r="FPK1" s="89"/>
      <c r="FPL1" s="89"/>
      <c r="FPM1" s="89"/>
      <c r="FPN1" s="89"/>
      <c r="FPO1" s="89"/>
      <c r="FPP1" s="89"/>
      <c r="FPQ1" s="89"/>
      <c r="FPR1" s="89"/>
      <c r="FPS1" s="89"/>
      <c r="FPT1" s="89"/>
      <c r="FPU1" s="89"/>
      <c r="FPV1" s="89"/>
      <c r="FPW1" s="89"/>
      <c r="FPX1" s="89"/>
      <c r="FPY1" s="89"/>
      <c r="FPZ1" s="89"/>
      <c r="FQA1" s="89"/>
      <c r="FQB1" s="89"/>
      <c r="FQC1" s="89"/>
      <c r="FQD1" s="89"/>
      <c r="FQE1" s="89"/>
      <c r="FQF1" s="89"/>
      <c r="FQG1" s="89"/>
      <c r="FQH1" s="89"/>
      <c r="FQI1" s="89"/>
      <c r="FQJ1" s="89"/>
      <c r="FQK1" s="89"/>
      <c r="FQL1" s="89"/>
      <c r="FQM1" s="89"/>
      <c r="FQN1" s="89"/>
      <c r="FQO1" s="89"/>
      <c r="FQP1" s="89"/>
      <c r="FQQ1" s="89"/>
      <c r="FQR1" s="89"/>
      <c r="FQS1" s="89"/>
      <c r="FQT1" s="89"/>
      <c r="FQU1" s="89"/>
      <c r="FQV1" s="89"/>
      <c r="FQW1" s="89"/>
      <c r="FQX1" s="89"/>
      <c r="FQY1" s="89"/>
      <c r="FQZ1" s="89"/>
      <c r="FRA1" s="89"/>
      <c r="FRB1" s="89"/>
      <c r="FRC1" s="89"/>
      <c r="FRD1" s="89"/>
      <c r="FRE1" s="89"/>
      <c r="FRF1" s="89"/>
      <c r="FRG1" s="89"/>
      <c r="FRH1" s="89"/>
      <c r="FRI1" s="89"/>
      <c r="FRJ1" s="89"/>
      <c r="FRK1" s="89"/>
      <c r="FRL1" s="89"/>
      <c r="FRM1" s="89"/>
      <c r="FRN1" s="89"/>
      <c r="FRO1" s="89"/>
      <c r="FRP1" s="89"/>
      <c r="FRQ1" s="89"/>
      <c r="FRR1" s="89"/>
      <c r="FRS1" s="89"/>
      <c r="FRT1" s="89"/>
      <c r="FRU1" s="89"/>
      <c r="FRV1" s="89"/>
      <c r="FRW1" s="89"/>
      <c r="FRX1" s="89"/>
      <c r="FRY1" s="89"/>
      <c r="FRZ1" s="89"/>
      <c r="FSA1" s="89"/>
      <c r="FSB1" s="89"/>
      <c r="FSC1" s="89"/>
      <c r="FSD1" s="89"/>
      <c r="FSE1" s="89"/>
      <c r="FSF1" s="89"/>
      <c r="FSG1" s="89"/>
      <c r="FSH1" s="89"/>
      <c r="FSI1" s="89"/>
      <c r="FSJ1" s="89"/>
      <c r="FSK1" s="89"/>
      <c r="FSL1" s="89"/>
      <c r="FSM1" s="89"/>
      <c r="FSN1" s="89"/>
      <c r="FSO1" s="89"/>
      <c r="FSP1" s="89"/>
      <c r="FSQ1" s="89"/>
      <c r="FSR1" s="89"/>
      <c r="FSS1" s="89"/>
      <c r="FST1" s="89"/>
      <c r="FSU1" s="89"/>
      <c r="FSV1" s="89"/>
      <c r="FSW1" s="89"/>
      <c r="FSX1" s="89"/>
      <c r="FSY1" s="89"/>
      <c r="FSZ1" s="89"/>
      <c r="FTA1" s="89"/>
      <c r="FTB1" s="89"/>
      <c r="FTC1" s="89"/>
      <c r="FTD1" s="89"/>
      <c r="FTE1" s="89"/>
      <c r="FTF1" s="89"/>
      <c r="FTG1" s="89"/>
      <c r="FTH1" s="89"/>
      <c r="FTI1" s="89"/>
      <c r="FTJ1" s="89"/>
      <c r="FTK1" s="89"/>
      <c r="FTL1" s="89"/>
      <c r="FTM1" s="89"/>
      <c r="FTN1" s="89"/>
      <c r="FTO1" s="89"/>
      <c r="FTP1" s="89"/>
      <c r="FTQ1" s="89"/>
      <c r="FTR1" s="89"/>
      <c r="FTS1" s="89"/>
      <c r="FTT1" s="89"/>
      <c r="FTU1" s="89"/>
      <c r="FTV1" s="89"/>
      <c r="FTW1" s="89"/>
      <c r="FTX1" s="89"/>
      <c r="FTY1" s="89"/>
      <c r="FTZ1" s="89"/>
      <c r="FUA1" s="89"/>
      <c r="FUB1" s="89"/>
      <c r="FUC1" s="89"/>
      <c r="FUD1" s="89"/>
      <c r="FUE1" s="89"/>
      <c r="FUF1" s="89"/>
      <c r="FUG1" s="89"/>
      <c r="FUH1" s="89"/>
      <c r="FUI1" s="89"/>
      <c r="FUJ1" s="89"/>
      <c r="FUK1" s="89"/>
      <c r="FUL1" s="89"/>
      <c r="FUM1" s="89"/>
      <c r="FUN1" s="89"/>
      <c r="FUO1" s="89"/>
      <c r="FUP1" s="89"/>
      <c r="FUQ1" s="89"/>
      <c r="FUR1" s="89"/>
      <c r="FUS1" s="89"/>
      <c r="FUT1" s="89"/>
      <c r="FUU1" s="89"/>
      <c r="FUV1" s="89"/>
      <c r="FUW1" s="89"/>
      <c r="FUX1" s="89"/>
      <c r="FUY1" s="89"/>
      <c r="FUZ1" s="89"/>
      <c r="FVA1" s="89"/>
      <c r="FVB1" s="89"/>
      <c r="FVC1" s="89"/>
      <c r="FVD1" s="89"/>
      <c r="FVE1" s="89"/>
      <c r="FVF1" s="89"/>
      <c r="FVG1" s="89"/>
      <c r="FVH1" s="89"/>
      <c r="FVI1" s="89"/>
      <c r="FVJ1" s="89"/>
      <c r="FVK1" s="89"/>
      <c r="FVL1" s="89"/>
      <c r="FVM1" s="89"/>
      <c r="FVN1" s="89"/>
      <c r="FVO1" s="89"/>
      <c r="FVP1" s="89"/>
      <c r="FVQ1" s="89"/>
      <c r="FVR1" s="89"/>
      <c r="FVS1" s="89"/>
      <c r="FVT1" s="89"/>
      <c r="FVU1" s="89"/>
      <c r="FVV1" s="89"/>
      <c r="FVW1" s="89"/>
      <c r="FVX1" s="89"/>
      <c r="FVY1" s="89"/>
      <c r="FVZ1" s="89"/>
      <c r="FWA1" s="89"/>
      <c r="FWB1" s="89"/>
      <c r="FWC1" s="89"/>
      <c r="FWD1" s="89"/>
      <c r="FWE1" s="89"/>
      <c r="FWF1" s="89"/>
      <c r="FWG1" s="89"/>
      <c r="FWH1" s="89"/>
      <c r="FWI1" s="89"/>
      <c r="FWJ1" s="89"/>
      <c r="FWK1" s="89"/>
      <c r="FWL1" s="89"/>
      <c r="FWM1" s="89"/>
      <c r="FWN1" s="89"/>
      <c r="FWO1" s="89"/>
      <c r="FWP1" s="89"/>
      <c r="FWQ1" s="89"/>
      <c r="FWR1" s="89"/>
      <c r="FWS1" s="89"/>
      <c r="FWT1" s="89"/>
      <c r="FWU1" s="89"/>
      <c r="FWV1" s="89"/>
      <c r="FWW1" s="89"/>
      <c r="FWX1" s="89"/>
      <c r="FWY1" s="89"/>
      <c r="FWZ1" s="89"/>
      <c r="FXA1" s="89"/>
      <c r="FXB1" s="89"/>
      <c r="FXC1" s="89"/>
      <c r="FXD1" s="89"/>
      <c r="FXE1" s="89"/>
      <c r="FXF1" s="89"/>
      <c r="FXG1" s="89"/>
      <c r="FXH1" s="89"/>
      <c r="FXI1" s="89"/>
      <c r="FXJ1" s="89"/>
      <c r="FXK1" s="89"/>
      <c r="FXL1" s="89"/>
      <c r="FXM1" s="89"/>
      <c r="FXN1" s="89"/>
      <c r="FXO1" s="89"/>
      <c r="FXP1" s="89"/>
      <c r="FXQ1" s="89"/>
      <c r="FXR1" s="89"/>
      <c r="FXS1" s="89"/>
      <c r="FXT1" s="89"/>
      <c r="FXU1" s="89"/>
      <c r="FXV1" s="89"/>
      <c r="FXW1" s="89"/>
      <c r="FXX1" s="89"/>
      <c r="FXY1" s="89"/>
      <c r="FXZ1" s="89"/>
      <c r="FYA1" s="89"/>
      <c r="FYB1" s="89"/>
      <c r="FYC1" s="89"/>
      <c r="FYD1" s="89"/>
      <c r="FYE1" s="89"/>
      <c r="FYF1" s="89"/>
      <c r="FYG1" s="89"/>
      <c r="FYH1" s="89"/>
      <c r="FYI1" s="89"/>
      <c r="FYJ1" s="89"/>
      <c r="FYK1" s="89"/>
      <c r="FYL1" s="89"/>
      <c r="FYM1" s="89"/>
      <c r="FYN1" s="89"/>
      <c r="FYO1" s="89"/>
      <c r="FYP1" s="89"/>
      <c r="FYQ1" s="89"/>
      <c r="FYR1" s="89"/>
      <c r="FYS1" s="89"/>
      <c r="FYT1" s="89"/>
      <c r="FYU1" s="89"/>
      <c r="FYV1" s="89"/>
      <c r="FYW1" s="89"/>
      <c r="FYX1" s="89"/>
      <c r="FYY1" s="89"/>
      <c r="FYZ1" s="89"/>
      <c r="FZA1" s="89"/>
      <c r="FZB1" s="89"/>
      <c r="FZC1" s="89"/>
      <c r="FZD1" s="89"/>
      <c r="FZE1" s="89"/>
      <c r="FZF1" s="89"/>
      <c r="FZG1" s="89"/>
      <c r="FZH1" s="89"/>
      <c r="FZI1" s="89"/>
      <c r="FZJ1" s="89"/>
      <c r="FZK1" s="89"/>
      <c r="FZL1" s="89"/>
      <c r="FZM1" s="89"/>
      <c r="FZN1" s="89"/>
      <c r="FZO1" s="89"/>
      <c r="FZP1" s="89"/>
      <c r="FZQ1" s="89"/>
      <c r="FZR1" s="89"/>
      <c r="FZS1" s="89"/>
      <c r="FZT1" s="89"/>
      <c r="FZU1" s="89"/>
      <c r="FZV1" s="89"/>
      <c r="FZW1" s="89"/>
      <c r="FZX1" s="89"/>
      <c r="FZY1" s="89"/>
      <c r="FZZ1" s="89"/>
      <c r="GAA1" s="89"/>
      <c r="GAB1" s="89"/>
      <c r="GAC1" s="89"/>
      <c r="GAD1" s="89"/>
      <c r="GAE1" s="89"/>
      <c r="GAF1" s="89"/>
      <c r="GAG1" s="89"/>
      <c r="GAH1" s="89"/>
      <c r="GAI1" s="89"/>
      <c r="GAJ1" s="89"/>
      <c r="GAK1" s="89"/>
      <c r="GAL1" s="89"/>
      <c r="GAM1" s="89"/>
      <c r="GAN1" s="89"/>
      <c r="GAO1" s="89"/>
      <c r="GAP1" s="89"/>
      <c r="GAQ1" s="89"/>
      <c r="GAR1" s="89"/>
      <c r="GAS1" s="89"/>
      <c r="GAT1" s="89"/>
      <c r="GAU1" s="89"/>
      <c r="GAV1" s="89"/>
      <c r="GAW1" s="89"/>
      <c r="GAX1" s="89"/>
      <c r="GAY1" s="89"/>
      <c r="GAZ1" s="89"/>
      <c r="GBA1" s="89"/>
      <c r="GBB1" s="89"/>
      <c r="GBC1" s="89"/>
      <c r="GBD1" s="89"/>
      <c r="GBE1" s="89"/>
      <c r="GBF1" s="89"/>
      <c r="GBG1" s="89"/>
      <c r="GBH1" s="89"/>
      <c r="GBI1" s="89"/>
      <c r="GBJ1" s="89"/>
      <c r="GBK1" s="89"/>
      <c r="GBL1" s="89"/>
      <c r="GBM1" s="89"/>
      <c r="GBN1" s="89"/>
      <c r="GBO1" s="89"/>
      <c r="GBP1" s="89"/>
      <c r="GBQ1" s="89"/>
      <c r="GBR1" s="89"/>
      <c r="GBS1" s="89"/>
      <c r="GBT1" s="89"/>
      <c r="GBU1" s="89"/>
      <c r="GBV1" s="89"/>
      <c r="GBW1" s="89"/>
      <c r="GBX1" s="89"/>
      <c r="GBY1" s="89"/>
      <c r="GBZ1" s="89"/>
      <c r="GCA1" s="89"/>
      <c r="GCB1" s="89"/>
      <c r="GCC1" s="89"/>
      <c r="GCD1" s="89"/>
      <c r="GCE1" s="89"/>
      <c r="GCF1" s="89"/>
      <c r="GCG1" s="89"/>
      <c r="GCH1" s="89"/>
      <c r="GCI1" s="89"/>
      <c r="GCJ1" s="89"/>
      <c r="GCK1" s="89"/>
      <c r="GCL1" s="89"/>
      <c r="GCM1" s="89"/>
      <c r="GCN1" s="89"/>
      <c r="GCO1" s="89"/>
      <c r="GCP1" s="89"/>
      <c r="GCQ1" s="89"/>
      <c r="GCR1" s="89"/>
      <c r="GCS1" s="89"/>
      <c r="GCT1" s="89"/>
      <c r="GCU1" s="89"/>
      <c r="GCV1" s="89"/>
      <c r="GCW1" s="89"/>
      <c r="GCX1" s="89"/>
      <c r="GCY1" s="89"/>
      <c r="GCZ1" s="89"/>
      <c r="GDA1" s="89"/>
      <c r="GDB1" s="89"/>
      <c r="GDC1" s="89"/>
      <c r="GDD1" s="89"/>
      <c r="GDE1" s="89"/>
      <c r="GDF1" s="89"/>
      <c r="GDG1" s="89"/>
      <c r="GDH1" s="89"/>
      <c r="GDI1" s="89"/>
      <c r="GDJ1" s="89"/>
      <c r="GDK1" s="89"/>
      <c r="GDL1" s="89"/>
      <c r="GDM1" s="89"/>
      <c r="GDN1" s="89"/>
      <c r="GDO1" s="89"/>
      <c r="GDP1" s="89"/>
      <c r="GDQ1" s="89"/>
      <c r="GDR1" s="89"/>
      <c r="GDS1" s="89"/>
      <c r="GDT1" s="89"/>
      <c r="GDU1" s="89"/>
      <c r="GDV1" s="89"/>
      <c r="GDW1" s="89"/>
      <c r="GDX1" s="89"/>
      <c r="GDY1" s="89"/>
      <c r="GDZ1" s="89"/>
      <c r="GEA1" s="89"/>
      <c r="GEB1" s="89"/>
      <c r="GEC1" s="89"/>
      <c r="GED1" s="89"/>
      <c r="GEE1" s="89"/>
      <c r="GEF1" s="89"/>
      <c r="GEG1" s="89"/>
      <c r="GEH1" s="89"/>
      <c r="GEI1" s="89"/>
      <c r="GEJ1" s="89"/>
      <c r="GEK1" s="89"/>
      <c r="GEL1" s="89"/>
      <c r="GEM1" s="89"/>
      <c r="GEN1" s="89"/>
      <c r="GEO1" s="89"/>
      <c r="GEP1" s="89"/>
      <c r="GEQ1" s="89"/>
      <c r="GER1" s="89"/>
      <c r="GES1" s="89"/>
      <c r="GET1" s="89"/>
      <c r="GEU1" s="89"/>
      <c r="GEV1" s="89"/>
      <c r="GEW1" s="89"/>
      <c r="GEX1" s="89"/>
      <c r="GEY1" s="89"/>
      <c r="GEZ1" s="89"/>
      <c r="GFA1" s="89"/>
      <c r="GFB1" s="89"/>
      <c r="GFC1" s="89"/>
      <c r="GFD1" s="89"/>
      <c r="GFE1" s="89"/>
      <c r="GFF1" s="89"/>
      <c r="GFG1" s="89"/>
      <c r="GFH1" s="89"/>
      <c r="GFI1" s="89"/>
      <c r="GFJ1" s="89"/>
      <c r="GFK1" s="89"/>
      <c r="GFL1" s="89"/>
      <c r="GFM1" s="89"/>
      <c r="GFN1" s="89"/>
      <c r="GFO1" s="89"/>
      <c r="GFP1" s="89"/>
      <c r="GFQ1" s="89"/>
      <c r="GFR1" s="89"/>
      <c r="GFS1" s="89"/>
      <c r="GFT1" s="89"/>
      <c r="GFU1" s="89"/>
      <c r="GFV1" s="89"/>
      <c r="GFW1" s="89"/>
      <c r="GFX1" s="89"/>
      <c r="GFY1" s="89"/>
      <c r="GFZ1" s="89"/>
      <c r="GGA1" s="89"/>
      <c r="GGB1" s="89"/>
      <c r="GGC1" s="89"/>
      <c r="GGD1" s="89"/>
      <c r="GGE1" s="89"/>
      <c r="GGF1" s="89"/>
      <c r="GGG1" s="89"/>
      <c r="GGH1" s="89"/>
      <c r="GGI1" s="89"/>
      <c r="GGJ1" s="89"/>
      <c r="GGK1" s="89"/>
      <c r="GGL1" s="89"/>
      <c r="GGM1" s="89"/>
      <c r="GGN1" s="89"/>
      <c r="GGO1" s="89"/>
      <c r="GGP1" s="89"/>
      <c r="GGQ1" s="89"/>
      <c r="GGR1" s="89"/>
      <c r="GGS1" s="89"/>
      <c r="GGT1" s="89"/>
      <c r="GGU1" s="89"/>
      <c r="GGV1" s="89"/>
      <c r="GGW1" s="89"/>
      <c r="GGX1" s="89"/>
      <c r="GGY1" s="89"/>
      <c r="GGZ1" s="89"/>
      <c r="GHA1" s="89"/>
      <c r="GHB1" s="89"/>
      <c r="GHC1" s="89"/>
      <c r="GHD1" s="89"/>
      <c r="GHE1" s="89"/>
      <c r="GHF1" s="89"/>
      <c r="GHG1" s="89"/>
      <c r="GHH1" s="89"/>
      <c r="GHI1" s="89"/>
      <c r="GHJ1" s="89"/>
      <c r="GHK1" s="89"/>
      <c r="GHL1" s="89"/>
      <c r="GHM1" s="89"/>
      <c r="GHN1" s="89"/>
      <c r="GHO1" s="89"/>
      <c r="GHP1" s="89"/>
      <c r="GHQ1" s="89"/>
      <c r="GHR1" s="89"/>
      <c r="GHS1" s="89"/>
      <c r="GHT1" s="89"/>
      <c r="GHU1" s="89"/>
      <c r="GHV1" s="89"/>
      <c r="GHW1" s="89"/>
      <c r="GHX1" s="89"/>
      <c r="GHY1" s="89"/>
      <c r="GHZ1" s="89"/>
      <c r="GIA1" s="89"/>
      <c r="GIB1" s="89"/>
      <c r="GIC1" s="89"/>
      <c r="GID1" s="89"/>
      <c r="GIE1" s="89"/>
      <c r="GIF1" s="89"/>
      <c r="GIG1" s="89"/>
      <c r="GIH1" s="89"/>
      <c r="GII1" s="89"/>
      <c r="GIJ1" s="89"/>
      <c r="GIK1" s="89"/>
      <c r="GIL1" s="89"/>
      <c r="GIM1" s="89"/>
      <c r="GIN1" s="89"/>
      <c r="GIO1" s="89"/>
      <c r="GIP1" s="89"/>
      <c r="GIQ1" s="89"/>
      <c r="GIR1" s="89"/>
      <c r="GIS1" s="89"/>
      <c r="GIT1" s="89"/>
      <c r="GIU1" s="89"/>
      <c r="GIV1" s="89"/>
      <c r="GIW1" s="89"/>
      <c r="GIX1" s="89"/>
      <c r="GIY1" s="89"/>
      <c r="GIZ1" s="89"/>
      <c r="GJA1" s="89"/>
      <c r="GJB1" s="89"/>
      <c r="GJC1" s="89"/>
      <c r="GJD1" s="89"/>
      <c r="GJE1" s="89"/>
      <c r="GJF1" s="89"/>
      <c r="GJG1" s="89"/>
      <c r="GJH1" s="89"/>
      <c r="GJI1" s="89"/>
      <c r="GJJ1" s="89"/>
      <c r="GJK1" s="89"/>
      <c r="GJL1" s="89"/>
      <c r="GJM1" s="89"/>
      <c r="GJN1" s="89"/>
      <c r="GJO1" s="89"/>
      <c r="GJP1" s="89"/>
      <c r="GJQ1" s="89"/>
      <c r="GJR1" s="89"/>
      <c r="GJS1" s="89"/>
      <c r="GJT1" s="89"/>
      <c r="GJU1" s="89"/>
      <c r="GJV1" s="89"/>
      <c r="GJW1" s="89"/>
      <c r="GJX1" s="89"/>
      <c r="GJY1" s="89"/>
      <c r="GJZ1" s="89"/>
      <c r="GKA1" s="89"/>
      <c r="GKB1" s="89"/>
      <c r="GKC1" s="89"/>
      <c r="GKD1" s="89"/>
      <c r="GKE1" s="89"/>
      <c r="GKF1" s="89"/>
      <c r="GKG1" s="89"/>
      <c r="GKH1" s="89"/>
      <c r="GKI1" s="89"/>
      <c r="GKJ1" s="89"/>
      <c r="GKK1" s="89"/>
      <c r="GKL1" s="89"/>
      <c r="GKM1" s="89"/>
      <c r="GKN1" s="89"/>
      <c r="GKO1" s="89"/>
      <c r="GKP1" s="89"/>
      <c r="GKQ1" s="89"/>
      <c r="GKR1" s="89"/>
      <c r="GKS1" s="89"/>
      <c r="GKT1" s="89"/>
      <c r="GKU1" s="89"/>
      <c r="GKV1" s="89"/>
      <c r="GKW1" s="89"/>
      <c r="GKX1" s="89"/>
      <c r="GKY1" s="89"/>
      <c r="GKZ1" s="89"/>
      <c r="GLA1" s="89"/>
      <c r="GLB1" s="89"/>
      <c r="GLC1" s="89"/>
      <c r="GLD1" s="89"/>
      <c r="GLE1" s="89"/>
      <c r="GLF1" s="89"/>
      <c r="GLG1" s="89"/>
      <c r="GLH1" s="89"/>
      <c r="GLI1" s="89"/>
      <c r="GLJ1" s="89"/>
      <c r="GLK1" s="89"/>
      <c r="GLL1" s="89"/>
      <c r="GLM1" s="89"/>
      <c r="GLN1" s="89"/>
      <c r="GLO1" s="89"/>
      <c r="GLP1" s="89"/>
      <c r="GLQ1" s="89"/>
      <c r="GLR1" s="89"/>
      <c r="GLS1" s="89"/>
      <c r="GLT1" s="89"/>
      <c r="GLU1" s="89"/>
      <c r="GLV1" s="89"/>
      <c r="GLW1" s="89"/>
      <c r="GLX1" s="89"/>
      <c r="GLY1" s="89"/>
      <c r="GLZ1" s="89"/>
      <c r="GMA1" s="89"/>
      <c r="GMB1" s="89"/>
      <c r="GMC1" s="89"/>
      <c r="GMD1" s="89"/>
      <c r="GME1" s="89"/>
      <c r="GMF1" s="89"/>
      <c r="GMG1" s="89"/>
      <c r="GMH1" s="89"/>
      <c r="GMI1" s="89"/>
      <c r="GMJ1" s="89"/>
      <c r="GMK1" s="89"/>
      <c r="GML1" s="89"/>
      <c r="GMM1" s="89"/>
      <c r="GMN1" s="89"/>
      <c r="GMO1" s="89"/>
      <c r="GMP1" s="89"/>
      <c r="GMQ1" s="89"/>
      <c r="GMR1" s="89"/>
      <c r="GMS1" s="89"/>
      <c r="GMT1" s="89"/>
      <c r="GMU1" s="89"/>
      <c r="GMV1" s="89"/>
      <c r="GMW1" s="89"/>
      <c r="GMX1" s="89"/>
      <c r="GMY1" s="89"/>
      <c r="GMZ1" s="89"/>
      <c r="GNA1" s="89"/>
      <c r="GNB1" s="89"/>
      <c r="GNC1" s="89"/>
      <c r="GND1" s="89"/>
      <c r="GNE1" s="89"/>
      <c r="GNF1" s="89"/>
      <c r="GNG1" s="89"/>
      <c r="GNH1" s="89"/>
      <c r="GNI1" s="89"/>
      <c r="GNJ1" s="89"/>
      <c r="GNK1" s="89"/>
      <c r="GNL1" s="89"/>
      <c r="GNM1" s="89"/>
      <c r="GNN1" s="89"/>
      <c r="GNO1" s="89"/>
      <c r="GNP1" s="89"/>
      <c r="GNQ1" s="89"/>
      <c r="GNR1" s="89"/>
      <c r="GNS1" s="89"/>
      <c r="GNT1" s="89"/>
      <c r="GNU1" s="89"/>
      <c r="GNV1" s="89"/>
      <c r="GNW1" s="89"/>
      <c r="GNX1" s="89"/>
      <c r="GNY1" s="89"/>
      <c r="GNZ1" s="89"/>
      <c r="GOA1" s="89"/>
      <c r="GOB1" s="89"/>
      <c r="GOC1" s="89"/>
      <c r="GOD1" s="89"/>
      <c r="GOE1" s="89"/>
      <c r="GOF1" s="89"/>
      <c r="GOG1" s="89"/>
      <c r="GOH1" s="89"/>
      <c r="GOI1" s="89"/>
      <c r="GOJ1" s="89"/>
      <c r="GOK1" s="89"/>
      <c r="GOL1" s="89"/>
      <c r="GOM1" s="89"/>
      <c r="GON1" s="89"/>
      <c r="GOO1" s="89"/>
      <c r="GOP1" s="89"/>
      <c r="GOQ1" s="89"/>
      <c r="GOR1" s="89"/>
      <c r="GOS1" s="89"/>
      <c r="GOT1" s="89"/>
      <c r="GOU1" s="89"/>
      <c r="GOV1" s="89"/>
      <c r="GOW1" s="89"/>
      <c r="GOX1" s="89"/>
      <c r="GOY1" s="89"/>
      <c r="GOZ1" s="89"/>
      <c r="GPA1" s="89"/>
      <c r="GPB1" s="89"/>
      <c r="GPC1" s="89"/>
      <c r="GPD1" s="89"/>
      <c r="GPE1" s="89"/>
      <c r="GPF1" s="89"/>
      <c r="GPG1" s="89"/>
      <c r="GPH1" s="89"/>
      <c r="GPI1" s="89"/>
      <c r="GPJ1" s="89"/>
      <c r="GPK1" s="89"/>
      <c r="GPL1" s="89"/>
      <c r="GPM1" s="89"/>
      <c r="GPN1" s="89"/>
      <c r="GPO1" s="89"/>
      <c r="GPP1" s="89"/>
      <c r="GPQ1" s="89"/>
      <c r="GPR1" s="89"/>
      <c r="GPS1" s="89"/>
      <c r="GPT1" s="89"/>
      <c r="GPU1" s="89"/>
      <c r="GPV1" s="89"/>
      <c r="GPW1" s="89"/>
      <c r="GPX1" s="89"/>
      <c r="GPY1" s="89"/>
      <c r="GPZ1" s="89"/>
      <c r="GQA1" s="89"/>
      <c r="GQB1" s="89"/>
      <c r="GQC1" s="89"/>
      <c r="GQD1" s="89"/>
      <c r="GQE1" s="89"/>
      <c r="GQF1" s="89"/>
      <c r="GQG1" s="89"/>
      <c r="GQH1" s="89"/>
      <c r="GQI1" s="89"/>
      <c r="GQJ1" s="89"/>
      <c r="GQK1" s="89"/>
      <c r="GQL1" s="89"/>
      <c r="GQM1" s="89"/>
      <c r="GQN1" s="89"/>
      <c r="GQO1" s="89"/>
      <c r="GQP1" s="89"/>
      <c r="GQQ1" s="89"/>
      <c r="GQR1" s="89"/>
      <c r="GQS1" s="89"/>
      <c r="GQT1" s="89"/>
      <c r="GQU1" s="89"/>
      <c r="GQV1" s="89"/>
      <c r="GQW1" s="89"/>
      <c r="GQX1" s="89"/>
      <c r="GQY1" s="89"/>
      <c r="GQZ1" s="89"/>
      <c r="GRA1" s="89"/>
      <c r="GRB1" s="89"/>
      <c r="GRC1" s="89"/>
      <c r="GRD1" s="89"/>
      <c r="GRE1" s="89"/>
      <c r="GRF1" s="89"/>
      <c r="GRG1" s="89"/>
      <c r="GRH1" s="89"/>
      <c r="GRI1" s="89"/>
      <c r="GRJ1" s="89"/>
      <c r="GRK1" s="89"/>
      <c r="GRL1" s="89"/>
      <c r="GRM1" s="89"/>
      <c r="GRN1" s="89"/>
      <c r="GRO1" s="89"/>
      <c r="GRP1" s="89"/>
      <c r="GRQ1" s="89"/>
      <c r="GRR1" s="89"/>
      <c r="GRS1" s="89"/>
      <c r="GRT1" s="89"/>
      <c r="GRU1" s="89"/>
      <c r="GRV1" s="89"/>
      <c r="GRW1" s="89"/>
      <c r="GRX1" s="89"/>
      <c r="GRY1" s="89"/>
      <c r="GRZ1" s="89"/>
      <c r="GSA1" s="89"/>
      <c r="GSB1" s="89"/>
      <c r="GSC1" s="89"/>
      <c r="GSD1" s="89"/>
      <c r="GSE1" s="89"/>
      <c r="GSF1" s="89"/>
      <c r="GSG1" s="89"/>
      <c r="GSH1" s="89"/>
      <c r="GSI1" s="89"/>
      <c r="GSJ1" s="89"/>
      <c r="GSK1" s="89"/>
      <c r="GSL1" s="89"/>
      <c r="GSM1" s="89"/>
      <c r="GSN1" s="89"/>
      <c r="GSO1" s="89"/>
      <c r="GSP1" s="89"/>
      <c r="GSQ1" s="89"/>
      <c r="GSR1" s="89"/>
      <c r="GSS1" s="89"/>
      <c r="GST1" s="89"/>
      <c r="GSU1" s="89"/>
      <c r="GSV1" s="89"/>
      <c r="GSW1" s="89"/>
      <c r="GSX1" s="89"/>
      <c r="GSY1" s="89"/>
      <c r="GSZ1" s="89"/>
      <c r="GTA1" s="89"/>
      <c r="GTB1" s="89"/>
      <c r="GTC1" s="89"/>
      <c r="GTD1" s="89"/>
      <c r="GTE1" s="89"/>
      <c r="GTF1" s="89"/>
      <c r="GTG1" s="89"/>
      <c r="GTH1" s="89"/>
      <c r="GTI1" s="89"/>
      <c r="GTJ1" s="89"/>
      <c r="GTK1" s="89"/>
      <c r="GTL1" s="89"/>
      <c r="GTM1" s="89"/>
      <c r="GTN1" s="89"/>
      <c r="GTO1" s="89"/>
      <c r="GTP1" s="89"/>
      <c r="GTQ1" s="89"/>
      <c r="GTR1" s="89"/>
      <c r="GTS1" s="89"/>
      <c r="GTT1" s="89"/>
      <c r="GTU1" s="89"/>
      <c r="GTV1" s="89"/>
      <c r="GTW1" s="89"/>
      <c r="GTX1" s="89"/>
      <c r="GTY1" s="89"/>
      <c r="GTZ1" s="89"/>
      <c r="GUA1" s="89"/>
      <c r="GUB1" s="89"/>
      <c r="GUC1" s="89"/>
      <c r="GUD1" s="89"/>
      <c r="GUE1" s="89"/>
      <c r="GUF1" s="89"/>
      <c r="GUG1" s="89"/>
      <c r="GUH1" s="89"/>
      <c r="GUI1" s="89"/>
      <c r="GUJ1" s="89"/>
      <c r="GUK1" s="89"/>
      <c r="GUL1" s="89"/>
      <c r="GUM1" s="89"/>
      <c r="GUN1" s="89"/>
      <c r="GUO1" s="89"/>
      <c r="GUP1" s="89"/>
      <c r="GUQ1" s="89"/>
      <c r="GUR1" s="89"/>
      <c r="GUS1" s="89"/>
      <c r="GUT1" s="89"/>
      <c r="GUU1" s="89"/>
      <c r="GUV1" s="89"/>
      <c r="GUW1" s="89"/>
      <c r="GUX1" s="89"/>
      <c r="GUY1" s="89"/>
      <c r="GUZ1" s="89"/>
      <c r="GVA1" s="89"/>
      <c r="GVB1" s="89"/>
      <c r="GVC1" s="89"/>
      <c r="GVD1" s="89"/>
      <c r="GVE1" s="89"/>
      <c r="GVF1" s="89"/>
      <c r="GVG1" s="89"/>
      <c r="GVH1" s="89"/>
      <c r="GVI1" s="89"/>
      <c r="GVJ1" s="89"/>
      <c r="GVK1" s="89"/>
      <c r="GVL1" s="89"/>
      <c r="GVM1" s="89"/>
      <c r="GVN1" s="89"/>
      <c r="GVO1" s="89"/>
      <c r="GVP1" s="89"/>
      <c r="GVQ1" s="89"/>
      <c r="GVR1" s="89"/>
      <c r="GVS1" s="89"/>
      <c r="GVT1" s="89"/>
      <c r="GVU1" s="89"/>
      <c r="GVV1" s="89"/>
      <c r="GVW1" s="89"/>
      <c r="GVX1" s="89"/>
      <c r="GVY1" s="89"/>
      <c r="GVZ1" s="89"/>
      <c r="GWA1" s="89"/>
      <c r="GWB1" s="89"/>
      <c r="GWC1" s="89"/>
      <c r="GWD1" s="89"/>
      <c r="GWE1" s="89"/>
      <c r="GWF1" s="89"/>
      <c r="GWG1" s="89"/>
      <c r="GWH1" s="89"/>
      <c r="GWI1" s="89"/>
      <c r="GWJ1" s="89"/>
      <c r="GWK1" s="89"/>
      <c r="GWL1" s="89"/>
      <c r="GWM1" s="89"/>
      <c r="GWN1" s="89"/>
      <c r="GWO1" s="89"/>
      <c r="GWP1" s="89"/>
      <c r="GWQ1" s="89"/>
      <c r="GWR1" s="89"/>
      <c r="GWS1" s="89"/>
      <c r="GWT1" s="89"/>
      <c r="GWU1" s="89"/>
      <c r="GWV1" s="89"/>
      <c r="GWW1" s="89"/>
      <c r="GWX1" s="89"/>
      <c r="GWY1" s="89"/>
      <c r="GWZ1" s="89"/>
      <c r="GXA1" s="89"/>
      <c r="GXB1" s="89"/>
      <c r="GXC1" s="89"/>
      <c r="GXD1" s="89"/>
      <c r="GXE1" s="89"/>
      <c r="GXF1" s="89"/>
      <c r="GXG1" s="89"/>
      <c r="GXH1" s="89"/>
      <c r="GXI1" s="89"/>
      <c r="GXJ1" s="89"/>
      <c r="GXK1" s="89"/>
      <c r="GXL1" s="89"/>
      <c r="GXM1" s="89"/>
      <c r="GXN1" s="89"/>
      <c r="GXO1" s="89"/>
      <c r="GXP1" s="89"/>
      <c r="GXQ1" s="89"/>
      <c r="GXR1" s="89"/>
      <c r="GXS1" s="89"/>
      <c r="GXT1" s="89"/>
      <c r="GXU1" s="89"/>
      <c r="GXV1" s="89"/>
      <c r="GXW1" s="89"/>
      <c r="GXX1" s="89"/>
      <c r="GXY1" s="89"/>
      <c r="GXZ1" s="89"/>
      <c r="GYA1" s="89"/>
      <c r="GYB1" s="89"/>
      <c r="GYC1" s="89"/>
      <c r="GYD1" s="89"/>
      <c r="GYE1" s="89"/>
      <c r="GYF1" s="89"/>
      <c r="GYG1" s="89"/>
      <c r="GYH1" s="89"/>
      <c r="GYI1" s="89"/>
      <c r="GYJ1" s="89"/>
      <c r="GYK1" s="89"/>
      <c r="GYL1" s="89"/>
      <c r="GYM1" s="89"/>
      <c r="GYN1" s="89"/>
      <c r="GYO1" s="89"/>
      <c r="GYP1" s="89"/>
      <c r="GYQ1" s="89"/>
      <c r="GYR1" s="89"/>
      <c r="GYS1" s="89"/>
      <c r="GYT1" s="89"/>
      <c r="GYU1" s="89"/>
      <c r="GYV1" s="89"/>
      <c r="GYW1" s="89"/>
      <c r="GYX1" s="89"/>
      <c r="GYY1" s="89"/>
      <c r="GYZ1" s="89"/>
      <c r="GZA1" s="89"/>
      <c r="GZB1" s="89"/>
      <c r="GZC1" s="89"/>
      <c r="GZD1" s="89"/>
      <c r="GZE1" s="89"/>
      <c r="GZF1" s="89"/>
      <c r="GZG1" s="89"/>
      <c r="GZH1" s="89"/>
      <c r="GZI1" s="89"/>
      <c r="GZJ1" s="89"/>
      <c r="GZK1" s="89"/>
      <c r="GZL1" s="89"/>
      <c r="GZM1" s="89"/>
      <c r="GZN1" s="89"/>
      <c r="GZO1" s="89"/>
      <c r="GZP1" s="89"/>
      <c r="GZQ1" s="89"/>
      <c r="GZR1" s="89"/>
      <c r="GZS1" s="89"/>
      <c r="GZT1" s="89"/>
      <c r="GZU1" s="89"/>
      <c r="GZV1" s="89"/>
      <c r="GZW1" s="89"/>
      <c r="GZX1" s="89"/>
      <c r="GZY1" s="89"/>
      <c r="GZZ1" s="89"/>
      <c r="HAA1" s="89"/>
      <c r="HAB1" s="89"/>
      <c r="HAC1" s="89"/>
      <c r="HAD1" s="89"/>
      <c r="HAE1" s="89"/>
      <c r="HAF1" s="89"/>
      <c r="HAG1" s="89"/>
      <c r="HAH1" s="89"/>
      <c r="HAI1" s="89"/>
      <c r="HAJ1" s="89"/>
      <c r="HAK1" s="89"/>
      <c r="HAL1" s="89"/>
      <c r="HAM1" s="89"/>
      <c r="HAN1" s="89"/>
      <c r="HAO1" s="89"/>
      <c r="HAP1" s="89"/>
      <c r="HAQ1" s="89"/>
      <c r="HAR1" s="89"/>
      <c r="HAS1" s="89"/>
      <c r="HAT1" s="89"/>
      <c r="HAU1" s="89"/>
      <c r="HAV1" s="89"/>
      <c r="HAW1" s="89"/>
      <c r="HAX1" s="89"/>
      <c r="HAY1" s="89"/>
      <c r="HAZ1" s="89"/>
      <c r="HBA1" s="89"/>
      <c r="HBB1" s="89"/>
      <c r="HBC1" s="89"/>
      <c r="HBD1" s="89"/>
      <c r="HBE1" s="89"/>
      <c r="HBF1" s="89"/>
      <c r="HBG1" s="89"/>
      <c r="HBH1" s="89"/>
      <c r="HBI1" s="89"/>
      <c r="HBJ1" s="89"/>
      <c r="HBK1" s="89"/>
      <c r="HBL1" s="89"/>
      <c r="HBM1" s="89"/>
      <c r="HBN1" s="89"/>
      <c r="HBO1" s="89"/>
      <c r="HBP1" s="89"/>
      <c r="HBQ1" s="89"/>
      <c r="HBR1" s="89"/>
      <c r="HBS1" s="89"/>
      <c r="HBT1" s="89"/>
      <c r="HBU1" s="89"/>
      <c r="HBV1" s="89"/>
      <c r="HBW1" s="89"/>
      <c r="HBX1" s="89"/>
      <c r="HBY1" s="89"/>
      <c r="HBZ1" s="89"/>
      <c r="HCA1" s="89"/>
      <c r="HCB1" s="89"/>
      <c r="HCC1" s="89"/>
      <c r="HCD1" s="89"/>
      <c r="HCE1" s="89"/>
      <c r="HCF1" s="89"/>
      <c r="HCG1" s="89"/>
      <c r="HCH1" s="89"/>
      <c r="HCI1" s="89"/>
      <c r="HCJ1" s="89"/>
      <c r="HCK1" s="89"/>
      <c r="HCL1" s="89"/>
      <c r="HCM1" s="89"/>
      <c r="HCN1" s="89"/>
      <c r="HCO1" s="89"/>
      <c r="HCP1" s="89"/>
      <c r="HCQ1" s="89"/>
      <c r="HCR1" s="89"/>
      <c r="HCS1" s="89"/>
      <c r="HCT1" s="89"/>
      <c r="HCU1" s="89"/>
      <c r="HCV1" s="89"/>
      <c r="HCW1" s="89"/>
      <c r="HCX1" s="89"/>
      <c r="HCY1" s="89"/>
      <c r="HCZ1" s="89"/>
      <c r="HDA1" s="89"/>
      <c r="HDB1" s="89"/>
      <c r="HDC1" s="89"/>
      <c r="HDD1" s="89"/>
      <c r="HDE1" s="89"/>
      <c r="HDF1" s="89"/>
      <c r="HDG1" s="89"/>
      <c r="HDH1" s="89"/>
      <c r="HDI1" s="89"/>
      <c r="HDJ1" s="89"/>
      <c r="HDK1" s="89"/>
      <c r="HDL1" s="89"/>
      <c r="HDM1" s="89"/>
      <c r="HDN1" s="89"/>
      <c r="HDO1" s="89"/>
      <c r="HDP1" s="89"/>
      <c r="HDQ1" s="89"/>
      <c r="HDR1" s="89"/>
      <c r="HDS1" s="89"/>
      <c r="HDT1" s="89"/>
      <c r="HDU1" s="89"/>
      <c r="HDV1" s="89"/>
      <c r="HDW1" s="89"/>
      <c r="HDX1" s="89"/>
      <c r="HDY1" s="89"/>
      <c r="HDZ1" s="89"/>
      <c r="HEA1" s="89"/>
      <c r="HEB1" s="89"/>
      <c r="HEC1" s="89"/>
      <c r="HED1" s="89"/>
      <c r="HEE1" s="89"/>
      <c r="HEF1" s="89"/>
      <c r="HEG1" s="89"/>
      <c r="HEH1" s="89"/>
      <c r="HEI1" s="89"/>
      <c r="HEJ1" s="89"/>
      <c r="HEK1" s="89"/>
      <c r="HEL1" s="89"/>
      <c r="HEM1" s="89"/>
      <c r="HEN1" s="89"/>
      <c r="HEO1" s="89"/>
      <c r="HEP1" s="89"/>
      <c r="HEQ1" s="89"/>
      <c r="HER1" s="89"/>
      <c r="HES1" s="89"/>
      <c r="HET1" s="89"/>
      <c r="HEU1" s="89"/>
      <c r="HEV1" s="89"/>
      <c r="HEW1" s="89"/>
      <c r="HEX1" s="89"/>
      <c r="HEY1" s="89"/>
      <c r="HEZ1" s="89"/>
      <c r="HFA1" s="89"/>
      <c r="HFB1" s="89"/>
      <c r="HFC1" s="89"/>
      <c r="HFD1" s="89"/>
      <c r="HFE1" s="89"/>
      <c r="HFF1" s="89"/>
      <c r="HFG1" s="89"/>
      <c r="HFH1" s="89"/>
      <c r="HFI1" s="89"/>
      <c r="HFJ1" s="89"/>
      <c r="HFK1" s="89"/>
      <c r="HFL1" s="89"/>
      <c r="HFM1" s="89"/>
      <c r="HFN1" s="89"/>
      <c r="HFO1" s="89"/>
      <c r="HFP1" s="89"/>
      <c r="HFQ1" s="89"/>
      <c r="HFR1" s="89"/>
      <c r="HFS1" s="89"/>
      <c r="HFT1" s="89"/>
      <c r="HFU1" s="89"/>
      <c r="HFV1" s="89"/>
      <c r="HFW1" s="89"/>
      <c r="HFX1" s="89"/>
      <c r="HFY1" s="89"/>
      <c r="HFZ1" s="89"/>
      <c r="HGA1" s="89"/>
      <c r="HGB1" s="89"/>
      <c r="HGC1" s="89"/>
      <c r="HGD1" s="89"/>
      <c r="HGE1" s="89"/>
      <c r="HGF1" s="89"/>
      <c r="HGG1" s="89"/>
      <c r="HGH1" s="89"/>
      <c r="HGI1" s="89"/>
      <c r="HGJ1" s="89"/>
      <c r="HGK1" s="89"/>
      <c r="HGL1" s="89"/>
      <c r="HGM1" s="89"/>
      <c r="HGN1" s="89"/>
      <c r="HGO1" s="89"/>
      <c r="HGP1" s="89"/>
      <c r="HGQ1" s="89"/>
      <c r="HGR1" s="89"/>
      <c r="HGS1" s="89"/>
      <c r="HGT1" s="89"/>
      <c r="HGU1" s="89"/>
      <c r="HGV1" s="89"/>
      <c r="HGW1" s="89"/>
      <c r="HGX1" s="89"/>
      <c r="HGY1" s="89"/>
      <c r="HGZ1" s="89"/>
      <c r="HHA1" s="89"/>
      <c r="HHB1" s="89"/>
      <c r="HHC1" s="89"/>
      <c r="HHD1" s="89"/>
      <c r="HHE1" s="89"/>
      <c r="HHF1" s="89"/>
      <c r="HHG1" s="89"/>
      <c r="HHH1" s="89"/>
      <c r="HHI1" s="89"/>
      <c r="HHJ1" s="89"/>
      <c r="HHK1" s="89"/>
      <c r="HHL1" s="89"/>
      <c r="HHM1" s="89"/>
      <c r="HHN1" s="89"/>
      <c r="HHO1" s="89"/>
      <c r="HHP1" s="89"/>
      <c r="HHQ1" s="89"/>
      <c r="HHR1" s="89"/>
      <c r="HHS1" s="89"/>
      <c r="HHT1" s="89"/>
      <c r="HHU1" s="89"/>
      <c r="HHV1" s="89"/>
      <c r="HHW1" s="89"/>
      <c r="HHX1" s="89"/>
      <c r="HHY1" s="89"/>
      <c r="HHZ1" s="89"/>
      <c r="HIA1" s="89"/>
      <c r="HIB1" s="89"/>
      <c r="HIC1" s="89"/>
      <c r="HID1" s="89"/>
      <c r="HIE1" s="89"/>
      <c r="HIF1" s="89"/>
      <c r="HIG1" s="89"/>
      <c r="HIH1" s="89"/>
      <c r="HII1" s="89"/>
      <c r="HIJ1" s="89"/>
      <c r="HIK1" s="89"/>
      <c r="HIL1" s="89"/>
      <c r="HIM1" s="89"/>
      <c r="HIN1" s="89"/>
      <c r="HIO1" s="89"/>
      <c r="HIP1" s="89"/>
      <c r="HIQ1" s="89"/>
      <c r="HIR1" s="89"/>
      <c r="HIS1" s="89"/>
      <c r="HIT1" s="89"/>
      <c r="HIU1" s="89"/>
      <c r="HIV1" s="89"/>
      <c r="HIW1" s="89"/>
      <c r="HIX1" s="89"/>
      <c r="HIY1" s="89"/>
      <c r="HIZ1" s="89"/>
      <c r="HJA1" s="89"/>
      <c r="HJB1" s="89"/>
      <c r="HJC1" s="89"/>
      <c r="HJD1" s="89"/>
      <c r="HJE1" s="89"/>
      <c r="HJF1" s="89"/>
      <c r="HJG1" s="89"/>
      <c r="HJH1" s="89"/>
      <c r="HJI1" s="89"/>
      <c r="HJJ1" s="89"/>
      <c r="HJK1" s="89"/>
      <c r="HJL1" s="89"/>
      <c r="HJM1" s="89"/>
      <c r="HJN1" s="89"/>
      <c r="HJO1" s="89"/>
      <c r="HJP1" s="89"/>
      <c r="HJQ1" s="89"/>
      <c r="HJR1" s="89"/>
      <c r="HJS1" s="89"/>
      <c r="HJT1" s="89"/>
      <c r="HJU1" s="89"/>
      <c r="HJV1" s="89"/>
      <c r="HJW1" s="89"/>
      <c r="HJX1" s="89"/>
      <c r="HJY1" s="89"/>
      <c r="HJZ1" s="89"/>
      <c r="HKA1" s="89"/>
      <c r="HKB1" s="89"/>
      <c r="HKC1" s="89"/>
      <c r="HKD1" s="89"/>
      <c r="HKE1" s="89"/>
      <c r="HKF1" s="89"/>
      <c r="HKG1" s="89"/>
      <c r="HKH1" s="89"/>
      <c r="HKI1" s="89"/>
      <c r="HKJ1" s="89"/>
      <c r="HKK1" s="89"/>
      <c r="HKL1" s="89"/>
      <c r="HKM1" s="89"/>
      <c r="HKN1" s="89"/>
      <c r="HKO1" s="89"/>
      <c r="HKP1" s="89"/>
      <c r="HKQ1" s="89"/>
      <c r="HKR1" s="89"/>
      <c r="HKS1" s="89"/>
      <c r="HKT1" s="89"/>
      <c r="HKU1" s="89"/>
      <c r="HKV1" s="89"/>
      <c r="HKW1" s="89"/>
      <c r="HKX1" s="89"/>
      <c r="HKY1" s="89"/>
      <c r="HKZ1" s="89"/>
      <c r="HLA1" s="89"/>
      <c r="HLB1" s="89"/>
      <c r="HLC1" s="89"/>
      <c r="HLD1" s="89"/>
      <c r="HLE1" s="89"/>
      <c r="HLF1" s="89"/>
      <c r="HLG1" s="89"/>
      <c r="HLH1" s="89"/>
      <c r="HLI1" s="89"/>
      <c r="HLJ1" s="89"/>
      <c r="HLK1" s="89"/>
      <c r="HLL1" s="89"/>
      <c r="HLM1" s="89"/>
      <c r="HLN1" s="89"/>
      <c r="HLO1" s="89"/>
      <c r="HLP1" s="89"/>
      <c r="HLQ1" s="89"/>
      <c r="HLR1" s="89"/>
      <c r="HLS1" s="89"/>
      <c r="HLT1" s="89"/>
      <c r="HLU1" s="89"/>
      <c r="HLV1" s="89"/>
      <c r="HLW1" s="89"/>
      <c r="HLX1" s="89"/>
      <c r="HLY1" s="89"/>
      <c r="HLZ1" s="89"/>
      <c r="HMA1" s="89"/>
      <c r="HMB1" s="89"/>
      <c r="HMC1" s="89"/>
      <c r="HMD1" s="89"/>
      <c r="HME1" s="89"/>
      <c r="HMF1" s="89"/>
      <c r="HMG1" s="89"/>
      <c r="HMH1" s="89"/>
      <c r="HMI1" s="89"/>
      <c r="HMJ1" s="89"/>
      <c r="HMK1" s="89"/>
      <c r="HML1" s="89"/>
      <c r="HMM1" s="89"/>
      <c r="HMN1" s="89"/>
      <c r="HMO1" s="89"/>
      <c r="HMP1" s="89"/>
      <c r="HMQ1" s="89"/>
      <c r="HMR1" s="89"/>
      <c r="HMS1" s="89"/>
      <c r="HMT1" s="89"/>
      <c r="HMU1" s="89"/>
      <c r="HMV1" s="89"/>
      <c r="HMW1" s="89"/>
      <c r="HMX1" s="89"/>
      <c r="HMY1" s="89"/>
      <c r="HMZ1" s="89"/>
      <c r="HNA1" s="89"/>
      <c r="HNB1" s="89"/>
      <c r="HNC1" s="89"/>
      <c r="HND1" s="89"/>
      <c r="HNE1" s="89"/>
      <c r="HNF1" s="89"/>
      <c r="HNG1" s="89"/>
      <c r="HNH1" s="89"/>
      <c r="HNI1" s="89"/>
      <c r="HNJ1" s="89"/>
      <c r="HNK1" s="89"/>
      <c r="HNL1" s="89"/>
      <c r="HNM1" s="89"/>
      <c r="HNN1" s="89"/>
      <c r="HNO1" s="89"/>
      <c r="HNP1" s="89"/>
      <c r="HNQ1" s="89"/>
      <c r="HNR1" s="89"/>
      <c r="HNS1" s="89"/>
      <c r="HNT1" s="89"/>
      <c r="HNU1" s="89"/>
      <c r="HNV1" s="89"/>
      <c r="HNW1" s="89"/>
      <c r="HNX1" s="89"/>
      <c r="HNY1" s="89"/>
      <c r="HNZ1" s="89"/>
      <c r="HOA1" s="89"/>
      <c r="HOB1" s="89"/>
      <c r="HOC1" s="89"/>
      <c r="HOD1" s="89"/>
      <c r="HOE1" s="89"/>
      <c r="HOF1" s="89"/>
      <c r="HOG1" s="89"/>
      <c r="HOH1" s="89"/>
      <c r="HOI1" s="89"/>
      <c r="HOJ1" s="89"/>
      <c r="HOK1" s="89"/>
      <c r="HOL1" s="89"/>
      <c r="HOM1" s="89"/>
      <c r="HON1" s="89"/>
      <c r="HOO1" s="89"/>
      <c r="HOP1" s="89"/>
      <c r="HOQ1" s="89"/>
      <c r="HOR1" s="89"/>
      <c r="HOS1" s="89"/>
      <c r="HOT1" s="89"/>
      <c r="HOU1" s="89"/>
      <c r="HOV1" s="89"/>
      <c r="HOW1" s="89"/>
      <c r="HOX1" s="89"/>
      <c r="HOY1" s="89"/>
      <c r="HOZ1" s="89"/>
      <c r="HPA1" s="89"/>
      <c r="HPB1" s="89"/>
      <c r="HPC1" s="89"/>
      <c r="HPD1" s="89"/>
      <c r="HPE1" s="89"/>
      <c r="HPF1" s="89"/>
      <c r="HPG1" s="89"/>
      <c r="HPH1" s="89"/>
      <c r="HPI1" s="89"/>
      <c r="HPJ1" s="89"/>
      <c r="HPK1" s="89"/>
      <c r="HPL1" s="89"/>
      <c r="HPM1" s="89"/>
      <c r="HPN1" s="89"/>
      <c r="HPO1" s="89"/>
      <c r="HPP1" s="89"/>
      <c r="HPQ1" s="89"/>
      <c r="HPR1" s="89"/>
      <c r="HPS1" s="89"/>
      <c r="HPT1" s="89"/>
      <c r="HPU1" s="89"/>
      <c r="HPV1" s="89"/>
      <c r="HPW1" s="89"/>
      <c r="HPX1" s="89"/>
      <c r="HPY1" s="89"/>
      <c r="HPZ1" s="89"/>
      <c r="HQA1" s="89"/>
      <c r="HQB1" s="89"/>
      <c r="HQC1" s="89"/>
      <c r="HQD1" s="89"/>
      <c r="HQE1" s="89"/>
      <c r="HQF1" s="89"/>
      <c r="HQG1" s="89"/>
      <c r="HQH1" s="89"/>
      <c r="HQI1" s="89"/>
      <c r="HQJ1" s="89"/>
      <c r="HQK1" s="89"/>
      <c r="HQL1" s="89"/>
      <c r="HQM1" s="89"/>
      <c r="HQN1" s="89"/>
      <c r="HQO1" s="89"/>
      <c r="HQP1" s="89"/>
      <c r="HQQ1" s="89"/>
      <c r="HQR1" s="89"/>
      <c r="HQS1" s="89"/>
      <c r="HQT1" s="89"/>
      <c r="HQU1" s="89"/>
      <c r="HQV1" s="89"/>
      <c r="HQW1" s="89"/>
      <c r="HQX1" s="89"/>
      <c r="HQY1" s="89"/>
      <c r="HQZ1" s="89"/>
      <c r="HRA1" s="89"/>
      <c r="HRB1" s="89"/>
      <c r="HRC1" s="89"/>
      <c r="HRD1" s="89"/>
      <c r="HRE1" s="89"/>
      <c r="HRF1" s="89"/>
      <c r="HRG1" s="89"/>
      <c r="HRH1" s="89"/>
      <c r="HRI1" s="89"/>
      <c r="HRJ1" s="89"/>
      <c r="HRK1" s="89"/>
      <c r="HRL1" s="89"/>
      <c r="HRM1" s="89"/>
      <c r="HRN1" s="89"/>
      <c r="HRO1" s="89"/>
      <c r="HRP1" s="89"/>
      <c r="HRQ1" s="89"/>
      <c r="HRR1" s="89"/>
      <c r="HRS1" s="89"/>
      <c r="HRT1" s="89"/>
      <c r="HRU1" s="89"/>
      <c r="HRV1" s="89"/>
      <c r="HRW1" s="89"/>
      <c r="HRX1" s="89"/>
      <c r="HRY1" s="89"/>
      <c r="HRZ1" s="89"/>
      <c r="HSA1" s="89"/>
      <c r="HSB1" s="89"/>
      <c r="HSC1" s="89"/>
      <c r="HSD1" s="89"/>
      <c r="HSE1" s="89"/>
      <c r="HSF1" s="89"/>
      <c r="HSG1" s="89"/>
      <c r="HSH1" s="89"/>
      <c r="HSI1" s="89"/>
      <c r="HSJ1" s="89"/>
      <c r="HSK1" s="89"/>
      <c r="HSL1" s="89"/>
      <c r="HSM1" s="89"/>
      <c r="HSN1" s="89"/>
      <c r="HSO1" s="89"/>
      <c r="HSP1" s="89"/>
      <c r="HSQ1" s="89"/>
      <c r="HSR1" s="89"/>
      <c r="HSS1" s="89"/>
      <c r="HST1" s="89"/>
      <c r="HSU1" s="89"/>
      <c r="HSV1" s="89"/>
      <c r="HSW1" s="89"/>
      <c r="HSX1" s="89"/>
      <c r="HSY1" s="89"/>
      <c r="HSZ1" s="89"/>
      <c r="HTA1" s="89"/>
      <c r="HTB1" s="89"/>
      <c r="HTC1" s="89"/>
      <c r="HTD1" s="89"/>
      <c r="HTE1" s="89"/>
      <c r="HTF1" s="89"/>
      <c r="HTG1" s="89"/>
      <c r="HTH1" s="89"/>
      <c r="HTI1" s="89"/>
      <c r="HTJ1" s="89"/>
      <c r="HTK1" s="89"/>
      <c r="HTL1" s="89"/>
      <c r="HTM1" s="89"/>
      <c r="HTN1" s="89"/>
      <c r="HTO1" s="89"/>
      <c r="HTP1" s="89"/>
      <c r="HTQ1" s="89"/>
      <c r="HTR1" s="89"/>
      <c r="HTS1" s="89"/>
      <c r="HTT1" s="89"/>
      <c r="HTU1" s="89"/>
      <c r="HTV1" s="89"/>
      <c r="HTW1" s="89"/>
      <c r="HTX1" s="89"/>
      <c r="HTY1" s="89"/>
      <c r="HTZ1" s="89"/>
      <c r="HUA1" s="89"/>
      <c r="HUB1" s="89"/>
      <c r="HUC1" s="89"/>
      <c r="HUD1" s="89"/>
      <c r="HUE1" s="89"/>
      <c r="HUF1" s="89"/>
      <c r="HUG1" s="89"/>
      <c r="HUH1" s="89"/>
      <c r="HUI1" s="89"/>
      <c r="HUJ1" s="89"/>
      <c r="HUK1" s="89"/>
      <c r="HUL1" s="89"/>
      <c r="HUM1" s="89"/>
      <c r="HUN1" s="89"/>
      <c r="HUO1" s="89"/>
      <c r="HUP1" s="89"/>
      <c r="HUQ1" s="89"/>
      <c r="HUR1" s="89"/>
      <c r="HUS1" s="89"/>
      <c r="HUT1" s="89"/>
      <c r="HUU1" s="89"/>
      <c r="HUV1" s="89"/>
      <c r="HUW1" s="89"/>
      <c r="HUX1" s="89"/>
      <c r="HUY1" s="89"/>
      <c r="HUZ1" s="89"/>
      <c r="HVA1" s="89"/>
      <c r="HVB1" s="89"/>
      <c r="HVC1" s="89"/>
      <c r="HVD1" s="89"/>
      <c r="HVE1" s="89"/>
      <c r="HVF1" s="89"/>
      <c r="HVG1" s="89"/>
      <c r="HVH1" s="89"/>
      <c r="HVI1" s="89"/>
      <c r="HVJ1" s="89"/>
      <c r="HVK1" s="89"/>
      <c r="HVL1" s="89"/>
      <c r="HVM1" s="89"/>
      <c r="HVN1" s="89"/>
      <c r="HVO1" s="89"/>
      <c r="HVP1" s="89"/>
      <c r="HVQ1" s="89"/>
      <c r="HVR1" s="89"/>
      <c r="HVS1" s="89"/>
      <c r="HVT1" s="89"/>
      <c r="HVU1" s="89"/>
      <c r="HVV1" s="89"/>
      <c r="HVW1" s="89"/>
      <c r="HVX1" s="89"/>
      <c r="HVY1" s="89"/>
      <c r="HVZ1" s="89"/>
      <c r="HWA1" s="89"/>
      <c r="HWB1" s="89"/>
      <c r="HWC1" s="89"/>
      <c r="HWD1" s="89"/>
      <c r="HWE1" s="89"/>
      <c r="HWF1" s="89"/>
      <c r="HWG1" s="89"/>
      <c r="HWH1" s="89"/>
      <c r="HWI1" s="89"/>
      <c r="HWJ1" s="89"/>
      <c r="HWK1" s="89"/>
      <c r="HWL1" s="89"/>
      <c r="HWM1" s="89"/>
      <c r="HWN1" s="89"/>
      <c r="HWO1" s="89"/>
      <c r="HWP1" s="89"/>
      <c r="HWQ1" s="89"/>
      <c r="HWR1" s="89"/>
      <c r="HWS1" s="89"/>
      <c r="HWT1" s="89"/>
      <c r="HWU1" s="89"/>
      <c r="HWV1" s="89"/>
      <c r="HWW1" s="89"/>
      <c r="HWX1" s="89"/>
      <c r="HWY1" s="89"/>
      <c r="HWZ1" s="89"/>
      <c r="HXA1" s="89"/>
      <c r="HXB1" s="89"/>
      <c r="HXC1" s="89"/>
      <c r="HXD1" s="89"/>
      <c r="HXE1" s="89"/>
      <c r="HXF1" s="89"/>
      <c r="HXG1" s="89"/>
      <c r="HXH1" s="89"/>
      <c r="HXI1" s="89"/>
      <c r="HXJ1" s="89"/>
      <c r="HXK1" s="89"/>
      <c r="HXL1" s="89"/>
      <c r="HXM1" s="89"/>
      <c r="HXN1" s="89"/>
      <c r="HXO1" s="89"/>
      <c r="HXP1" s="89"/>
      <c r="HXQ1" s="89"/>
      <c r="HXR1" s="89"/>
      <c r="HXS1" s="89"/>
      <c r="HXT1" s="89"/>
      <c r="HXU1" s="89"/>
      <c r="HXV1" s="89"/>
      <c r="HXW1" s="89"/>
      <c r="HXX1" s="89"/>
      <c r="HXY1" s="89"/>
      <c r="HXZ1" s="89"/>
      <c r="HYA1" s="89"/>
      <c r="HYB1" s="89"/>
      <c r="HYC1" s="89"/>
      <c r="HYD1" s="89"/>
      <c r="HYE1" s="89"/>
      <c r="HYF1" s="89"/>
      <c r="HYG1" s="89"/>
      <c r="HYH1" s="89"/>
      <c r="HYI1" s="89"/>
      <c r="HYJ1" s="89"/>
      <c r="HYK1" s="89"/>
      <c r="HYL1" s="89"/>
      <c r="HYM1" s="89"/>
      <c r="HYN1" s="89"/>
      <c r="HYO1" s="89"/>
      <c r="HYP1" s="89"/>
      <c r="HYQ1" s="89"/>
      <c r="HYR1" s="89"/>
      <c r="HYS1" s="89"/>
      <c r="HYT1" s="89"/>
      <c r="HYU1" s="89"/>
      <c r="HYV1" s="89"/>
      <c r="HYW1" s="89"/>
      <c r="HYX1" s="89"/>
      <c r="HYY1" s="89"/>
      <c r="HYZ1" s="89"/>
      <c r="HZA1" s="89"/>
      <c r="HZB1" s="89"/>
      <c r="HZC1" s="89"/>
      <c r="HZD1" s="89"/>
      <c r="HZE1" s="89"/>
      <c r="HZF1" s="89"/>
      <c r="HZG1" s="89"/>
      <c r="HZH1" s="89"/>
      <c r="HZI1" s="89"/>
      <c r="HZJ1" s="89"/>
      <c r="HZK1" s="89"/>
      <c r="HZL1" s="89"/>
      <c r="HZM1" s="89"/>
      <c r="HZN1" s="89"/>
      <c r="HZO1" s="89"/>
      <c r="HZP1" s="89"/>
      <c r="HZQ1" s="89"/>
      <c r="HZR1" s="89"/>
      <c r="HZS1" s="89"/>
      <c r="HZT1" s="89"/>
      <c r="HZU1" s="89"/>
      <c r="HZV1" s="89"/>
      <c r="HZW1" s="89"/>
      <c r="HZX1" s="89"/>
      <c r="HZY1" s="89"/>
      <c r="HZZ1" s="89"/>
      <c r="IAA1" s="89"/>
      <c r="IAB1" s="89"/>
      <c r="IAC1" s="89"/>
      <c r="IAD1" s="89"/>
      <c r="IAE1" s="89"/>
      <c r="IAF1" s="89"/>
      <c r="IAG1" s="89"/>
      <c r="IAH1" s="89"/>
      <c r="IAI1" s="89"/>
      <c r="IAJ1" s="89"/>
      <c r="IAK1" s="89"/>
      <c r="IAL1" s="89"/>
      <c r="IAM1" s="89"/>
      <c r="IAN1" s="89"/>
      <c r="IAO1" s="89"/>
      <c r="IAP1" s="89"/>
      <c r="IAQ1" s="89"/>
      <c r="IAR1" s="89"/>
      <c r="IAS1" s="89"/>
      <c r="IAT1" s="89"/>
      <c r="IAU1" s="89"/>
      <c r="IAV1" s="89"/>
      <c r="IAW1" s="89"/>
      <c r="IAX1" s="89"/>
      <c r="IAY1" s="89"/>
      <c r="IAZ1" s="89"/>
      <c r="IBA1" s="89"/>
      <c r="IBB1" s="89"/>
      <c r="IBC1" s="89"/>
      <c r="IBD1" s="89"/>
      <c r="IBE1" s="89"/>
      <c r="IBF1" s="89"/>
      <c r="IBG1" s="89"/>
      <c r="IBH1" s="89"/>
      <c r="IBI1" s="89"/>
      <c r="IBJ1" s="89"/>
      <c r="IBK1" s="89"/>
      <c r="IBL1" s="89"/>
      <c r="IBM1" s="89"/>
      <c r="IBN1" s="89"/>
      <c r="IBO1" s="89"/>
      <c r="IBP1" s="89"/>
      <c r="IBQ1" s="89"/>
      <c r="IBR1" s="89"/>
      <c r="IBS1" s="89"/>
      <c r="IBT1" s="89"/>
      <c r="IBU1" s="89"/>
      <c r="IBV1" s="89"/>
      <c r="IBW1" s="89"/>
      <c r="IBX1" s="89"/>
      <c r="IBY1" s="89"/>
      <c r="IBZ1" s="89"/>
      <c r="ICA1" s="89"/>
      <c r="ICB1" s="89"/>
      <c r="ICC1" s="89"/>
      <c r="ICD1" s="89"/>
      <c r="ICE1" s="89"/>
      <c r="ICF1" s="89"/>
      <c r="ICG1" s="89"/>
      <c r="ICH1" s="89"/>
      <c r="ICI1" s="89"/>
      <c r="ICJ1" s="89"/>
      <c r="ICK1" s="89"/>
      <c r="ICL1" s="89"/>
      <c r="ICM1" s="89"/>
      <c r="ICN1" s="89"/>
      <c r="ICO1" s="89"/>
      <c r="ICP1" s="89"/>
      <c r="ICQ1" s="89"/>
      <c r="ICR1" s="89"/>
      <c r="ICS1" s="89"/>
      <c r="ICT1" s="89"/>
      <c r="ICU1" s="89"/>
      <c r="ICV1" s="89"/>
      <c r="ICW1" s="89"/>
      <c r="ICX1" s="89"/>
      <c r="ICY1" s="89"/>
      <c r="ICZ1" s="89"/>
      <c r="IDA1" s="89"/>
      <c r="IDB1" s="89"/>
      <c r="IDC1" s="89"/>
      <c r="IDD1" s="89"/>
      <c r="IDE1" s="89"/>
      <c r="IDF1" s="89"/>
      <c r="IDG1" s="89"/>
      <c r="IDH1" s="89"/>
      <c r="IDI1" s="89"/>
      <c r="IDJ1" s="89"/>
      <c r="IDK1" s="89"/>
      <c r="IDL1" s="89"/>
      <c r="IDM1" s="89"/>
      <c r="IDN1" s="89"/>
      <c r="IDO1" s="89"/>
      <c r="IDP1" s="89"/>
      <c r="IDQ1" s="89"/>
      <c r="IDR1" s="89"/>
      <c r="IDS1" s="89"/>
      <c r="IDT1" s="89"/>
      <c r="IDU1" s="89"/>
      <c r="IDV1" s="89"/>
      <c r="IDW1" s="89"/>
      <c r="IDX1" s="89"/>
      <c r="IDY1" s="89"/>
      <c r="IDZ1" s="89"/>
      <c r="IEA1" s="89"/>
      <c r="IEB1" s="89"/>
      <c r="IEC1" s="89"/>
      <c r="IED1" s="89"/>
      <c r="IEE1" s="89"/>
      <c r="IEF1" s="89"/>
      <c r="IEG1" s="89"/>
      <c r="IEH1" s="89"/>
      <c r="IEI1" s="89"/>
      <c r="IEJ1" s="89"/>
      <c r="IEK1" s="89"/>
      <c r="IEL1" s="89"/>
      <c r="IEM1" s="89"/>
      <c r="IEN1" s="89"/>
      <c r="IEO1" s="89"/>
      <c r="IEP1" s="89"/>
      <c r="IEQ1" s="89"/>
      <c r="IER1" s="89"/>
      <c r="IES1" s="89"/>
      <c r="IET1" s="89"/>
      <c r="IEU1" s="89"/>
      <c r="IEV1" s="89"/>
      <c r="IEW1" s="89"/>
      <c r="IEX1" s="89"/>
      <c r="IEY1" s="89"/>
      <c r="IEZ1" s="89"/>
      <c r="IFA1" s="89"/>
      <c r="IFB1" s="89"/>
      <c r="IFC1" s="89"/>
      <c r="IFD1" s="89"/>
      <c r="IFE1" s="89"/>
      <c r="IFF1" s="89"/>
      <c r="IFG1" s="89"/>
      <c r="IFH1" s="89"/>
      <c r="IFI1" s="89"/>
      <c r="IFJ1" s="89"/>
      <c r="IFK1" s="89"/>
      <c r="IFL1" s="89"/>
      <c r="IFM1" s="89"/>
      <c r="IFN1" s="89"/>
      <c r="IFO1" s="89"/>
      <c r="IFP1" s="89"/>
      <c r="IFQ1" s="89"/>
      <c r="IFR1" s="89"/>
      <c r="IFS1" s="89"/>
      <c r="IFT1" s="89"/>
      <c r="IFU1" s="89"/>
      <c r="IFV1" s="89"/>
      <c r="IFW1" s="89"/>
      <c r="IFX1" s="89"/>
      <c r="IFY1" s="89"/>
      <c r="IFZ1" s="89"/>
      <c r="IGA1" s="89"/>
      <c r="IGB1" s="89"/>
      <c r="IGC1" s="89"/>
      <c r="IGD1" s="89"/>
      <c r="IGE1" s="89"/>
      <c r="IGF1" s="89"/>
      <c r="IGG1" s="89"/>
      <c r="IGH1" s="89"/>
      <c r="IGI1" s="89"/>
      <c r="IGJ1" s="89"/>
      <c r="IGK1" s="89"/>
      <c r="IGL1" s="89"/>
      <c r="IGM1" s="89"/>
      <c r="IGN1" s="89"/>
      <c r="IGO1" s="89"/>
      <c r="IGP1" s="89"/>
      <c r="IGQ1" s="89"/>
      <c r="IGR1" s="89"/>
      <c r="IGS1" s="89"/>
      <c r="IGT1" s="89"/>
      <c r="IGU1" s="89"/>
      <c r="IGV1" s="89"/>
      <c r="IGW1" s="89"/>
      <c r="IGX1" s="89"/>
      <c r="IGY1" s="89"/>
      <c r="IGZ1" s="89"/>
      <c r="IHA1" s="89"/>
      <c r="IHB1" s="89"/>
      <c r="IHC1" s="89"/>
      <c r="IHD1" s="89"/>
      <c r="IHE1" s="89"/>
      <c r="IHF1" s="89"/>
      <c r="IHG1" s="89"/>
      <c r="IHH1" s="89"/>
      <c r="IHI1" s="89"/>
      <c r="IHJ1" s="89"/>
      <c r="IHK1" s="89"/>
      <c r="IHL1" s="89"/>
      <c r="IHM1" s="89"/>
      <c r="IHN1" s="89"/>
      <c r="IHO1" s="89"/>
      <c r="IHP1" s="89"/>
      <c r="IHQ1" s="89"/>
      <c r="IHR1" s="89"/>
      <c r="IHS1" s="89"/>
      <c r="IHT1" s="89"/>
      <c r="IHU1" s="89"/>
      <c r="IHV1" s="89"/>
      <c r="IHW1" s="89"/>
      <c r="IHX1" s="89"/>
      <c r="IHY1" s="89"/>
      <c r="IHZ1" s="89"/>
      <c r="IIA1" s="89"/>
      <c r="IIB1" s="89"/>
      <c r="IIC1" s="89"/>
      <c r="IID1" s="89"/>
      <c r="IIE1" s="89"/>
      <c r="IIF1" s="89"/>
      <c r="IIG1" s="89"/>
      <c r="IIH1" s="89"/>
      <c r="III1" s="89"/>
      <c r="IIJ1" s="89"/>
      <c r="IIK1" s="89"/>
      <c r="IIL1" s="89"/>
      <c r="IIM1" s="89"/>
      <c r="IIN1" s="89"/>
      <c r="IIO1" s="89"/>
      <c r="IIP1" s="89"/>
      <c r="IIQ1" s="89"/>
      <c r="IIR1" s="89"/>
      <c r="IIS1" s="89"/>
      <c r="IIT1" s="89"/>
      <c r="IIU1" s="89"/>
      <c r="IIV1" s="89"/>
      <c r="IIW1" s="89"/>
      <c r="IIX1" s="89"/>
      <c r="IIY1" s="89"/>
      <c r="IIZ1" s="89"/>
      <c r="IJA1" s="89"/>
      <c r="IJB1" s="89"/>
      <c r="IJC1" s="89"/>
      <c r="IJD1" s="89"/>
      <c r="IJE1" s="89"/>
      <c r="IJF1" s="89"/>
      <c r="IJG1" s="89"/>
      <c r="IJH1" s="89"/>
      <c r="IJI1" s="89"/>
      <c r="IJJ1" s="89"/>
      <c r="IJK1" s="89"/>
      <c r="IJL1" s="89"/>
      <c r="IJM1" s="89"/>
      <c r="IJN1" s="89"/>
      <c r="IJO1" s="89"/>
      <c r="IJP1" s="89"/>
      <c r="IJQ1" s="89"/>
      <c r="IJR1" s="89"/>
      <c r="IJS1" s="89"/>
      <c r="IJT1" s="89"/>
      <c r="IJU1" s="89"/>
      <c r="IJV1" s="89"/>
      <c r="IJW1" s="89"/>
      <c r="IJX1" s="89"/>
      <c r="IJY1" s="89"/>
      <c r="IJZ1" s="89"/>
      <c r="IKA1" s="89"/>
      <c r="IKB1" s="89"/>
      <c r="IKC1" s="89"/>
      <c r="IKD1" s="89"/>
      <c r="IKE1" s="89"/>
      <c r="IKF1" s="89"/>
      <c r="IKG1" s="89"/>
      <c r="IKH1" s="89"/>
      <c r="IKI1" s="89"/>
      <c r="IKJ1" s="89"/>
      <c r="IKK1" s="89"/>
      <c r="IKL1" s="89"/>
      <c r="IKM1" s="89"/>
      <c r="IKN1" s="89"/>
      <c r="IKO1" s="89"/>
      <c r="IKP1" s="89"/>
      <c r="IKQ1" s="89"/>
      <c r="IKR1" s="89"/>
      <c r="IKS1" s="89"/>
      <c r="IKT1" s="89"/>
      <c r="IKU1" s="89"/>
      <c r="IKV1" s="89"/>
      <c r="IKW1" s="89"/>
      <c r="IKX1" s="89"/>
      <c r="IKY1" s="89"/>
      <c r="IKZ1" s="89"/>
      <c r="ILA1" s="89"/>
      <c r="ILB1" s="89"/>
      <c r="ILC1" s="89"/>
      <c r="ILD1" s="89"/>
      <c r="ILE1" s="89"/>
      <c r="ILF1" s="89"/>
      <c r="ILG1" s="89"/>
      <c r="ILH1" s="89"/>
      <c r="ILI1" s="89"/>
      <c r="ILJ1" s="89"/>
      <c r="ILK1" s="89"/>
      <c r="ILL1" s="89"/>
      <c r="ILM1" s="89"/>
      <c r="ILN1" s="89"/>
      <c r="ILO1" s="89"/>
      <c r="ILP1" s="89"/>
      <c r="ILQ1" s="89"/>
      <c r="ILR1" s="89"/>
      <c r="ILS1" s="89"/>
      <c r="ILT1" s="89"/>
      <c r="ILU1" s="89"/>
      <c r="ILV1" s="89"/>
      <c r="ILW1" s="89"/>
      <c r="ILX1" s="89"/>
      <c r="ILY1" s="89"/>
      <c r="ILZ1" s="89"/>
      <c r="IMA1" s="89"/>
      <c r="IMB1" s="89"/>
      <c r="IMC1" s="89"/>
      <c r="IMD1" s="89"/>
      <c r="IME1" s="89"/>
      <c r="IMF1" s="89"/>
      <c r="IMG1" s="89"/>
      <c r="IMH1" s="89"/>
      <c r="IMI1" s="89"/>
      <c r="IMJ1" s="89"/>
      <c r="IMK1" s="89"/>
      <c r="IML1" s="89"/>
      <c r="IMM1" s="89"/>
      <c r="IMN1" s="89"/>
      <c r="IMO1" s="89"/>
      <c r="IMP1" s="89"/>
      <c r="IMQ1" s="89"/>
      <c r="IMR1" s="89"/>
      <c r="IMS1" s="89"/>
      <c r="IMT1" s="89"/>
      <c r="IMU1" s="89"/>
      <c r="IMV1" s="89"/>
      <c r="IMW1" s="89"/>
      <c r="IMX1" s="89"/>
      <c r="IMY1" s="89"/>
      <c r="IMZ1" s="89"/>
      <c r="INA1" s="89"/>
      <c r="INB1" s="89"/>
      <c r="INC1" s="89"/>
      <c r="IND1" s="89"/>
      <c r="INE1" s="89"/>
      <c r="INF1" s="89"/>
      <c r="ING1" s="89"/>
      <c r="INH1" s="89"/>
      <c r="INI1" s="89"/>
      <c r="INJ1" s="89"/>
      <c r="INK1" s="89"/>
      <c r="INL1" s="89"/>
      <c r="INM1" s="89"/>
      <c r="INN1" s="89"/>
      <c r="INO1" s="89"/>
      <c r="INP1" s="89"/>
      <c r="INQ1" s="89"/>
      <c r="INR1" s="89"/>
      <c r="INS1" s="89"/>
      <c r="INT1" s="89"/>
      <c r="INU1" s="89"/>
      <c r="INV1" s="89"/>
      <c r="INW1" s="89"/>
      <c r="INX1" s="89"/>
      <c r="INY1" s="89"/>
      <c r="INZ1" s="89"/>
      <c r="IOA1" s="89"/>
      <c r="IOB1" s="89"/>
      <c r="IOC1" s="89"/>
      <c r="IOD1" s="89"/>
      <c r="IOE1" s="89"/>
      <c r="IOF1" s="89"/>
      <c r="IOG1" s="89"/>
      <c r="IOH1" s="89"/>
      <c r="IOI1" s="89"/>
      <c r="IOJ1" s="89"/>
      <c r="IOK1" s="89"/>
      <c r="IOL1" s="89"/>
      <c r="IOM1" s="89"/>
      <c r="ION1" s="89"/>
      <c r="IOO1" s="89"/>
      <c r="IOP1" s="89"/>
      <c r="IOQ1" s="89"/>
      <c r="IOR1" s="89"/>
      <c r="IOS1" s="89"/>
      <c r="IOT1" s="89"/>
      <c r="IOU1" s="89"/>
      <c r="IOV1" s="89"/>
      <c r="IOW1" s="89"/>
      <c r="IOX1" s="89"/>
      <c r="IOY1" s="89"/>
      <c r="IOZ1" s="89"/>
      <c r="IPA1" s="89"/>
      <c r="IPB1" s="89"/>
      <c r="IPC1" s="89"/>
      <c r="IPD1" s="89"/>
      <c r="IPE1" s="89"/>
      <c r="IPF1" s="89"/>
      <c r="IPG1" s="89"/>
      <c r="IPH1" s="89"/>
      <c r="IPI1" s="89"/>
      <c r="IPJ1" s="89"/>
      <c r="IPK1" s="89"/>
      <c r="IPL1" s="89"/>
      <c r="IPM1" s="89"/>
      <c r="IPN1" s="89"/>
      <c r="IPO1" s="89"/>
      <c r="IPP1" s="89"/>
      <c r="IPQ1" s="89"/>
      <c r="IPR1" s="89"/>
      <c r="IPS1" s="89"/>
      <c r="IPT1" s="89"/>
      <c r="IPU1" s="89"/>
      <c r="IPV1" s="89"/>
      <c r="IPW1" s="89"/>
      <c r="IPX1" s="89"/>
      <c r="IPY1" s="89"/>
      <c r="IPZ1" s="89"/>
      <c r="IQA1" s="89"/>
      <c r="IQB1" s="89"/>
      <c r="IQC1" s="89"/>
      <c r="IQD1" s="89"/>
      <c r="IQE1" s="89"/>
      <c r="IQF1" s="89"/>
      <c r="IQG1" s="89"/>
      <c r="IQH1" s="89"/>
      <c r="IQI1" s="89"/>
      <c r="IQJ1" s="89"/>
      <c r="IQK1" s="89"/>
      <c r="IQL1" s="89"/>
      <c r="IQM1" s="89"/>
      <c r="IQN1" s="89"/>
      <c r="IQO1" s="89"/>
      <c r="IQP1" s="89"/>
      <c r="IQQ1" s="89"/>
      <c r="IQR1" s="89"/>
      <c r="IQS1" s="89"/>
      <c r="IQT1" s="89"/>
      <c r="IQU1" s="89"/>
      <c r="IQV1" s="89"/>
      <c r="IQW1" s="89"/>
      <c r="IQX1" s="89"/>
      <c r="IQY1" s="89"/>
      <c r="IQZ1" s="89"/>
      <c r="IRA1" s="89"/>
      <c r="IRB1" s="89"/>
      <c r="IRC1" s="89"/>
      <c r="IRD1" s="89"/>
      <c r="IRE1" s="89"/>
      <c r="IRF1" s="89"/>
      <c r="IRG1" s="89"/>
      <c r="IRH1" s="89"/>
      <c r="IRI1" s="89"/>
      <c r="IRJ1" s="89"/>
      <c r="IRK1" s="89"/>
      <c r="IRL1" s="89"/>
      <c r="IRM1" s="89"/>
      <c r="IRN1" s="89"/>
      <c r="IRO1" s="89"/>
      <c r="IRP1" s="89"/>
      <c r="IRQ1" s="89"/>
      <c r="IRR1" s="89"/>
      <c r="IRS1" s="89"/>
      <c r="IRT1" s="89"/>
      <c r="IRU1" s="89"/>
      <c r="IRV1" s="89"/>
      <c r="IRW1" s="89"/>
      <c r="IRX1" s="89"/>
      <c r="IRY1" s="89"/>
      <c r="IRZ1" s="89"/>
      <c r="ISA1" s="89"/>
      <c r="ISB1" s="89"/>
      <c r="ISC1" s="89"/>
      <c r="ISD1" s="89"/>
      <c r="ISE1" s="89"/>
      <c r="ISF1" s="89"/>
      <c r="ISG1" s="89"/>
      <c r="ISH1" s="89"/>
      <c r="ISI1" s="89"/>
      <c r="ISJ1" s="89"/>
      <c r="ISK1" s="89"/>
      <c r="ISL1" s="89"/>
      <c r="ISM1" s="89"/>
      <c r="ISN1" s="89"/>
      <c r="ISO1" s="89"/>
      <c r="ISP1" s="89"/>
      <c r="ISQ1" s="89"/>
      <c r="ISR1" s="89"/>
      <c r="ISS1" s="89"/>
      <c r="IST1" s="89"/>
      <c r="ISU1" s="89"/>
      <c r="ISV1" s="89"/>
      <c r="ISW1" s="89"/>
      <c r="ISX1" s="89"/>
      <c r="ISY1" s="89"/>
      <c r="ISZ1" s="89"/>
      <c r="ITA1" s="89"/>
      <c r="ITB1" s="89"/>
      <c r="ITC1" s="89"/>
      <c r="ITD1" s="89"/>
      <c r="ITE1" s="89"/>
      <c r="ITF1" s="89"/>
      <c r="ITG1" s="89"/>
      <c r="ITH1" s="89"/>
      <c r="ITI1" s="89"/>
      <c r="ITJ1" s="89"/>
      <c r="ITK1" s="89"/>
      <c r="ITL1" s="89"/>
      <c r="ITM1" s="89"/>
      <c r="ITN1" s="89"/>
      <c r="ITO1" s="89"/>
      <c r="ITP1" s="89"/>
      <c r="ITQ1" s="89"/>
      <c r="ITR1" s="89"/>
      <c r="ITS1" s="89"/>
      <c r="ITT1" s="89"/>
      <c r="ITU1" s="89"/>
      <c r="ITV1" s="89"/>
      <c r="ITW1" s="89"/>
      <c r="ITX1" s="89"/>
      <c r="ITY1" s="89"/>
      <c r="ITZ1" s="89"/>
      <c r="IUA1" s="89"/>
      <c r="IUB1" s="89"/>
      <c r="IUC1" s="89"/>
      <c r="IUD1" s="89"/>
      <c r="IUE1" s="89"/>
      <c r="IUF1" s="89"/>
      <c r="IUG1" s="89"/>
      <c r="IUH1" s="89"/>
      <c r="IUI1" s="89"/>
      <c r="IUJ1" s="89"/>
      <c r="IUK1" s="89"/>
      <c r="IUL1" s="89"/>
      <c r="IUM1" s="89"/>
      <c r="IUN1" s="89"/>
      <c r="IUO1" s="89"/>
      <c r="IUP1" s="89"/>
      <c r="IUQ1" s="89"/>
      <c r="IUR1" s="89"/>
      <c r="IUS1" s="89"/>
      <c r="IUT1" s="89"/>
      <c r="IUU1" s="89"/>
      <c r="IUV1" s="89"/>
      <c r="IUW1" s="89"/>
      <c r="IUX1" s="89"/>
      <c r="IUY1" s="89"/>
      <c r="IUZ1" s="89"/>
      <c r="IVA1" s="89"/>
      <c r="IVB1" s="89"/>
      <c r="IVC1" s="89"/>
      <c r="IVD1" s="89"/>
      <c r="IVE1" s="89"/>
      <c r="IVF1" s="89"/>
      <c r="IVG1" s="89"/>
      <c r="IVH1" s="89"/>
      <c r="IVI1" s="89"/>
      <c r="IVJ1" s="89"/>
      <c r="IVK1" s="89"/>
      <c r="IVL1" s="89"/>
      <c r="IVM1" s="89"/>
      <c r="IVN1" s="89"/>
      <c r="IVO1" s="89"/>
      <c r="IVP1" s="89"/>
      <c r="IVQ1" s="89"/>
      <c r="IVR1" s="89"/>
      <c r="IVS1" s="89"/>
      <c r="IVT1" s="89"/>
      <c r="IVU1" s="89"/>
      <c r="IVV1" s="89"/>
      <c r="IVW1" s="89"/>
      <c r="IVX1" s="89"/>
      <c r="IVY1" s="89"/>
      <c r="IVZ1" s="89"/>
      <c r="IWA1" s="89"/>
      <c r="IWB1" s="89"/>
      <c r="IWC1" s="89"/>
      <c r="IWD1" s="89"/>
      <c r="IWE1" s="89"/>
      <c r="IWF1" s="89"/>
      <c r="IWG1" s="89"/>
      <c r="IWH1" s="89"/>
      <c r="IWI1" s="89"/>
      <c r="IWJ1" s="89"/>
      <c r="IWK1" s="89"/>
      <c r="IWL1" s="89"/>
      <c r="IWM1" s="89"/>
      <c r="IWN1" s="89"/>
      <c r="IWO1" s="89"/>
      <c r="IWP1" s="89"/>
      <c r="IWQ1" s="89"/>
      <c r="IWR1" s="89"/>
      <c r="IWS1" s="89"/>
      <c r="IWT1" s="89"/>
      <c r="IWU1" s="89"/>
      <c r="IWV1" s="89"/>
      <c r="IWW1" s="89"/>
      <c r="IWX1" s="89"/>
      <c r="IWY1" s="89"/>
      <c r="IWZ1" s="89"/>
      <c r="IXA1" s="89"/>
      <c r="IXB1" s="89"/>
      <c r="IXC1" s="89"/>
      <c r="IXD1" s="89"/>
      <c r="IXE1" s="89"/>
      <c r="IXF1" s="89"/>
      <c r="IXG1" s="89"/>
      <c r="IXH1" s="89"/>
      <c r="IXI1" s="89"/>
      <c r="IXJ1" s="89"/>
      <c r="IXK1" s="89"/>
      <c r="IXL1" s="89"/>
      <c r="IXM1" s="89"/>
      <c r="IXN1" s="89"/>
      <c r="IXO1" s="89"/>
      <c r="IXP1" s="89"/>
      <c r="IXQ1" s="89"/>
      <c r="IXR1" s="89"/>
      <c r="IXS1" s="89"/>
      <c r="IXT1" s="89"/>
      <c r="IXU1" s="89"/>
      <c r="IXV1" s="89"/>
      <c r="IXW1" s="89"/>
      <c r="IXX1" s="89"/>
      <c r="IXY1" s="89"/>
      <c r="IXZ1" s="89"/>
      <c r="IYA1" s="89"/>
      <c r="IYB1" s="89"/>
      <c r="IYC1" s="89"/>
      <c r="IYD1" s="89"/>
      <c r="IYE1" s="89"/>
      <c r="IYF1" s="89"/>
      <c r="IYG1" s="89"/>
      <c r="IYH1" s="89"/>
      <c r="IYI1" s="89"/>
      <c r="IYJ1" s="89"/>
      <c r="IYK1" s="89"/>
      <c r="IYL1" s="89"/>
      <c r="IYM1" s="89"/>
      <c r="IYN1" s="89"/>
      <c r="IYO1" s="89"/>
      <c r="IYP1" s="89"/>
      <c r="IYQ1" s="89"/>
      <c r="IYR1" s="89"/>
      <c r="IYS1" s="89"/>
      <c r="IYT1" s="89"/>
      <c r="IYU1" s="89"/>
      <c r="IYV1" s="89"/>
      <c r="IYW1" s="89"/>
      <c r="IYX1" s="89"/>
      <c r="IYY1" s="89"/>
      <c r="IYZ1" s="89"/>
      <c r="IZA1" s="89"/>
      <c r="IZB1" s="89"/>
      <c r="IZC1" s="89"/>
      <c r="IZD1" s="89"/>
      <c r="IZE1" s="89"/>
      <c r="IZF1" s="89"/>
      <c r="IZG1" s="89"/>
      <c r="IZH1" s="89"/>
      <c r="IZI1" s="89"/>
      <c r="IZJ1" s="89"/>
      <c r="IZK1" s="89"/>
      <c r="IZL1" s="89"/>
      <c r="IZM1" s="89"/>
      <c r="IZN1" s="89"/>
      <c r="IZO1" s="89"/>
      <c r="IZP1" s="89"/>
      <c r="IZQ1" s="89"/>
      <c r="IZR1" s="89"/>
      <c r="IZS1" s="89"/>
      <c r="IZT1" s="89"/>
      <c r="IZU1" s="89"/>
      <c r="IZV1" s="89"/>
      <c r="IZW1" s="89"/>
      <c r="IZX1" s="89"/>
      <c r="IZY1" s="89"/>
      <c r="IZZ1" s="89"/>
      <c r="JAA1" s="89"/>
      <c r="JAB1" s="89"/>
      <c r="JAC1" s="89"/>
      <c r="JAD1" s="89"/>
      <c r="JAE1" s="89"/>
      <c r="JAF1" s="89"/>
      <c r="JAG1" s="89"/>
      <c r="JAH1" s="89"/>
      <c r="JAI1" s="89"/>
      <c r="JAJ1" s="89"/>
      <c r="JAK1" s="89"/>
      <c r="JAL1" s="89"/>
      <c r="JAM1" s="89"/>
      <c r="JAN1" s="89"/>
      <c r="JAO1" s="89"/>
      <c r="JAP1" s="89"/>
      <c r="JAQ1" s="89"/>
      <c r="JAR1" s="89"/>
      <c r="JAS1" s="89"/>
      <c r="JAT1" s="89"/>
      <c r="JAU1" s="89"/>
      <c r="JAV1" s="89"/>
      <c r="JAW1" s="89"/>
      <c r="JAX1" s="89"/>
      <c r="JAY1" s="89"/>
      <c r="JAZ1" s="89"/>
      <c r="JBA1" s="89"/>
      <c r="JBB1" s="89"/>
      <c r="JBC1" s="89"/>
      <c r="JBD1" s="89"/>
      <c r="JBE1" s="89"/>
      <c r="JBF1" s="89"/>
      <c r="JBG1" s="89"/>
      <c r="JBH1" s="89"/>
      <c r="JBI1" s="89"/>
      <c r="JBJ1" s="89"/>
      <c r="JBK1" s="89"/>
      <c r="JBL1" s="89"/>
      <c r="JBM1" s="89"/>
      <c r="JBN1" s="89"/>
      <c r="JBO1" s="89"/>
      <c r="JBP1" s="89"/>
      <c r="JBQ1" s="89"/>
      <c r="JBR1" s="89"/>
      <c r="JBS1" s="89"/>
      <c r="JBT1" s="89"/>
      <c r="JBU1" s="89"/>
      <c r="JBV1" s="89"/>
      <c r="JBW1" s="89"/>
      <c r="JBX1" s="89"/>
      <c r="JBY1" s="89"/>
      <c r="JBZ1" s="89"/>
      <c r="JCA1" s="89"/>
      <c r="JCB1" s="89"/>
      <c r="JCC1" s="89"/>
      <c r="JCD1" s="89"/>
      <c r="JCE1" s="89"/>
      <c r="JCF1" s="89"/>
      <c r="JCG1" s="89"/>
      <c r="JCH1" s="89"/>
      <c r="JCI1" s="89"/>
      <c r="JCJ1" s="89"/>
      <c r="JCK1" s="89"/>
      <c r="JCL1" s="89"/>
      <c r="JCM1" s="89"/>
      <c r="JCN1" s="89"/>
      <c r="JCO1" s="89"/>
      <c r="JCP1" s="89"/>
      <c r="JCQ1" s="89"/>
      <c r="JCR1" s="89"/>
      <c r="JCS1" s="89"/>
      <c r="JCT1" s="89"/>
      <c r="JCU1" s="89"/>
      <c r="JCV1" s="89"/>
      <c r="JCW1" s="89"/>
      <c r="JCX1" s="89"/>
      <c r="JCY1" s="89"/>
      <c r="JCZ1" s="89"/>
      <c r="JDA1" s="89"/>
      <c r="JDB1" s="89"/>
      <c r="JDC1" s="89"/>
      <c r="JDD1" s="89"/>
      <c r="JDE1" s="89"/>
      <c r="JDF1" s="89"/>
      <c r="JDG1" s="89"/>
      <c r="JDH1" s="89"/>
      <c r="JDI1" s="89"/>
      <c r="JDJ1" s="89"/>
      <c r="JDK1" s="89"/>
      <c r="JDL1" s="89"/>
      <c r="JDM1" s="89"/>
      <c r="JDN1" s="89"/>
      <c r="JDO1" s="89"/>
      <c r="JDP1" s="89"/>
      <c r="JDQ1" s="89"/>
      <c r="JDR1" s="89"/>
      <c r="JDS1" s="89"/>
      <c r="JDT1" s="89"/>
      <c r="JDU1" s="89"/>
      <c r="JDV1" s="89"/>
      <c r="JDW1" s="89"/>
      <c r="JDX1" s="89"/>
      <c r="JDY1" s="89"/>
      <c r="JDZ1" s="89"/>
      <c r="JEA1" s="89"/>
      <c r="JEB1" s="89"/>
      <c r="JEC1" s="89"/>
      <c r="JED1" s="89"/>
      <c r="JEE1" s="89"/>
      <c r="JEF1" s="89"/>
      <c r="JEG1" s="89"/>
      <c r="JEH1" s="89"/>
      <c r="JEI1" s="89"/>
      <c r="JEJ1" s="89"/>
      <c r="JEK1" s="89"/>
      <c r="JEL1" s="89"/>
      <c r="JEM1" s="89"/>
      <c r="JEN1" s="89"/>
      <c r="JEO1" s="89"/>
      <c r="JEP1" s="89"/>
      <c r="JEQ1" s="89"/>
      <c r="JER1" s="89"/>
      <c r="JES1" s="89"/>
      <c r="JET1" s="89"/>
      <c r="JEU1" s="89"/>
      <c r="JEV1" s="89"/>
      <c r="JEW1" s="89"/>
      <c r="JEX1" s="89"/>
      <c r="JEY1" s="89"/>
      <c r="JEZ1" s="89"/>
      <c r="JFA1" s="89"/>
      <c r="JFB1" s="89"/>
      <c r="JFC1" s="89"/>
      <c r="JFD1" s="89"/>
      <c r="JFE1" s="89"/>
      <c r="JFF1" s="89"/>
      <c r="JFG1" s="89"/>
      <c r="JFH1" s="89"/>
      <c r="JFI1" s="89"/>
      <c r="JFJ1" s="89"/>
      <c r="JFK1" s="89"/>
      <c r="JFL1" s="89"/>
      <c r="JFM1" s="89"/>
      <c r="JFN1" s="89"/>
      <c r="JFO1" s="89"/>
      <c r="JFP1" s="89"/>
      <c r="JFQ1" s="89"/>
      <c r="JFR1" s="89"/>
      <c r="JFS1" s="89"/>
      <c r="JFT1" s="89"/>
      <c r="JFU1" s="89"/>
      <c r="JFV1" s="89"/>
      <c r="JFW1" s="89"/>
      <c r="JFX1" s="89"/>
      <c r="JFY1" s="89"/>
      <c r="JFZ1" s="89"/>
      <c r="JGA1" s="89"/>
      <c r="JGB1" s="89"/>
      <c r="JGC1" s="89"/>
      <c r="JGD1" s="89"/>
      <c r="JGE1" s="89"/>
      <c r="JGF1" s="89"/>
      <c r="JGG1" s="89"/>
      <c r="JGH1" s="89"/>
      <c r="JGI1" s="89"/>
      <c r="JGJ1" s="89"/>
      <c r="JGK1" s="89"/>
      <c r="JGL1" s="89"/>
      <c r="JGM1" s="89"/>
      <c r="JGN1" s="89"/>
      <c r="JGO1" s="89"/>
      <c r="JGP1" s="89"/>
      <c r="JGQ1" s="89"/>
      <c r="JGR1" s="89"/>
      <c r="JGS1" s="89"/>
      <c r="JGT1" s="89"/>
      <c r="JGU1" s="89"/>
      <c r="JGV1" s="89"/>
      <c r="JGW1" s="89"/>
      <c r="JGX1" s="89"/>
      <c r="JGY1" s="89"/>
      <c r="JGZ1" s="89"/>
      <c r="JHA1" s="89"/>
      <c r="JHB1" s="89"/>
      <c r="JHC1" s="89"/>
      <c r="JHD1" s="89"/>
      <c r="JHE1" s="89"/>
      <c r="JHF1" s="89"/>
      <c r="JHG1" s="89"/>
      <c r="JHH1" s="89"/>
      <c r="JHI1" s="89"/>
      <c r="JHJ1" s="89"/>
      <c r="JHK1" s="89"/>
      <c r="JHL1" s="89"/>
      <c r="JHM1" s="89"/>
      <c r="JHN1" s="89"/>
      <c r="JHO1" s="89"/>
      <c r="JHP1" s="89"/>
      <c r="JHQ1" s="89"/>
      <c r="JHR1" s="89"/>
      <c r="JHS1" s="89"/>
      <c r="JHT1" s="89"/>
      <c r="JHU1" s="89"/>
      <c r="JHV1" s="89"/>
      <c r="JHW1" s="89"/>
      <c r="JHX1" s="89"/>
      <c r="JHY1" s="89"/>
      <c r="JHZ1" s="89"/>
      <c r="JIA1" s="89"/>
      <c r="JIB1" s="89"/>
      <c r="JIC1" s="89"/>
      <c r="JID1" s="89"/>
      <c r="JIE1" s="89"/>
      <c r="JIF1" s="89"/>
      <c r="JIG1" s="89"/>
      <c r="JIH1" s="89"/>
      <c r="JII1" s="89"/>
      <c r="JIJ1" s="89"/>
      <c r="JIK1" s="89"/>
      <c r="JIL1" s="89"/>
      <c r="JIM1" s="89"/>
      <c r="JIN1" s="89"/>
      <c r="JIO1" s="89"/>
      <c r="JIP1" s="89"/>
      <c r="JIQ1" s="89"/>
      <c r="JIR1" s="89"/>
      <c r="JIS1" s="89"/>
      <c r="JIT1" s="89"/>
      <c r="JIU1" s="89"/>
      <c r="JIV1" s="89"/>
      <c r="JIW1" s="89"/>
      <c r="JIX1" s="89"/>
      <c r="JIY1" s="89"/>
      <c r="JIZ1" s="89"/>
      <c r="JJA1" s="89"/>
      <c r="JJB1" s="89"/>
      <c r="JJC1" s="89"/>
      <c r="JJD1" s="89"/>
      <c r="JJE1" s="89"/>
      <c r="JJF1" s="89"/>
      <c r="JJG1" s="89"/>
      <c r="JJH1" s="89"/>
      <c r="JJI1" s="89"/>
      <c r="JJJ1" s="89"/>
      <c r="JJK1" s="89"/>
      <c r="JJL1" s="89"/>
      <c r="JJM1" s="89"/>
      <c r="JJN1" s="89"/>
      <c r="JJO1" s="89"/>
      <c r="JJP1" s="89"/>
      <c r="JJQ1" s="89"/>
      <c r="JJR1" s="89"/>
      <c r="JJS1" s="89"/>
      <c r="JJT1" s="89"/>
      <c r="JJU1" s="89"/>
      <c r="JJV1" s="89"/>
      <c r="JJW1" s="89"/>
      <c r="JJX1" s="89"/>
      <c r="JJY1" s="89"/>
      <c r="JJZ1" s="89"/>
      <c r="JKA1" s="89"/>
      <c r="JKB1" s="89"/>
      <c r="JKC1" s="89"/>
      <c r="JKD1" s="89"/>
      <c r="JKE1" s="89"/>
      <c r="JKF1" s="89"/>
      <c r="JKG1" s="89"/>
      <c r="JKH1" s="89"/>
      <c r="JKI1" s="89"/>
      <c r="JKJ1" s="89"/>
      <c r="JKK1" s="89"/>
      <c r="JKL1" s="89"/>
      <c r="JKM1" s="89"/>
      <c r="JKN1" s="89"/>
      <c r="JKO1" s="89"/>
      <c r="JKP1" s="89"/>
      <c r="JKQ1" s="89"/>
      <c r="JKR1" s="89"/>
      <c r="JKS1" s="89"/>
      <c r="JKT1" s="89"/>
      <c r="JKU1" s="89"/>
      <c r="JKV1" s="89"/>
      <c r="JKW1" s="89"/>
      <c r="JKX1" s="89"/>
      <c r="JKY1" s="89"/>
      <c r="JKZ1" s="89"/>
      <c r="JLA1" s="89"/>
      <c r="JLB1" s="89"/>
      <c r="JLC1" s="89"/>
      <c r="JLD1" s="89"/>
      <c r="JLE1" s="89"/>
      <c r="JLF1" s="89"/>
      <c r="JLG1" s="89"/>
      <c r="JLH1" s="89"/>
      <c r="JLI1" s="89"/>
      <c r="JLJ1" s="89"/>
      <c r="JLK1" s="89"/>
      <c r="JLL1" s="89"/>
      <c r="JLM1" s="89"/>
      <c r="JLN1" s="89"/>
      <c r="JLO1" s="89"/>
      <c r="JLP1" s="89"/>
      <c r="JLQ1" s="89"/>
      <c r="JLR1" s="89"/>
      <c r="JLS1" s="89"/>
      <c r="JLT1" s="89"/>
      <c r="JLU1" s="89"/>
      <c r="JLV1" s="89"/>
      <c r="JLW1" s="89"/>
      <c r="JLX1" s="89"/>
      <c r="JLY1" s="89"/>
      <c r="JLZ1" s="89"/>
      <c r="JMA1" s="89"/>
      <c r="JMB1" s="89"/>
      <c r="JMC1" s="89"/>
      <c r="JMD1" s="89"/>
      <c r="JME1" s="89"/>
      <c r="JMF1" s="89"/>
      <c r="JMG1" s="89"/>
      <c r="JMH1" s="89"/>
      <c r="JMI1" s="89"/>
      <c r="JMJ1" s="89"/>
      <c r="JMK1" s="89"/>
      <c r="JML1" s="89"/>
      <c r="JMM1" s="89"/>
      <c r="JMN1" s="89"/>
      <c r="JMO1" s="89"/>
      <c r="JMP1" s="89"/>
      <c r="JMQ1" s="89"/>
      <c r="JMR1" s="89"/>
      <c r="JMS1" s="89"/>
      <c r="JMT1" s="89"/>
      <c r="JMU1" s="89"/>
      <c r="JMV1" s="89"/>
      <c r="JMW1" s="89"/>
      <c r="JMX1" s="89"/>
      <c r="JMY1" s="89"/>
      <c r="JMZ1" s="89"/>
      <c r="JNA1" s="89"/>
      <c r="JNB1" s="89"/>
      <c r="JNC1" s="89"/>
      <c r="JND1" s="89"/>
      <c r="JNE1" s="89"/>
      <c r="JNF1" s="89"/>
      <c r="JNG1" s="89"/>
      <c r="JNH1" s="89"/>
      <c r="JNI1" s="89"/>
      <c r="JNJ1" s="89"/>
      <c r="JNK1" s="89"/>
      <c r="JNL1" s="89"/>
      <c r="JNM1" s="89"/>
      <c r="JNN1" s="89"/>
      <c r="JNO1" s="89"/>
      <c r="JNP1" s="89"/>
      <c r="JNQ1" s="89"/>
      <c r="JNR1" s="89"/>
      <c r="JNS1" s="89"/>
      <c r="JNT1" s="89"/>
      <c r="JNU1" s="89"/>
      <c r="JNV1" s="89"/>
      <c r="JNW1" s="89"/>
      <c r="JNX1" s="89"/>
      <c r="JNY1" s="89"/>
      <c r="JNZ1" s="89"/>
      <c r="JOA1" s="89"/>
      <c r="JOB1" s="89"/>
      <c r="JOC1" s="89"/>
      <c r="JOD1" s="89"/>
      <c r="JOE1" s="89"/>
      <c r="JOF1" s="89"/>
      <c r="JOG1" s="89"/>
      <c r="JOH1" s="89"/>
      <c r="JOI1" s="89"/>
      <c r="JOJ1" s="89"/>
      <c r="JOK1" s="89"/>
      <c r="JOL1" s="89"/>
      <c r="JOM1" s="89"/>
      <c r="JON1" s="89"/>
      <c r="JOO1" s="89"/>
      <c r="JOP1" s="89"/>
      <c r="JOQ1" s="89"/>
      <c r="JOR1" s="89"/>
      <c r="JOS1" s="89"/>
      <c r="JOT1" s="89"/>
      <c r="JOU1" s="89"/>
      <c r="JOV1" s="89"/>
      <c r="JOW1" s="89"/>
      <c r="JOX1" s="89"/>
      <c r="JOY1" s="89"/>
      <c r="JOZ1" s="89"/>
      <c r="JPA1" s="89"/>
      <c r="JPB1" s="89"/>
      <c r="JPC1" s="89"/>
      <c r="JPD1" s="89"/>
      <c r="JPE1" s="89"/>
      <c r="JPF1" s="89"/>
      <c r="JPG1" s="89"/>
      <c r="JPH1" s="89"/>
      <c r="JPI1" s="89"/>
      <c r="JPJ1" s="89"/>
      <c r="JPK1" s="89"/>
      <c r="JPL1" s="89"/>
      <c r="JPM1" s="89"/>
      <c r="JPN1" s="89"/>
      <c r="JPO1" s="89"/>
      <c r="JPP1" s="89"/>
      <c r="JPQ1" s="89"/>
      <c r="JPR1" s="89"/>
      <c r="JPS1" s="89"/>
      <c r="JPT1" s="89"/>
      <c r="JPU1" s="89"/>
      <c r="JPV1" s="89"/>
      <c r="JPW1" s="89"/>
      <c r="JPX1" s="89"/>
      <c r="JPY1" s="89"/>
      <c r="JPZ1" s="89"/>
      <c r="JQA1" s="89"/>
      <c r="JQB1" s="89"/>
      <c r="JQC1" s="89"/>
      <c r="JQD1" s="89"/>
      <c r="JQE1" s="89"/>
      <c r="JQF1" s="89"/>
      <c r="JQG1" s="89"/>
      <c r="JQH1" s="89"/>
      <c r="JQI1" s="89"/>
      <c r="JQJ1" s="89"/>
      <c r="JQK1" s="89"/>
      <c r="JQL1" s="89"/>
      <c r="JQM1" s="89"/>
      <c r="JQN1" s="89"/>
      <c r="JQO1" s="89"/>
      <c r="JQP1" s="89"/>
      <c r="JQQ1" s="89"/>
      <c r="JQR1" s="89"/>
      <c r="JQS1" s="89"/>
      <c r="JQT1" s="89"/>
      <c r="JQU1" s="89"/>
      <c r="JQV1" s="89"/>
      <c r="JQW1" s="89"/>
      <c r="JQX1" s="89"/>
      <c r="JQY1" s="89"/>
      <c r="JQZ1" s="89"/>
      <c r="JRA1" s="89"/>
      <c r="JRB1" s="89"/>
      <c r="JRC1" s="89"/>
      <c r="JRD1" s="89"/>
      <c r="JRE1" s="89"/>
      <c r="JRF1" s="89"/>
      <c r="JRG1" s="89"/>
      <c r="JRH1" s="89"/>
      <c r="JRI1" s="89"/>
      <c r="JRJ1" s="89"/>
      <c r="JRK1" s="89"/>
      <c r="JRL1" s="89"/>
      <c r="JRM1" s="89"/>
      <c r="JRN1" s="89"/>
      <c r="JRO1" s="89"/>
      <c r="JRP1" s="89"/>
      <c r="JRQ1" s="89"/>
      <c r="JRR1" s="89"/>
      <c r="JRS1" s="89"/>
      <c r="JRT1" s="89"/>
      <c r="JRU1" s="89"/>
      <c r="JRV1" s="89"/>
      <c r="JRW1" s="89"/>
      <c r="JRX1" s="89"/>
      <c r="JRY1" s="89"/>
      <c r="JRZ1" s="89"/>
      <c r="JSA1" s="89"/>
      <c r="JSB1" s="89"/>
      <c r="JSC1" s="89"/>
      <c r="JSD1" s="89"/>
      <c r="JSE1" s="89"/>
      <c r="JSF1" s="89"/>
      <c r="JSG1" s="89"/>
      <c r="JSH1" s="89"/>
      <c r="JSI1" s="89"/>
      <c r="JSJ1" s="89"/>
      <c r="JSK1" s="89"/>
      <c r="JSL1" s="89"/>
      <c r="JSM1" s="89"/>
      <c r="JSN1" s="89"/>
      <c r="JSO1" s="89"/>
      <c r="JSP1" s="89"/>
      <c r="JSQ1" s="89"/>
      <c r="JSR1" s="89"/>
      <c r="JSS1" s="89"/>
      <c r="JST1" s="89"/>
      <c r="JSU1" s="89"/>
      <c r="JSV1" s="89"/>
      <c r="JSW1" s="89"/>
      <c r="JSX1" s="89"/>
      <c r="JSY1" s="89"/>
      <c r="JSZ1" s="89"/>
      <c r="JTA1" s="89"/>
      <c r="JTB1" s="89"/>
      <c r="JTC1" s="89"/>
      <c r="JTD1" s="89"/>
      <c r="JTE1" s="89"/>
      <c r="JTF1" s="89"/>
      <c r="JTG1" s="89"/>
      <c r="JTH1" s="89"/>
      <c r="JTI1" s="89"/>
      <c r="JTJ1" s="89"/>
      <c r="JTK1" s="89"/>
      <c r="JTL1" s="89"/>
      <c r="JTM1" s="89"/>
      <c r="JTN1" s="89"/>
      <c r="JTO1" s="89"/>
      <c r="JTP1" s="89"/>
      <c r="JTQ1" s="89"/>
      <c r="JTR1" s="89"/>
      <c r="JTS1" s="89"/>
      <c r="JTT1" s="89"/>
      <c r="JTU1" s="89"/>
      <c r="JTV1" s="89"/>
      <c r="JTW1" s="89"/>
      <c r="JTX1" s="89"/>
      <c r="JTY1" s="89"/>
      <c r="JTZ1" s="89"/>
      <c r="JUA1" s="89"/>
      <c r="JUB1" s="89"/>
      <c r="JUC1" s="89"/>
      <c r="JUD1" s="89"/>
      <c r="JUE1" s="89"/>
      <c r="JUF1" s="89"/>
      <c r="JUG1" s="89"/>
      <c r="JUH1" s="89"/>
      <c r="JUI1" s="89"/>
      <c r="JUJ1" s="89"/>
      <c r="JUK1" s="89"/>
      <c r="JUL1" s="89"/>
      <c r="JUM1" s="89"/>
      <c r="JUN1" s="89"/>
      <c r="JUO1" s="89"/>
      <c r="JUP1" s="89"/>
      <c r="JUQ1" s="89"/>
      <c r="JUR1" s="89"/>
      <c r="JUS1" s="89"/>
      <c r="JUT1" s="89"/>
      <c r="JUU1" s="89"/>
      <c r="JUV1" s="89"/>
      <c r="JUW1" s="89"/>
      <c r="JUX1" s="89"/>
      <c r="JUY1" s="89"/>
      <c r="JUZ1" s="89"/>
      <c r="JVA1" s="89"/>
      <c r="JVB1" s="89"/>
      <c r="JVC1" s="89"/>
      <c r="JVD1" s="89"/>
      <c r="JVE1" s="89"/>
      <c r="JVF1" s="89"/>
      <c r="JVG1" s="89"/>
      <c r="JVH1" s="89"/>
      <c r="JVI1" s="89"/>
      <c r="JVJ1" s="89"/>
      <c r="JVK1" s="89"/>
      <c r="JVL1" s="89"/>
      <c r="JVM1" s="89"/>
      <c r="JVN1" s="89"/>
      <c r="JVO1" s="89"/>
      <c r="JVP1" s="89"/>
      <c r="JVQ1" s="89"/>
      <c r="JVR1" s="89"/>
      <c r="JVS1" s="89"/>
      <c r="JVT1" s="89"/>
      <c r="JVU1" s="89"/>
      <c r="JVV1" s="89"/>
      <c r="JVW1" s="89"/>
      <c r="JVX1" s="89"/>
      <c r="JVY1" s="89"/>
      <c r="JVZ1" s="89"/>
      <c r="JWA1" s="89"/>
      <c r="JWB1" s="89"/>
      <c r="JWC1" s="89"/>
      <c r="JWD1" s="89"/>
      <c r="JWE1" s="89"/>
      <c r="JWF1" s="89"/>
      <c r="JWG1" s="89"/>
      <c r="JWH1" s="89"/>
      <c r="JWI1" s="89"/>
      <c r="JWJ1" s="89"/>
      <c r="JWK1" s="89"/>
      <c r="JWL1" s="89"/>
      <c r="JWM1" s="89"/>
      <c r="JWN1" s="89"/>
      <c r="JWO1" s="89"/>
      <c r="JWP1" s="89"/>
      <c r="JWQ1" s="89"/>
      <c r="JWR1" s="89"/>
      <c r="JWS1" s="89"/>
      <c r="JWT1" s="89"/>
      <c r="JWU1" s="89"/>
      <c r="JWV1" s="89"/>
      <c r="JWW1" s="89"/>
      <c r="JWX1" s="89"/>
      <c r="JWY1" s="89"/>
      <c r="JWZ1" s="89"/>
      <c r="JXA1" s="89"/>
      <c r="JXB1" s="89"/>
      <c r="JXC1" s="89"/>
      <c r="JXD1" s="89"/>
      <c r="JXE1" s="89"/>
      <c r="JXF1" s="89"/>
      <c r="JXG1" s="89"/>
      <c r="JXH1" s="89"/>
      <c r="JXI1" s="89"/>
      <c r="JXJ1" s="89"/>
      <c r="JXK1" s="89"/>
      <c r="JXL1" s="89"/>
      <c r="JXM1" s="89"/>
      <c r="JXN1" s="89"/>
      <c r="JXO1" s="89"/>
      <c r="JXP1" s="89"/>
      <c r="JXQ1" s="89"/>
      <c r="JXR1" s="89"/>
      <c r="JXS1" s="89"/>
      <c r="JXT1" s="89"/>
      <c r="JXU1" s="89"/>
      <c r="JXV1" s="89"/>
      <c r="JXW1" s="89"/>
      <c r="JXX1" s="89"/>
      <c r="JXY1" s="89"/>
      <c r="JXZ1" s="89"/>
      <c r="JYA1" s="89"/>
      <c r="JYB1" s="89"/>
      <c r="JYC1" s="89"/>
      <c r="JYD1" s="89"/>
      <c r="JYE1" s="89"/>
      <c r="JYF1" s="89"/>
      <c r="JYG1" s="89"/>
      <c r="JYH1" s="89"/>
      <c r="JYI1" s="89"/>
      <c r="JYJ1" s="89"/>
      <c r="JYK1" s="89"/>
      <c r="JYL1" s="89"/>
      <c r="JYM1" s="89"/>
      <c r="JYN1" s="89"/>
      <c r="JYO1" s="89"/>
      <c r="JYP1" s="89"/>
      <c r="JYQ1" s="89"/>
      <c r="JYR1" s="89"/>
      <c r="JYS1" s="89"/>
      <c r="JYT1" s="89"/>
      <c r="JYU1" s="89"/>
      <c r="JYV1" s="89"/>
      <c r="JYW1" s="89"/>
      <c r="JYX1" s="89"/>
      <c r="JYY1" s="89"/>
      <c r="JYZ1" s="89"/>
      <c r="JZA1" s="89"/>
      <c r="JZB1" s="89"/>
      <c r="JZC1" s="89"/>
      <c r="JZD1" s="89"/>
      <c r="JZE1" s="89"/>
      <c r="JZF1" s="89"/>
      <c r="JZG1" s="89"/>
      <c r="JZH1" s="89"/>
      <c r="JZI1" s="89"/>
      <c r="JZJ1" s="89"/>
      <c r="JZK1" s="89"/>
      <c r="JZL1" s="89"/>
      <c r="JZM1" s="89"/>
      <c r="JZN1" s="89"/>
      <c r="JZO1" s="89"/>
      <c r="JZP1" s="89"/>
      <c r="JZQ1" s="89"/>
      <c r="JZR1" s="89"/>
      <c r="JZS1" s="89"/>
      <c r="JZT1" s="89"/>
      <c r="JZU1" s="89"/>
      <c r="JZV1" s="89"/>
      <c r="JZW1" s="89"/>
      <c r="JZX1" s="89"/>
      <c r="JZY1" s="89"/>
      <c r="JZZ1" s="89"/>
      <c r="KAA1" s="89"/>
      <c r="KAB1" s="89"/>
      <c r="KAC1" s="89"/>
      <c r="KAD1" s="89"/>
      <c r="KAE1" s="89"/>
      <c r="KAF1" s="89"/>
      <c r="KAG1" s="89"/>
      <c r="KAH1" s="89"/>
      <c r="KAI1" s="89"/>
      <c r="KAJ1" s="89"/>
      <c r="KAK1" s="89"/>
      <c r="KAL1" s="89"/>
      <c r="KAM1" s="89"/>
      <c r="KAN1" s="89"/>
      <c r="KAO1" s="89"/>
      <c r="KAP1" s="89"/>
      <c r="KAQ1" s="89"/>
      <c r="KAR1" s="89"/>
      <c r="KAS1" s="89"/>
      <c r="KAT1" s="89"/>
      <c r="KAU1" s="89"/>
      <c r="KAV1" s="89"/>
      <c r="KAW1" s="89"/>
      <c r="KAX1" s="89"/>
      <c r="KAY1" s="89"/>
      <c r="KAZ1" s="89"/>
      <c r="KBA1" s="89"/>
      <c r="KBB1" s="89"/>
      <c r="KBC1" s="89"/>
      <c r="KBD1" s="89"/>
      <c r="KBE1" s="89"/>
      <c r="KBF1" s="89"/>
      <c r="KBG1" s="89"/>
      <c r="KBH1" s="89"/>
      <c r="KBI1" s="89"/>
      <c r="KBJ1" s="89"/>
      <c r="KBK1" s="89"/>
      <c r="KBL1" s="89"/>
      <c r="KBM1" s="89"/>
      <c r="KBN1" s="89"/>
      <c r="KBO1" s="89"/>
      <c r="KBP1" s="89"/>
      <c r="KBQ1" s="89"/>
      <c r="KBR1" s="89"/>
      <c r="KBS1" s="89"/>
      <c r="KBT1" s="89"/>
      <c r="KBU1" s="89"/>
      <c r="KBV1" s="89"/>
      <c r="KBW1" s="89"/>
      <c r="KBX1" s="89"/>
      <c r="KBY1" s="89"/>
      <c r="KBZ1" s="89"/>
      <c r="KCA1" s="89"/>
      <c r="KCB1" s="89"/>
      <c r="KCC1" s="89"/>
      <c r="KCD1" s="89"/>
      <c r="KCE1" s="89"/>
      <c r="KCF1" s="89"/>
      <c r="KCG1" s="89"/>
      <c r="KCH1" s="89"/>
      <c r="KCI1" s="89"/>
      <c r="KCJ1" s="89"/>
      <c r="KCK1" s="89"/>
      <c r="KCL1" s="89"/>
      <c r="KCM1" s="89"/>
      <c r="KCN1" s="89"/>
      <c r="KCO1" s="89"/>
      <c r="KCP1" s="89"/>
      <c r="KCQ1" s="89"/>
      <c r="KCR1" s="89"/>
      <c r="KCS1" s="89"/>
      <c r="KCT1" s="89"/>
      <c r="KCU1" s="89"/>
      <c r="KCV1" s="89"/>
      <c r="KCW1" s="89"/>
      <c r="KCX1" s="89"/>
      <c r="KCY1" s="89"/>
      <c r="KCZ1" s="89"/>
      <c r="KDA1" s="89"/>
      <c r="KDB1" s="89"/>
      <c r="KDC1" s="89"/>
      <c r="KDD1" s="89"/>
      <c r="KDE1" s="89"/>
      <c r="KDF1" s="89"/>
      <c r="KDG1" s="89"/>
      <c r="KDH1" s="89"/>
      <c r="KDI1" s="89"/>
      <c r="KDJ1" s="89"/>
      <c r="KDK1" s="89"/>
      <c r="KDL1" s="89"/>
      <c r="KDM1" s="89"/>
      <c r="KDN1" s="89"/>
      <c r="KDO1" s="89"/>
      <c r="KDP1" s="89"/>
      <c r="KDQ1" s="89"/>
      <c r="KDR1" s="89"/>
      <c r="KDS1" s="89"/>
      <c r="KDT1" s="89"/>
      <c r="KDU1" s="89"/>
      <c r="KDV1" s="89"/>
      <c r="KDW1" s="89"/>
      <c r="KDX1" s="89"/>
      <c r="KDY1" s="89"/>
      <c r="KDZ1" s="89"/>
      <c r="KEA1" s="89"/>
      <c r="KEB1" s="89"/>
      <c r="KEC1" s="89"/>
      <c r="KED1" s="89"/>
      <c r="KEE1" s="89"/>
      <c r="KEF1" s="89"/>
      <c r="KEG1" s="89"/>
      <c r="KEH1" s="89"/>
      <c r="KEI1" s="89"/>
      <c r="KEJ1" s="89"/>
      <c r="KEK1" s="89"/>
      <c r="KEL1" s="89"/>
      <c r="KEM1" s="89"/>
      <c r="KEN1" s="89"/>
      <c r="KEO1" s="89"/>
      <c r="KEP1" s="89"/>
      <c r="KEQ1" s="89"/>
      <c r="KER1" s="89"/>
      <c r="KES1" s="89"/>
      <c r="KET1" s="89"/>
      <c r="KEU1" s="89"/>
      <c r="KEV1" s="89"/>
      <c r="KEW1" s="89"/>
      <c r="KEX1" s="89"/>
      <c r="KEY1" s="89"/>
      <c r="KEZ1" s="89"/>
      <c r="KFA1" s="89"/>
      <c r="KFB1" s="89"/>
      <c r="KFC1" s="89"/>
      <c r="KFD1" s="89"/>
      <c r="KFE1" s="89"/>
      <c r="KFF1" s="89"/>
      <c r="KFG1" s="89"/>
      <c r="KFH1" s="89"/>
      <c r="KFI1" s="89"/>
      <c r="KFJ1" s="89"/>
      <c r="KFK1" s="89"/>
      <c r="KFL1" s="89"/>
      <c r="KFM1" s="89"/>
      <c r="KFN1" s="89"/>
      <c r="KFO1" s="89"/>
      <c r="KFP1" s="89"/>
      <c r="KFQ1" s="89"/>
      <c r="KFR1" s="89"/>
      <c r="KFS1" s="89"/>
      <c r="KFT1" s="89"/>
      <c r="KFU1" s="89"/>
      <c r="KFV1" s="89"/>
      <c r="KFW1" s="89"/>
      <c r="KFX1" s="89"/>
      <c r="KFY1" s="89"/>
      <c r="KFZ1" s="89"/>
      <c r="KGA1" s="89"/>
      <c r="KGB1" s="89"/>
      <c r="KGC1" s="89"/>
      <c r="KGD1" s="89"/>
      <c r="KGE1" s="89"/>
      <c r="KGF1" s="89"/>
      <c r="KGG1" s="89"/>
      <c r="KGH1" s="89"/>
      <c r="KGI1" s="89"/>
      <c r="KGJ1" s="89"/>
      <c r="KGK1" s="89"/>
      <c r="KGL1" s="89"/>
      <c r="KGM1" s="89"/>
      <c r="KGN1" s="89"/>
      <c r="KGO1" s="89"/>
      <c r="KGP1" s="89"/>
      <c r="KGQ1" s="89"/>
      <c r="KGR1" s="89"/>
      <c r="KGS1" s="89"/>
      <c r="KGT1" s="89"/>
      <c r="KGU1" s="89"/>
      <c r="KGV1" s="89"/>
      <c r="KGW1" s="89"/>
      <c r="KGX1" s="89"/>
      <c r="KGY1" s="89"/>
      <c r="KGZ1" s="89"/>
      <c r="KHA1" s="89"/>
      <c r="KHB1" s="89"/>
      <c r="KHC1" s="89"/>
      <c r="KHD1" s="89"/>
      <c r="KHE1" s="89"/>
      <c r="KHF1" s="89"/>
      <c r="KHG1" s="89"/>
      <c r="KHH1" s="89"/>
      <c r="KHI1" s="89"/>
      <c r="KHJ1" s="89"/>
      <c r="KHK1" s="89"/>
      <c r="KHL1" s="89"/>
      <c r="KHM1" s="89"/>
      <c r="KHN1" s="89"/>
      <c r="KHO1" s="89"/>
      <c r="KHP1" s="89"/>
      <c r="KHQ1" s="89"/>
      <c r="KHR1" s="89"/>
      <c r="KHS1" s="89"/>
      <c r="KHT1" s="89"/>
      <c r="KHU1" s="89"/>
      <c r="KHV1" s="89"/>
      <c r="KHW1" s="89"/>
      <c r="KHX1" s="89"/>
      <c r="KHY1" s="89"/>
      <c r="KHZ1" s="89"/>
      <c r="KIA1" s="89"/>
      <c r="KIB1" s="89"/>
      <c r="KIC1" s="89"/>
      <c r="KID1" s="89"/>
      <c r="KIE1" s="89"/>
      <c r="KIF1" s="89"/>
      <c r="KIG1" s="89"/>
      <c r="KIH1" s="89"/>
      <c r="KII1" s="89"/>
      <c r="KIJ1" s="89"/>
      <c r="KIK1" s="89"/>
      <c r="KIL1" s="89"/>
      <c r="KIM1" s="89"/>
      <c r="KIN1" s="89"/>
      <c r="KIO1" s="89"/>
      <c r="KIP1" s="89"/>
      <c r="KIQ1" s="89"/>
      <c r="KIR1" s="89"/>
      <c r="KIS1" s="89"/>
      <c r="KIT1" s="89"/>
      <c r="KIU1" s="89"/>
      <c r="KIV1" s="89"/>
      <c r="KIW1" s="89"/>
      <c r="KIX1" s="89"/>
      <c r="KIY1" s="89"/>
      <c r="KIZ1" s="89"/>
      <c r="KJA1" s="89"/>
      <c r="KJB1" s="89"/>
      <c r="KJC1" s="89"/>
      <c r="KJD1" s="89"/>
      <c r="KJE1" s="89"/>
      <c r="KJF1" s="89"/>
      <c r="KJG1" s="89"/>
      <c r="KJH1" s="89"/>
      <c r="KJI1" s="89"/>
      <c r="KJJ1" s="89"/>
      <c r="KJK1" s="89"/>
      <c r="KJL1" s="89"/>
      <c r="KJM1" s="89"/>
      <c r="KJN1" s="89"/>
      <c r="KJO1" s="89"/>
      <c r="KJP1" s="89"/>
      <c r="KJQ1" s="89"/>
      <c r="KJR1" s="89"/>
      <c r="KJS1" s="89"/>
      <c r="KJT1" s="89"/>
      <c r="KJU1" s="89"/>
      <c r="KJV1" s="89"/>
      <c r="KJW1" s="89"/>
      <c r="KJX1" s="89"/>
      <c r="KJY1" s="89"/>
      <c r="KJZ1" s="89"/>
      <c r="KKA1" s="89"/>
      <c r="KKB1" s="89"/>
      <c r="KKC1" s="89"/>
      <c r="KKD1" s="89"/>
      <c r="KKE1" s="89"/>
      <c r="KKF1" s="89"/>
      <c r="KKG1" s="89"/>
      <c r="KKH1" s="89"/>
      <c r="KKI1" s="89"/>
      <c r="KKJ1" s="89"/>
      <c r="KKK1" s="89"/>
      <c r="KKL1" s="89"/>
      <c r="KKM1" s="89"/>
      <c r="KKN1" s="89"/>
      <c r="KKO1" s="89"/>
      <c r="KKP1" s="89"/>
      <c r="KKQ1" s="89"/>
      <c r="KKR1" s="89"/>
      <c r="KKS1" s="89"/>
      <c r="KKT1" s="89"/>
      <c r="KKU1" s="89"/>
      <c r="KKV1" s="89"/>
      <c r="KKW1" s="89"/>
      <c r="KKX1" s="89"/>
      <c r="KKY1" s="89"/>
      <c r="KKZ1" s="89"/>
      <c r="KLA1" s="89"/>
      <c r="KLB1" s="89"/>
      <c r="KLC1" s="89"/>
      <c r="KLD1" s="89"/>
      <c r="KLE1" s="89"/>
      <c r="KLF1" s="89"/>
      <c r="KLG1" s="89"/>
      <c r="KLH1" s="89"/>
      <c r="KLI1" s="89"/>
      <c r="KLJ1" s="89"/>
      <c r="KLK1" s="89"/>
      <c r="KLL1" s="89"/>
      <c r="KLM1" s="89"/>
      <c r="KLN1" s="89"/>
      <c r="KLO1" s="89"/>
      <c r="KLP1" s="89"/>
      <c r="KLQ1" s="89"/>
      <c r="KLR1" s="89"/>
      <c r="KLS1" s="89"/>
      <c r="KLT1" s="89"/>
      <c r="KLU1" s="89"/>
      <c r="KLV1" s="89"/>
      <c r="KLW1" s="89"/>
      <c r="KLX1" s="89"/>
      <c r="KLY1" s="89"/>
      <c r="KLZ1" s="89"/>
      <c r="KMA1" s="89"/>
      <c r="KMB1" s="89"/>
      <c r="KMC1" s="89"/>
      <c r="KMD1" s="89"/>
      <c r="KME1" s="89"/>
      <c r="KMF1" s="89"/>
      <c r="KMG1" s="89"/>
      <c r="KMH1" s="89"/>
      <c r="KMI1" s="89"/>
      <c r="KMJ1" s="89"/>
      <c r="KMK1" s="89"/>
      <c r="KML1" s="89"/>
      <c r="KMM1" s="89"/>
      <c r="KMN1" s="89"/>
      <c r="KMO1" s="89"/>
      <c r="KMP1" s="89"/>
      <c r="KMQ1" s="89"/>
      <c r="KMR1" s="89"/>
      <c r="KMS1" s="89"/>
      <c r="KMT1" s="89"/>
      <c r="KMU1" s="89"/>
      <c r="KMV1" s="89"/>
      <c r="KMW1" s="89"/>
      <c r="KMX1" s="89"/>
      <c r="KMY1" s="89"/>
      <c r="KMZ1" s="89"/>
      <c r="KNA1" s="89"/>
      <c r="KNB1" s="89"/>
      <c r="KNC1" s="89"/>
      <c r="KND1" s="89"/>
      <c r="KNE1" s="89"/>
      <c r="KNF1" s="89"/>
      <c r="KNG1" s="89"/>
      <c r="KNH1" s="89"/>
      <c r="KNI1" s="89"/>
      <c r="KNJ1" s="89"/>
      <c r="KNK1" s="89"/>
      <c r="KNL1" s="89"/>
      <c r="KNM1" s="89"/>
      <c r="KNN1" s="89"/>
      <c r="KNO1" s="89"/>
      <c r="KNP1" s="89"/>
      <c r="KNQ1" s="89"/>
      <c r="KNR1" s="89"/>
      <c r="KNS1" s="89"/>
      <c r="KNT1" s="89"/>
      <c r="KNU1" s="89"/>
      <c r="KNV1" s="89"/>
      <c r="KNW1" s="89"/>
      <c r="KNX1" s="89"/>
      <c r="KNY1" s="89"/>
      <c r="KNZ1" s="89"/>
      <c r="KOA1" s="89"/>
      <c r="KOB1" s="89"/>
      <c r="KOC1" s="89"/>
      <c r="KOD1" s="89"/>
      <c r="KOE1" s="89"/>
      <c r="KOF1" s="89"/>
      <c r="KOG1" s="89"/>
      <c r="KOH1" s="89"/>
      <c r="KOI1" s="89"/>
      <c r="KOJ1" s="89"/>
      <c r="KOK1" s="89"/>
      <c r="KOL1" s="89"/>
      <c r="KOM1" s="89"/>
      <c r="KON1" s="89"/>
      <c r="KOO1" s="89"/>
      <c r="KOP1" s="89"/>
      <c r="KOQ1" s="89"/>
      <c r="KOR1" s="89"/>
      <c r="KOS1" s="89"/>
      <c r="KOT1" s="89"/>
      <c r="KOU1" s="89"/>
      <c r="KOV1" s="89"/>
      <c r="KOW1" s="89"/>
      <c r="KOX1" s="89"/>
      <c r="KOY1" s="89"/>
      <c r="KOZ1" s="89"/>
      <c r="KPA1" s="89"/>
      <c r="KPB1" s="89"/>
      <c r="KPC1" s="89"/>
      <c r="KPD1" s="89"/>
      <c r="KPE1" s="89"/>
      <c r="KPF1" s="89"/>
      <c r="KPG1" s="89"/>
      <c r="KPH1" s="89"/>
      <c r="KPI1" s="89"/>
      <c r="KPJ1" s="89"/>
      <c r="KPK1" s="89"/>
      <c r="KPL1" s="89"/>
      <c r="KPM1" s="89"/>
      <c r="KPN1" s="89"/>
      <c r="KPO1" s="89"/>
      <c r="KPP1" s="89"/>
      <c r="KPQ1" s="89"/>
      <c r="KPR1" s="89"/>
      <c r="KPS1" s="89"/>
      <c r="KPT1" s="89"/>
      <c r="KPU1" s="89"/>
      <c r="KPV1" s="89"/>
      <c r="KPW1" s="89"/>
      <c r="KPX1" s="89"/>
      <c r="KPY1" s="89"/>
      <c r="KPZ1" s="89"/>
      <c r="KQA1" s="89"/>
      <c r="KQB1" s="89"/>
      <c r="KQC1" s="89"/>
      <c r="KQD1" s="89"/>
      <c r="KQE1" s="89"/>
      <c r="KQF1" s="89"/>
      <c r="KQG1" s="89"/>
      <c r="KQH1" s="89"/>
      <c r="KQI1" s="89"/>
      <c r="KQJ1" s="89"/>
      <c r="KQK1" s="89"/>
      <c r="KQL1" s="89"/>
      <c r="KQM1" s="89"/>
      <c r="KQN1" s="89"/>
      <c r="KQO1" s="89"/>
      <c r="KQP1" s="89"/>
      <c r="KQQ1" s="89"/>
      <c r="KQR1" s="89"/>
      <c r="KQS1" s="89"/>
      <c r="KQT1" s="89"/>
      <c r="KQU1" s="89"/>
      <c r="KQV1" s="89"/>
      <c r="KQW1" s="89"/>
      <c r="KQX1" s="89"/>
      <c r="KQY1" s="89"/>
      <c r="KQZ1" s="89"/>
      <c r="KRA1" s="89"/>
      <c r="KRB1" s="89"/>
      <c r="KRC1" s="89"/>
      <c r="KRD1" s="89"/>
      <c r="KRE1" s="89"/>
      <c r="KRF1" s="89"/>
      <c r="KRG1" s="89"/>
      <c r="KRH1" s="89"/>
      <c r="KRI1" s="89"/>
      <c r="KRJ1" s="89"/>
      <c r="KRK1" s="89"/>
      <c r="KRL1" s="89"/>
      <c r="KRM1" s="89"/>
      <c r="KRN1" s="89"/>
      <c r="KRO1" s="89"/>
      <c r="KRP1" s="89"/>
      <c r="KRQ1" s="89"/>
      <c r="KRR1" s="89"/>
      <c r="KRS1" s="89"/>
      <c r="KRT1" s="89"/>
      <c r="KRU1" s="89"/>
      <c r="KRV1" s="89"/>
      <c r="KRW1" s="89"/>
      <c r="KRX1" s="89"/>
      <c r="KRY1" s="89"/>
      <c r="KRZ1" s="89"/>
      <c r="KSA1" s="89"/>
      <c r="KSB1" s="89"/>
      <c r="KSC1" s="89"/>
      <c r="KSD1" s="89"/>
      <c r="KSE1" s="89"/>
      <c r="KSF1" s="89"/>
      <c r="KSG1" s="89"/>
      <c r="KSH1" s="89"/>
      <c r="KSI1" s="89"/>
      <c r="KSJ1" s="89"/>
      <c r="KSK1" s="89"/>
      <c r="KSL1" s="89"/>
      <c r="KSM1" s="89"/>
      <c r="KSN1" s="89"/>
      <c r="KSO1" s="89"/>
      <c r="KSP1" s="89"/>
      <c r="KSQ1" s="89"/>
      <c r="KSR1" s="89"/>
      <c r="KSS1" s="89"/>
      <c r="KST1" s="89"/>
      <c r="KSU1" s="89"/>
      <c r="KSV1" s="89"/>
      <c r="KSW1" s="89"/>
      <c r="KSX1" s="89"/>
      <c r="KSY1" s="89"/>
      <c r="KSZ1" s="89"/>
      <c r="KTA1" s="89"/>
      <c r="KTB1" s="89"/>
      <c r="KTC1" s="89"/>
      <c r="KTD1" s="89"/>
      <c r="KTE1" s="89"/>
      <c r="KTF1" s="89"/>
      <c r="KTG1" s="89"/>
      <c r="KTH1" s="89"/>
      <c r="KTI1" s="89"/>
      <c r="KTJ1" s="89"/>
      <c r="KTK1" s="89"/>
      <c r="KTL1" s="89"/>
      <c r="KTM1" s="89"/>
      <c r="KTN1" s="89"/>
      <c r="KTO1" s="89"/>
      <c r="KTP1" s="89"/>
      <c r="KTQ1" s="89"/>
      <c r="KTR1" s="89"/>
      <c r="KTS1" s="89"/>
      <c r="KTT1" s="89"/>
      <c r="KTU1" s="89"/>
      <c r="KTV1" s="89"/>
      <c r="KTW1" s="89"/>
      <c r="KTX1" s="89"/>
      <c r="KTY1" s="89"/>
      <c r="KTZ1" s="89"/>
      <c r="KUA1" s="89"/>
      <c r="KUB1" s="89"/>
      <c r="KUC1" s="89"/>
      <c r="KUD1" s="89"/>
      <c r="KUE1" s="89"/>
      <c r="KUF1" s="89"/>
      <c r="KUG1" s="89"/>
      <c r="KUH1" s="89"/>
      <c r="KUI1" s="89"/>
      <c r="KUJ1" s="89"/>
      <c r="KUK1" s="89"/>
      <c r="KUL1" s="89"/>
      <c r="KUM1" s="89"/>
      <c r="KUN1" s="89"/>
      <c r="KUO1" s="89"/>
      <c r="KUP1" s="89"/>
      <c r="KUQ1" s="89"/>
      <c r="KUR1" s="89"/>
      <c r="KUS1" s="89"/>
      <c r="KUT1" s="89"/>
      <c r="KUU1" s="89"/>
      <c r="KUV1" s="89"/>
      <c r="KUW1" s="89"/>
      <c r="KUX1" s="89"/>
      <c r="KUY1" s="89"/>
      <c r="KUZ1" s="89"/>
      <c r="KVA1" s="89"/>
      <c r="KVB1" s="89"/>
      <c r="KVC1" s="89"/>
      <c r="KVD1" s="89"/>
      <c r="KVE1" s="89"/>
      <c r="KVF1" s="89"/>
      <c r="KVG1" s="89"/>
      <c r="KVH1" s="89"/>
      <c r="KVI1" s="89"/>
      <c r="KVJ1" s="89"/>
      <c r="KVK1" s="89"/>
      <c r="KVL1" s="89"/>
      <c r="KVM1" s="89"/>
      <c r="KVN1" s="89"/>
      <c r="KVO1" s="89"/>
      <c r="KVP1" s="89"/>
      <c r="KVQ1" s="89"/>
      <c r="KVR1" s="89"/>
      <c r="KVS1" s="89"/>
      <c r="KVT1" s="89"/>
      <c r="KVU1" s="89"/>
      <c r="KVV1" s="89"/>
      <c r="KVW1" s="89"/>
      <c r="KVX1" s="89"/>
      <c r="KVY1" s="89"/>
      <c r="KVZ1" s="89"/>
      <c r="KWA1" s="89"/>
      <c r="KWB1" s="89"/>
      <c r="KWC1" s="89"/>
      <c r="KWD1" s="89"/>
      <c r="KWE1" s="89"/>
      <c r="KWF1" s="89"/>
      <c r="KWG1" s="89"/>
      <c r="KWH1" s="89"/>
      <c r="KWI1" s="89"/>
      <c r="KWJ1" s="89"/>
      <c r="KWK1" s="89"/>
      <c r="KWL1" s="89"/>
      <c r="KWM1" s="89"/>
      <c r="KWN1" s="89"/>
      <c r="KWO1" s="89"/>
      <c r="KWP1" s="89"/>
      <c r="KWQ1" s="89"/>
      <c r="KWR1" s="89"/>
      <c r="KWS1" s="89"/>
      <c r="KWT1" s="89"/>
      <c r="KWU1" s="89"/>
      <c r="KWV1" s="89"/>
      <c r="KWW1" s="89"/>
      <c r="KWX1" s="89"/>
      <c r="KWY1" s="89"/>
      <c r="KWZ1" s="89"/>
      <c r="KXA1" s="89"/>
      <c r="KXB1" s="89"/>
      <c r="KXC1" s="89"/>
      <c r="KXD1" s="89"/>
      <c r="KXE1" s="89"/>
      <c r="KXF1" s="89"/>
      <c r="KXG1" s="89"/>
      <c r="KXH1" s="89"/>
      <c r="KXI1" s="89"/>
      <c r="KXJ1" s="89"/>
      <c r="KXK1" s="89"/>
      <c r="KXL1" s="89"/>
      <c r="KXM1" s="89"/>
      <c r="KXN1" s="89"/>
      <c r="KXO1" s="89"/>
      <c r="KXP1" s="89"/>
      <c r="KXQ1" s="89"/>
      <c r="KXR1" s="89"/>
      <c r="KXS1" s="89"/>
      <c r="KXT1" s="89"/>
      <c r="KXU1" s="89"/>
      <c r="KXV1" s="89"/>
      <c r="KXW1" s="89"/>
      <c r="KXX1" s="89"/>
      <c r="KXY1" s="89"/>
      <c r="KXZ1" s="89"/>
      <c r="KYA1" s="89"/>
      <c r="KYB1" s="89"/>
      <c r="KYC1" s="89"/>
      <c r="KYD1" s="89"/>
      <c r="KYE1" s="89"/>
      <c r="KYF1" s="89"/>
      <c r="KYG1" s="89"/>
      <c r="KYH1" s="89"/>
      <c r="KYI1" s="89"/>
      <c r="KYJ1" s="89"/>
      <c r="KYK1" s="89"/>
      <c r="KYL1" s="89"/>
      <c r="KYM1" s="89"/>
      <c r="KYN1" s="89"/>
      <c r="KYO1" s="89"/>
      <c r="KYP1" s="89"/>
      <c r="KYQ1" s="89"/>
      <c r="KYR1" s="89"/>
      <c r="KYS1" s="89"/>
      <c r="KYT1" s="89"/>
      <c r="KYU1" s="89"/>
      <c r="KYV1" s="89"/>
      <c r="KYW1" s="89"/>
      <c r="KYX1" s="89"/>
      <c r="KYY1" s="89"/>
      <c r="KYZ1" s="89"/>
      <c r="KZA1" s="89"/>
      <c r="KZB1" s="89"/>
      <c r="KZC1" s="89"/>
      <c r="KZD1" s="89"/>
      <c r="KZE1" s="89"/>
      <c r="KZF1" s="89"/>
      <c r="KZG1" s="89"/>
      <c r="KZH1" s="89"/>
      <c r="KZI1" s="89"/>
      <c r="KZJ1" s="89"/>
      <c r="KZK1" s="89"/>
      <c r="KZL1" s="89"/>
      <c r="KZM1" s="89"/>
      <c r="KZN1" s="89"/>
      <c r="KZO1" s="89"/>
      <c r="KZP1" s="89"/>
      <c r="KZQ1" s="89"/>
      <c r="KZR1" s="89"/>
      <c r="KZS1" s="89"/>
      <c r="KZT1" s="89"/>
      <c r="KZU1" s="89"/>
      <c r="KZV1" s="89"/>
      <c r="KZW1" s="89"/>
      <c r="KZX1" s="89"/>
      <c r="KZY1" s="89"/>
      <c r="KZZ1" s="89"/>
      <c r="LAA1" s="89"/>
      <c r="LAB1" s="89"/>
      <c r="LAC1" s="89"/>
      <c r="LAD1" s="89"/>
      <c r="LAE1" s="89"/>
      <c r="LAF1" s="89"/>
      <c r="LAG1" s="89"/>
      <c r="LAH1" s="89"/>
      <c r="LAI1" s="89"/>
      <c r="LAJ1" s="89"/>
      <c r="LAK1" s="89"/>
      <c r="LAL1" s="89"/>
      <c r="LAM1" s="89"/>
      <c r="LAN1" s="89"/>
      <c r="LAO1" s="89"/>
      <c r="LAP1" s="89"/>
      <c r="LAQ1" s="89"/>
      <c r="LAR1" s="89"/>
      <c r="LAS1" s="89"/>
      <c r="LAT1" s="89"/>
      <c r="LAU1" s="89"/>
      <c r="LAV1" s="89"/>
      <c r="LAW1" s="89"/>
      <c r="LAX1" s="89"/>
      <c r="LAY1" s="89"/>
      <c r="LAZ1" s="89"/>
      <c r="LBA1" s="89"/>
      <c r="LBB1" s="89"/>
      <c r="LBC1" s="89"/>
      <c r="LBD1" s="89"/>
      <c r="LBE1" s="89"/>
      <c r="LBF1" s="89"/>
      <c r="LBG1" s="89"/>
      <c r="LBH1" s="89"/>
      <c r="LBI1" s="89"/>
      <c r="LBJ1" s="89"/>
      <c r="LBK1" s="89"/>
      <c r="LBL1" s="89"/>
      <c r="LBM1" s="89"/>
      <c r="LBN1" s="89"/>
      <c r="LBO1" s="89"/>
      <c r="LBP1" s="89"/>
      <c r="LBQ1" s="89"/>
      <c r="LBR1" s="89"/>
      <c r="LBS1" s="89"/>
      <c r="LBT1" s="89"/>
      <c r="LBU1" s="89"/>
      <c r="LBV1" s="89"/>
      <c r="LBW1" s="89"/>
      <c r="LBX1" s="89"/>
      <c r="LBY1" s="89"/>
      <c r="LBZ1" s="89"/>
      <c r="LCA1" s="89"/>
      <c r="LCB1" s="89"/>
      <c r="LCC1" s="89"/>
      <c r="LCD1" s="89"/>
      <c r="LCE1" s="89"/>
      <c r="LCF1" s="89"/>
      <c r="LCG1" s="89"/>
      <c r="LCH1" s="89"/>
      <c r="LCI1" s="89"/>
      <c r="LCJ1" s="89"/>
      <c r="LCK1" s="89"/>
      <c r="LCL1" s="89"/>
      <c r="LCM1" s="89"/>
      <c r="LCN1" s="89"/>
      <c r="LCO1" s="89"/>
      <c r="LCP1" s="89"/>
      <c r="LCQ1" s="89"/>
      <c r="LCR1" s="89"/>
      <c r="LCS1" s="89"/>
      <c r="LCT1" s="89"/>
      <c r="LCU1" s="89"/>
      <c r="LCV1" s="89"/>
      <c r="LCW1" s="89"/>
      <c r="LCX1" s="89"/>
      <c r="LCY1" s="89"/>
      <c r="LCZ1" s="89"/>
      <c r="LDA1" s="89"/>
      <c r="LDB1" s="89"/>
      <c r="LDC1" s="89"/>
      <c r="LDD1" s="89"/>
      <c r="LDE1" s="89"/>
      <c r="LDF1" s="89"/>
      <c r="LDG1" s="89"/>
      <c r="LDH1" s="89"/>
      <c r="LDI1" s="89"/>
      <c r="LDJ1" s="89"/>
      <c r="LDK1" s="89"/>
      <c r="LDL1" s="89"/>
      <c r="LDM1" s="89"/>
      <c r="LDN1" s="89"/>
      <c r="LDO1" s="89"/>
      <c r="LDP1" s="89"/>
      <c r="LDQ1" s="89"/>
      <c r="LDR1" s="89"/>
      <c r="LDS1" s="89"/>
      <c r="LDT1" s="89"/>
      <c r="LDU1" s="89"/>
      <c r="LDV1" s="89"/>
      <c r="LDW1" s="89"/>
      <c r="LDX1" s="89"/>
      <c r="LDY1" s="89"/>
      <c r="LDZ1" s="89"/>
      <c r="LEA1" s="89"/>
      <c r="LEB1" s="89"/>
      <c r="LEC1" s="89"/>
      <c r="LED1" s="89"/>
      <c r="LEE1" s="89"/>
      <c r="LEF1" s="89"/>
      <c r="LEG1" s="89"/>
      <c r="LEH1" s="89"/>
      <c r="LEI1" s="89"/>
      <c r="LEJ1" s="89"/>
      <c r="LEK1" s="89"/>
      <c r="LEL1" s="89"/>
      <c r="LEM1" s="89"/>
      <c r="LEN1" s="89"/>
      <c r="LEO1" s="89"/>
      <c r="LEP1" s="89"/>
      <c r="LEQ1" s="89"/>
      <c r="LER1" s="89"/>
      <c r="LES1" s="89"/>
      <c r="LET1" s="89"/>
      <c r="LEU1" s="89"/>
      <c r="LEV1" s="89"/>
      <c r="LEW1" s="89"/>
      <c r="LEX1" s="89"/>
      <c r="LEY1" s="89"/>
      <c r="LEZ1" s="89"/>
      <c r="LFA1" s="89"/>
      <c r="LFB1" s="89"/>
      <c r="LFC1" s="89"/>
      <c r="LFD1" s="89"/>
      <c r="LFE1" s="89"/>
      <c r="LFF1" s="89"/>
      <c r="LFG1" s="89"/>
      <c r="LFH1" s="89"/>
      <c r="LFI1" s="89"/>
      <c r="LFJ1" s="89"/>
      <c r="LFK1" s="89"/>
      <c r="LFL1" s="89"/>
      <c r="LFM1" s="89"/>
      <c r="LFN1" s="89"/>
      <c r="LFO1" s="89"/>
      <c r="LFP1" s="89"/>
      <c r="LFQ1" s="89"/>
      <c r="LFR1" s="89"/>
      <c r="LFS1" s="89"/>
      <c r="LFT1" s="89"/>
      <c r="LFU1" s="89"/>
      <c r="LFV1" s="89"/>
      <c r="LFW1" s="89"/>
      <c r="LFX1" s="89"/>
      <c r="LFY1" s="89"/>
      <c r="LFZ1" s="89"/>
      <c r="LGA1" s="89"/>
      <c r="LGB1" s="89"/>
      <c r="LGC1" s="89"/>
      <c r="LGD1" s="89"/>
      <c r="LGE1" s="89"/>
      <c r="LGF1" s="89"/>
      <c r="LGG1" s="89"/>
      <c r="LGH1" s="89"/>
      <c r="LGI1" s="89"/>
      <c r="LGJ1" s="89"/>
      <c r="LGK1" s="89"/>
      <c r="LGL1" s="89"/>
      <c r="LGM1" s="89"/>
      <c r="LGN1" s="89"/>
      <c r="LGO1" s="89"/>
      <c r="LGP1" s="89"/>
      <c r="LGQ1" s="89"/>
      <c r="LGR1" s="89"/>
      <c r="LGS1" s="89"/>
      <c r="LGT1" s="89"/>
      <c r="LGU1" s="89"/>
      <c r="LGV1" s="89"/>
      <c r="LGW1" s="89"/>
      <c r="LGX1" s="89"/>
      <c r="LGY1" s="89"/>
      <c r="LGZ1" s="89"/>
      <c r="LHA1" s="89"/>
      <c r="LHB1" s="89"/>
      <c r="LHC1" s="89"/>
      <c r="LHD1" s="89"/>
      <c r="LHE1" s="89"/>
      <c r="LHF1" s="89"/>
      <c r="LHG1" s="89"/>
      <c r="LHH1" s="89"/>
      <c r="LHI1" s="89"/>
      <c r="LHJ1" s="89"/>
      <c r="LHK1" s="89"/>
      <c r="LHL1" s="89"/>
      <c r="LHM1" s="89"/>
      <c r="LHN1" s="89"/>
      <c r="LHO1" s="89"/>
      <c r="LHP1" s="89"/>
      <c r="LHQ1" s="89"/>
      <c r="LHR1" s="89"/>
      <c r="LHS1" s="89"/>
      <c r="LHT1" s="89"/>
      <c r="LHU1" s="89"/>
      <c r="LHV1" s="89"/>
      <c r="LHW1" s="89"/>
      <c r="LHX1" s="89"/>
      <c r="LHY1" s="89"/>
      <c r="LHZ1" s="89"/>
      <c r="LIA1" s="89"/>
      <c r="LIB1" s="89"/>
      <c r="LIC1" s="89"/>
      <c r="LID1" s="89"/>
      <c r="LIE1" s="89"/>
      <c r="LIF1" s="89"/>
      <c r="LIG1" s="89"/>
      <c r="LIH1" s="89"/>
      <c r="LII1" s="89"/>
      <c r="LIJ1" s="89"/>
      <c r="LIK1" s="89"/>
      <c r="LIL1" s="89"/>
      <c r="LIM1" s="89"/>
      <c r="LIN1" s="89"/>
      <c r="LIO1" s="89"/>
      <c r="LIP1" s="89"/>
      <c r="LIQ1" s="89"/>
      <c r="LIR1" s="89"/>
      <c r="LIS1" s="89"/>
      <c r="LIT1" s="89"/>
      <c r="LIU1" s="89"/>
      <c r="LIV1" s="89"/>
      <c r="LIW1" s="89"/>
      <c r="LIX1" s="89"/>
      <c r="LIY1" s="89"/>
      <c r="LIZ1" s="89"/>
      <c r="LJA1" s="89"/>
      <c r="LJB1" s="89"/>
      <c r="LJC1" s="89"/>
      <c r="LJD1" s="89"/>
      <c r="LJE1" s="89"/>
      <c r="LJF1" s="89"/>
      <c r="LJG1" s="89"/>
      <c r="LJH1" s="89"/>
      <c r="LJI1" s="89"/>
      <c r="LJJ1" s="89"/>
      <c r="LJK1" s="89"/>
      <c r="LJL1" s="89"/>
      <c r="LJM1" s="89"/>
      <c r="LJN1" s="89"/>
      <c r="LJO1" s="89"/>
      <c r="LJP1" s="89"/>
      <c r="LJQ1" s="89"/>
      <c r="LJR1" s="89"/>
      <c r="LJS1" s="89"/>
      <c r="LJT1" s="89"/>
      <c r="LJU1" s="89"/>
      <c r="LJV1" s="89"/>
      <c r="LJW1" s="89"/>
      <c r="LJX1" s="89"/>
      <c r="LJY1" s="89"/>
      <c r="LJZ1" s="89"/>
      <c r="LKA1" s="89"/>
      <c r="LKB1" s="89"/>
      <c r="LKC1" s="89"/>
      <c r="LKD1" s="89"/>
      <c r="LKE1" s="89"/>
      <c r="LKF1" s="89"/>
      <c r="LKG1" s="89"/>
      <c r="LKH1" s="89"/>
      <c r="LKI1" s="89"/>
      <c r="LKJ1" s="89"/>
      <c r="LKK1" s="89"/>
      <c r="LKL1" s="89"/>
      <c r="LKM1" s="89"/>
      <c r="LKN1" s="89"/>
      <c r="LKO1" s="89"/>
      <c r="LKP1" s="89"/>
      <c r="LKQ1" s="89"/>
      <c r="LKR1" s="89"/>
      <c r="LKS1" s="89"/>
      <c r="LKT1" s="89"/>
      <c r="LKU1" s="89"/>
      <c r="LKV1" s="89"/>
      <c r="LKW1" s="89"/>
      <c r="LKX1" s="89"/>
      <c r="LKY1" s="89"/>
      <c r="LKZ1" s="89"/>
      <c r="LLA1" s="89"/>
      <c r="LLB1" s="89"/>
      <c r="LLC1" s="89"/>
      <c r="LLD1" s="89"/>
      <c r="LLE1" s="89"/>
      <c r="LLF1" s="89"/>
      <c r="LLG1" s="89"/>
      <c r="LLH1" s="89"/>
      <c r="LLI1" s="89"/>
      <c r="LLJ1" s="89"/>
      <c r="LLK1" s="89"/>
      <c r="LLL1" s="89"/>
      <c r="LLM1" s="89"/>
      <c r="LLN1" s="89"/>
      <c r="LLO1" s="89"/>
      <c r="LLP1" s="89"/>
      <c r="LLQ1" s="89"/>
      <c r="LLR1" s="89"/>
      <c r="LLS1" s="89"/>
      <c r="LLT1" s="89"/>
      <c r="LLU1" s="89"/>
      <c r="LLV1" s="89"/>
      <c r="LLW1" s="89"/>
      <c r="LLX1" s="89"/>
      <c r="LLY1" s="89"/>
      <c r="LLZ1" s="89"/>
      <c r="LMA1" s="89"/>
      <c r="LMB1" s="89"/>
      <c r="LMC1" s="89"/>
      <c r="LMD1" s="89"/>
      <c r="LME1" s="89"/>
      <c r="LMF1" s="89"/>
      <c r="LMG1" s="89"/>
      <c r="LMH1" s="89"/>
      <c r="LMI1" s="89"/>
      <c r="LMJ1" s="89"/>
      <c r="LMK1" s="89"/>
      <c r="LML1" s="89"/>
      <c r="LMM1" s="89"/>
      <c r="LMN1" s="89"/>
      <c r="LMO1" s="89"/>
      <c r="LMP1" s="89"/>
      <c r="LMQ1" s="89"/>
      <c r="LMR1" s="89"/>
      <c r="LMS1" s="89"/>
      <c r="LMT1" s="89"/>
      <c r="LMU1" s="89"/>
      <c r="LMV1" s="89"/>
      <c r="LMW1" s="89"/>
      <c r="LMX1" s="89"/>
      <c r="LMY1" s="89"/>
      <c r="LMZ1" s="89"/>
      <c r="LNA1" s="89"/>
      <c r="LNB1" s="89"/>
      <c r="LNC1" s="89"/>
      <c r="LND1" s="89"/>
      <c r="LNE1" s="89"/>
      <c r="LNF1" s="89"/>
      <c r="LNG1" s="89"/>
      <c r="LNH1" s="89"/>
      <c r="LNI1" s="89"/>
      <c r="LNJ1" s="89"/>
      <c r="LNK1" s="89"/>
      <c r="LNL1" s="89"/>
      <c r="LNM1" s="89"/>
      <c r="LNN1" s="89"/>
      <c r="LNO1" s="89"/>
      <c r="LNP1" s="89"/>
      <c r="LNQ1" s="89"/>
      <c r="LNR1" s="89"/>
      <c r="LNS1" s="89"/>
      <c r="LNT1" s="89"/>
      <c r="LNU1" s="89"/>
      <c r="LNV1" s="89"/>
      <c r="LNW1" s="89"/>
      <c r="LNX1" s="89"/>
      <c r="LNY1" s="89"/>
      <c r="LNZ1" s="89"/>
      <c r="LOA1" s="89"/>
      <c r="LOB1" s="89"/>
      <c r="LOC1" s="89"/>
      <c r="LOD1" s="89"/>
      <c r="LOE1" s="89"/>
      <c r="LOF1" s="89"/>
      <c r="LOG1" s="89"/>
      <c r="LOH1" s="89"/>
      <c r="LOI1" s="89"/>
      <c r="LOJ1" s="89"/>
      <c r="LOK1" s="89"/>
      <c r="LOL1" s="89"/>
      <c r="LOM1" s="89"/>
      <c r="LON1" s="89"/>
      <c r="LOO1" s="89"/>
      <c r="LOP1" s="89"/>
      <c r="LOQ1" s="89"/>
      <c r="LOR1" s="89"/>
      <c r="LOS1" s="89"/>
      <c r="LOT1" s="89"/>
      <c r="LOU1" s="89"/>
      <c r="LOV1" s="89"/>
      <c r="LOW1" s="89"/>
      <c r="LOX1" s="89"/>
      <c r="LOY1" s="89"/>
      <c r="LOZ1" s="89"/>
      <c r="LPA1" s="89"/>
      <c r="LPB1" s="89"/>
      <c r="LPC1" s="89"/>
      <c r="LPD1" s="89"/>
      <c r="LPE1" s="89"/>
      <c r="LPF1" s="89"/>
      <c r="LPG1" s="89"/>
      <c r="LPH1" s="89"/>
      <c r="LPI1" s="89"/>
      <c r="LPJ1" s="89"/>
      <c r="LPK1" s="89"/>
      <c r="LPL1" s="89"/>
      <c r="LPM1" s="89"/>
      <c r="LPN1" s="89"/>
      <c r="LPO1" s="89"/>
      <c r="LPP1" s="89"/>
      <c r="LPQ1" s="89"/>
      <c r="LPR1" s="89"/>
      <c r="LPS1" s="89"/>
      <c r="LPT1" s="89"/>
      <c r="LPU1" s="89"/>
      <c r="LPV1" s="89"/>
      <c r="LPW1" s="89"/>
      <c r="LPX1" s="89"/>
      <c r="LPY1" s="89"/>
      <c r="LPZ1" s="89"/>
      <c r="LQA1" s="89"/>
      <c r="LQB1" s="89"/>
      <c r="LQC1" s="89"/>
      <c r="LQD1" s="89"/>
      <c r="LQE1" s="89"/>
      <c r="LQF1" s="89"/>
      <c r="LQG1" s="89"/>
      <c r="LQH1" s="89"/>
      <c r="LQI1" s="89"/>
      <c r="LQJ1" s="89"/>
      <c r="LQK1" s="89"/>
      <c r="LQL1" s="89"/>
      <c r="LQM1" s="89"/>
      <c r="LQN1" s="89"/>
      <c r="LQO1" s="89"/>
      <c r="LQP1" s="89"/>
      <c r="LQQ1" s="89"/>
      <c r="LQR1" s="89"/>
      <c r="LQS1" s="89"/>
      <c r="LQT1" s="89"/>
      <c r="LQU1" s="89"/>
      <c r="LQV1" s="89"/>
      <c r="LQW1" s="89"/>
      <c r="LQX1" s="89"/>
      <c r="LQY1" s="89"/>
      <c r="LQZ1" s="89"/>
      <c r="LRA1" s="89"/>
      <c r="LRB1" s="89"/>
      <c r="LRC1" s="89"/>
      <c r="LRD1" s="89"/>
      <c r="LRE1" s="89"/>
      <c r="LRF1" s="89"/>
      <c r="LRG1" s="89"/>
      <c r="LRH1" s="89"/>
      <c r="LRI1" s="89"/>
      <c r="LRJ1" s="89"/>
      <c r="LRK1" s="89"/>
      <c r="LRL1" s="89"/>
      <c r="LRM1" s="89"/>
      <c r="LRN1" s="89"/>
      <c r="LRO1" s="89"/>
      <c r="LRP1" s="89"/>
      <c r="LRQ1" s="89"/>
      <c r="LRR1" s="89"/>
      <c r="LRS1" s="89"/>
      <c r="LRT1" s="89"/>
      <c r="LRU1" s="89"/>
      <c r="LRV1" s="89"/>
      <c r="LRW1" s="89"/>
      <c r="LRX1" s="89"/>
      <c r="LRY1" s="89"/>
      <c r="LRZ1" s="89"/>
      <c r="LSA1" s="89"/>
      <c r="LSB1" s="89"/>
      <c r="LSC1" s="89"/>
      <c r="LSD1" s="89"/>
      <c r="LSE1" s="89"/>
      <c r="LSF1" s="89"/>
      <c r="LSG1" s="89"/>
      <c r="LSH1" s="89"/>
      <c r="LSI1" s="89"/>
      <c r="LSJ1" s="89"/>
      <c r="LSK1" s="89"/>
      <c r="LSL1" s="89"/>
      <c r="LSM1" s="89"/>
      <c r="LSN1" s="89"/>
      <c r="LSO1" s="89"/>
      <c r="LSP1" s="89"/>
      <c r="LSQ1" s="89"/>
      <c r="LSR1" s="89"/>
      <c r="LSS1" s="89"/>
      <c r="LST1" s="89"/>
      <c r="LSU1" s="89"/>
      <c r="LSV1" s="89"/>
      <c r="LSW1" s="89"/>
      <c r="LSX1" s="89"/>
      <c r="LSY1" s="89"/>
      <c r="LSZ1" s="89"/>
      <c r="LTA1" s="89"/>
      <c r="LTB1" s="89"/>
      <c r="LTC1" s="89"/>
      <c r="LTD1" s="89"/>
      <c r="LTE1" s="89"/>
      <c r="LTF1" s="89"/>
      <c r="LTG1" s="89"/>
      <c r="LTH1" s="89"/>
      <c r="LTI1" s="89"/>
      <c r="LTJ1" s="89"/>
      <c r="LTK1" s="89"/>
      <c r="LTL1" s="89"/>
      <c r="LTM1" s="89"/>
      <c r="LTN1" s="89"/>
      <c r="LTO1" s="89"/>
      <c r="LTP1" s="89"/>
      <c r="LTQ1" s="89"/>
      <c r="LTR1" s="89"/>
      <c r="LTS1" s="89"/>
      <c r="LTT1" s="89"/>
      <c r="LTU1" s="89"/>
      <c r="LTV1" s="89"/>
      <c r="LTW1" s="89"/>
      <c r="LTX1" s="89"/>
      <c r="LTY1" s="89"/>
      <c r="LTZ1" s="89"/>
      <c r="LUA1" s="89"/>
      <c r="LUB1" s="89"/>
      <c r="LUC1" s="89"/>
      <c r="LUD1" s="89"/>
      <c r="LUE1" s="89"/>
      <c r="LUF1" s="89"/>
      <c r="LUG1" s="89"/>
      <c r="LUH1" s="89"/>
      <c r="LUI1" s="89"/>
      <c r="LUJ1" s="89"/>
      <c r="LUK1" s="89"/>
      <c r="LUL1" s="89"/>
      <c r="LUM1" s="89"/>
      <c r="LUN1" s="89"/>
      <c r="LUO1" s="89"/>
      <c r="LUP1" s="89"/>
      <c r="LUQ1" s="89"/>
      <c r="LUR1" s="89"/>
      <c r="LUS1" s="89"/>
      <c r="LUT1" s="89"/>
      <c r="LUU1" s="89"/>
      <c r="LUV1" s="89"/>
      <c r="LUW1" s="89"/>
      <c r="LUX1" s="89"/>
      <c r="LUY1" s="89"/>
      <c r="LUZ1" s="89"/>
      <c r="LVA1" s="89"/>
      <c r="LVB1" s="89"/>
      <c r="LVC1" s="89"/>
      <c r="LVD1" s="89"/>
      <c r="LVE1" s="89"/>
      <c r="LVF1" s="89"/>
      <c r="LVG1" s="89"/>
      <c r="LVH1" s="89"/>
      <c r="LVI1" s="89"/>
      <c r="LVJ1" s="89"/>
      <c r="LVK1" s="89"/>
      <c r="LVL1" s="89"/>
      <c r="LVM1" s="89"/>
      <c r="LVN1" s="89"/>
      <c r="LVO1" s="89"/>
      <c r="LVP1" s="89"/>
      <c r="LVQ1" s="89"/>
      <c r="LVR1" s="89"/>
      <c r="LVS1" s="89"/>
      <c r="LVT1" s="89"/>
      <c r="LVU1" s="89"/>
      <c r="LVV1" s="89"/>
      <c r="LVW1" s="89"/>
      <c r="LVX1" s="89"/>
      <c r="LVY1" s="89"/>
      <c r="LVZ1" s="89"/>
      <c r="LWA1" s="89"/>
      <c r="LWB1" s="89"/>
      <c r="LWC1" s="89"/>
      <c r="LWD1" s="89"/>
      <c r="LWE1" s="89"/>
      <c r="LWF1" s="89"/>
      <c r="LWG1" s="89"/>
      <c r="LWH1" s="89"/>
      <c r="LWI1" s="89"/>
      <c r="LWJ1" s="89"/>
      <c r="LWK1" s="89"/>
      <c r="LWL1" s="89"/>
      <c r="LWM1" s="89"/>
      <c r="LWN1" s="89"/>
      <c r="LWO1" s="89"/>
      <c r="LWP1" s="89"/>
      <c r="LWQ1" s="89"/>
      <c r="LWR1" s="89"/>
      <c r="LWS1" s="89"/>
      <c r="LWT1" s="89"/>
      <c r="LWU1" s="89"/>
      <c r="LWV1" s="89"/>
      <c r="LWW1" s="89"/>
      <c r="LWX1" s="89"/>
      <c r="LWY1" s="89"/>
      <c r="LWZ1" s="89"/>
      <c r="LXA1" s="89"/>
      <c r="LXB1" s="89"/>
      <c r="LXC1" s="89"/>
      <c r="LXD1" s="89"/>
      <c r="LXE1" s="89"/>
      <c r="LXF1" s="89"/>
      <c r="LXG1" s="89"/>
      <c r="LXH1" s="89"/>
      <c r="LXI1" s="89"/>
      <c r="LXJ1" s="89"/>
      <c r="LXK1" s="89"/>
      <c r="LXL1" s="89"/>
      <c r="LXM1" s="89"/>
      <c r="LXN1" s="89"/>
      <c r="LXO1" s="89"/>
      <c r="LXP1" s="89"/>
      <c r="LXQ1" s="89"/>
      <c r="LXR1" s="89"/>
      <c r="LXS1" s="89"/>
      <c r="LXT1" s="89"/>
      <c r="LXU1" s="89"/>
      <c r="LXV1" s="89"/>
      <c r="LXW1" s="89"/>
      <c r="LXX1" s="89"/>
      <c r="LXY1" s="89"/>
      <c r="LXZ1" s="89"/>
      <c r="LYA1" s="89"/>
      <c r="LYB1" s="89"/>
      <c r="LYC1" s="89"/>
      <c r="LYD1" s="89"/>
      <c r="LYE1" s="89"/>
      <c r="LYF1" s="89"/>
      <c r="LYG1" s="89"/>
      <c r="LYH1" s="89"/>
      <c r="LYI1" s="89"/>
      <c r="LYJ1" s="89"/>
      <c r="LYK1" s="89"/>
      <c r="LYL1" s="89"/>
      <c r="LYM1" s="89"/>
      <c r="LYN1" s="89"/>
      <c r="LYO1" s="89"/>
      <c r="LYP1" s="89"/>
      <c r="LYQ1" s="89"/>
      <c r="LYR1" s="89"/>
      <c r="LYS1" s="89"/>
      <c r="LYT1" s="89"/>
      <c r="LYU1" s="89"/>
      <c r="LYV1" s="89"/>
      <c r="LYW1" s="89"/>
      <c r="LYX1" s="89"/>
      <c r="LYY1" s="89"/>
      <c r="LYZ1" s="89"/>
      <c r="LZA1" s="89"/>
      <c r="LZB1" s="89"/>
      <c r="LZC1" s="89"/>
      <c r="LZD1" s="89"/>
      <c r="LZE1" s="89"/>
      <c r="LZF1" s="89"/>
      <c r="LZG1" s="89"/>
      <c r="LZH1" s="89"/>
      <c r="LZI1" s="89"/>
      <c r="LZJ1" s="89"/>
      <c r="LZK1" s="89"/>
      <c r="LZL1" s="89"/>
      <c r="LZM1" s="89"/>
      <c r="LZN1" s="89"/>
      <c r="LZO1" s="89"/>
      <c r="LZP1" s="89"/>
      <c r="LZQ1" s="89"/>
      <c r="LZR1" s="89"/>
      <c r="LZS1" s="89"/>
      <c r="LZT1" s="89"/>
      <c r="LZU1" s="89"/>
      <c r="LZV1" s="89"/>
      <c r="LZW1" s="89"/>
      <c r="LZX1" s="89"/>
      <c r="LZY1" s="89"/>
      <c r="LZZ1" s="89"/>
      <c r="MAA1" s="89"/>
      <c r="MAB1" s="89"/>
      <c r="MAC1" s="89"/>
      <c r="MAD1" s="89"/>
      <c r="MAE1" s="89"/>
      <c r="MAF1" s="89"/>
      <c r="MAG1" s="89"/>
      <c r="MAH1" s="89"/>
      <c r="MAI1" s="89"/>
      <c r="MAJ1" s="89"/>
      <c r="MAK1" s="89"/>
      <c r="MAL1" s="89"/>
      <c r="MAM1" s="89"/>
      <c r="MAN1" s="89"/>
      <c r="MAO1" s="89"/>
      <c r="MAP1" s="89"/>
      <c r="MAQ1" s="89"/>
      <c r="MAR1" s="89"/>
      <c r="MAS1" s="89"/>
      <c r="MAT1" s="89"/>
      <c r="MAU1" s="89"/>
      <c r="MAV1" s="89"/>
      <c r="MAW1" s="89"/>
      <c r="MAX1" s="89"/>
      <c r="MAY1" s="89"/>
      <c r="MAZ1" s="89"/>
      <c r="MBA1" s="89"/>
      <c r="MBB1" s="89"/>
      <c r="MBC1" s="89"/>
      <c r="MBD1" s="89"/>
      <c r="MBE1" s="89"/>
      <c r="MBF1" s="89"/>
      <c r="MBG1" s="89"/>
      <c r="MBH1" s="89"/>
      <c r="MBI1" s="89"/>
      <c r="MBJ1" s="89"/>
      <c r="MBK1" s="89"/>
      <c r="MBL1" s="89"/>
      <c r="MBM1" s="89"/>
      <c r="MBN1" s="89"/>
      <c r="MBO1" s="89"/>
      <c r="MBP1" s="89"/>
      <c r="MBQ1" s="89"/>
      <c r="MBR1" s="89"/>
      <c r="MBS1" s="89"/>
      <c r="MBT1" s="89"/>
      <c r="MBU1" s="89"/>
      <c r="MBV1" s="89"/>
      <c r="MBW1" s="89"/>
      <c r="MBX1" s="89"/>
      <c r="MBY1" s="89"/>
      <c r="MBZ1" s="89"/>
      <c r="MCA1" s="89"/>
      <c r="MCB1" s="89"/>
      <c r="MCC1" s="89"/>
      <c r="MCD1" s="89"/>
      <c r="MCE1" s="89"/>
      <c r="MCF1" s="89"/>
      <c r="MCG1" s="89"/>
      <c r="MCH1" s="89"/>
      <c r="MCI1" s="89"/>
      <c r="MCJ1" s="89"/>
      <c r="MCK1" s="89"/>
      <c r="MCL1" s="89"/>
      <c r="MCM1" s="89"/>
      <c r="MCN1" s="89"/>
      <c r="MCO1" s="89"/>
      <c r="MCP1" s="89"/>
      <c r="MCQ1" s="89"/>
      <c r="MCR1" s="89"/>
      <c r="MCS1" s="89"/>
      <c r="MCT1" s="89"/>
      <c r="MCU1" s="89"/>
      <c r="MCV1" s="89"/>
      <c r="MCW1" s="89"/>
      <c r="MCX1" s="89"/>
      <c r="MCY1" s="89"/>
      <c r="MCZ1" s="89"/>
      <c r="MDA1" s="89"/>
      <c r="MDB1" s="89"/>
      <c r="MDC1" s="89"/>
      <c r="MDD1" s="89"/>
      <c r="MDE1" s="89"/>
      <c r="MDF1" s="89"/>
      <c r="MDG1" s="89"/>
      <c r="MDH1" s="89"/>
      <c r="MDI1" s="89"/>
      <c r="MDJ1" s="89"/>
      <c r="MDK1" s="89"/>
      <c r="MDL1" s="89"/>
      <c r="MDM1" s="89"/>
      <c r="MDN1" s="89"/>
      <c r="MDO1" s="89"/>
      <c r="MDP1" s="89"/>
      <c r="MDQ1" s="89"/>
      <c r="MDR1" s="89"/>
      <c r="MDS1" s="89"/>
      <c r="MDT1" s="89"/>
      <c r="MDU1" s="89"/>
      <c r="MDV1" s="89"/>
      <c r="MDW1" s="89"/>
      <c r="MDX1" s="89"/>
      <c r="MDY1" s="89"/>
      <c r="MDZ1" s="89"/>
      <c r="MEA1" s="89"/>
      <c r="MEB1" s="89"/>
      <c r="MEC1" s="89"/>
      <c r="MED1" s="89"/>
      <c r="MEE1" s="89"/>
      <c r="MEF1" s="89"/>
      <c r="MEG1" s="89"/>
      <c r="MEH1" s="89"/>
      <c r="MEI1" s="89"/>
      <c r="MEJ1" s="89"/>
      <c r="MEK1" s="89"/>
      <c r="MEL1" s="89"/>
      <c r="MEM1" s="89"/>
      <c r="MEN1" s="89"/>
      <c r="MEO1" s="89"/>
      <c r="MEP1" s="89"/>
      <c r="MEQ1" s="89"/>
      <c r="MER1" s="89"/>
      <c r="MES1" s="89"/>
      <c r="MET1" s="89"/>
      <c r="MEU1" s="89"/>
      <c r="MEV1" s="89"/>
      <c r="MEW1" s="89"/>
      <c r="MEX1" s="89"/>
      <c r="MEY1" s="89"/>
      <c r="MEZ1" s="89"/>
      <c r="MFA1" s="89"/>
      <c r="MFB1" s="89"/>
      <c r="MFC1" s="89"/>
      <c r="MFD1" s="89"/>
      <c r="MFE1" s="89"/>
      <c r="MFF1" s="89"/>
      <c r="MFG1" s="89"/>
      <c r="MFH1" s="89"/>
      <c r="MFI1" s="89"/>
      <c r="MFJ1" s="89"/>
      <c r="MFK1" s="89"/>
      <c r="MFL1" s="89"/>
      <c r="MFM1" s="89"/>
      <c r="MFN1" s="89"/>
      <c r="MFO1" s="89"/>
      <c r="MFP1" s="89"/>
      <c r="MFQ1" s="89"/>
      <c r="MFR1" s="89"/>
      <c r="MFS1" s="89"/>
      <c r="MFT1" s="89"/>
      <c r="MFU1" s="89"/>
      <c r="MFV1" s="89"/>
      <c r="MFW1" s="89"/>
      <c r="MFX1" s="89"/>
      <c r="MFY1" s="89"/>
      <c r="MFZ1" s="89"/>
      <c r="MGA1" s="89"/>
      <c r="MGB1" s="89"/>
      <c r="MGC1" s="89"/>
      <c r="MGD1" s="89"/>
      <c r="MGE1" s="89"/>
      <c r="MGF1" s="89"/>
      <c r="MGG1" s="89"/>
      <c r="MGH1" s="89"/>
      <c r="MGI1" s="89"/>
      <c r="MGJ1" s="89"/>
      <c r="MGK1" s="89"/>
      <c r="MGL1" s="89"/>
      <c r="MGM1" s="89"/>
      <c r="MGN1" s="89"/>
      <c r="MGO1" s="89"/>
      <c r="MGP1" s="89"/>
      <c r="MGQ1" s="89"/>
      <c r="MGR1" s="89"/>
      <c r="MGS1" s="89"/>
      <c r="MGT1" s="89"/>
      <c r="MGU1" s="89"/>
      <c r="MGV1" s="89"/>
      <c r="MGW1" s="89"/>
      <c r="MGX1" s="89"/>
      <c r="MGY1" s="89"/>
      <c r="MGZ1" s="89"/>
      <c r="MHA1" s="89"/>
      <c r="MHB1" s="89"/>
      <c r="MHC1" s="89"/>
      <c r="MHD1" s="89"/>
      <c r="MHE1" s="89"/>
      <c r="MHF1" s="89"/>
      <c r="MHG1" s="89"/>
      <c r="MHH1" s="89"/>
      <c r="MHI1" s="89"/>
      <c r="MHJ1" s="89"/>
      <c r="MHK1" s="89"/>
      <c r="MHL1" s="89"/>
      <c r="MHM1" s="89"/>
      <c r="MHN1" s="89"/>
      <c r="MHO1" s="89"/>
      <c r="MHP1" s="89"/>
      <c r="MHQ1" s="89"/>
      <c r="MHR1" s="89"/>
      <c r="MHS1" s="89"/>
      <c r="MHT1" s="89"/>
      <c r="MHU1" s="89"/>
      <c r="MHV1" s="89"/>
      <c r="MHW1" s="89"/>
      <c r="MHX1" s="89"/>
      <c r="MHY1" s="89"/>
      <c r="MHZ1" s="89"/>
      <c r="MIA1" s="89"/>
      <c r="MIB1" s="89"/>
      <c r="MIC1" s="89"/>
      <c r="MID1" s="89"/>
      <c r="MIE1" s="89"/>
      <c r="MIF1" s="89"/>
      <c r="MIG1" s="89"/>
      <c r="MIH1" s="89"/>
      <c r="MII1" s="89"/>
      <c r="MIJ1" s="89"/>
      <c r="MIK1" s="89"/>
      <c r="MIL1" s="89"/>
      <c r="MIM1" s="89"/>
      <c r="MIN1" s="89"/>
      <c r="MIO1" s="89"/>
      <c r="MIP1" s="89"/>
      <c r="MIQ1" s="89"/>
      <c r="MIR1" s="89"/>
      <c r="MIS1" s="89"/>
      <c r="MIT1" s="89"/>
      <c r="MIU1" s="89"/>
      <c r="MIV1" s="89"/>
      <c r="MIW1" s="89"/>
      <c r="MIX1" s="89"/>
      <c r="MIY1" s="89"/>
      <c r="MIZ1" s="89"/>
      <c r="MJA1" s="89"/>
      <c r="MJB1" s="89"/>
      <c r="MJC1" s="89"/>
      <c r="MJD1" s="89"/>
      <c r="MJE1" s="89"/>
      <c r="MJF1" s="89"/>
      <c r="MJG1" s="89"/>
      <c r="MJH1" s="89"/>
      <c r="MJI1" s="89"/>
      <c r="MJJ1" s="89"/>
      <c r="MJK1" s="89"/>
      <c r="MJL1" s="89"/>
      <c r="MJM1" s="89"/>
      <c r="MJN1" s="89"/>
      <c r="MJO1" s="89"/>
      <c r="MJP1" s="89"/>
      <c r="MJQ1" s="89"/>
      <c r="MJR1" s="89"/>
      <c r="MJS1" s="89"/>
      <c r="MJT1" s="89"/>
      <c r="MJU1" s="89"/>
      <c r="MJV1" s="89"/>
      <c r="MJW1" s="89"/>
      <c r="MJX1" s="89"/>
      <c r="MJY1" s="89"/>
      <c r="MJZ1" s="89"/>
      <c r="MKA1" s="89"/>
      <c r="MKB1" s="89"/>
      <c r="MKC1" s="89"/>
      <c r="MKD1" s="89"/>
      <c r="MKE1" s="89"/>
      <c r="MKF1" s="89"/>
      <c r="MKG1" s="89"/>
      <c r="MKH1" s="89"/>
      <c r="MKI1" s="89"/>
      <c r="MKJ1" s="89"/>
      <c r="MKK1" s="89"/>
      <c r="MKL1" s="89"/>
      <c r="MKM1" s="89"/>
      <c r="MKN1" s="89"/>
      <c r="MKO1" s="89"/>
      <c r="MKP1" s="89"/>
      <c r="MKQ1" s="89"/>
      <c r="MKR1" s="89"/>
      <c r="MKS1" s="89"/>
      <c r="MKT1" s="89"/>
      <c r="MKU1" s="89"/>
      <c r="MKV1" s="89"/>
      <c r="MKW1" s="89"/>
      <c r="MKX1" s="89"/>
      <c r="MKY1" s="89"/>
      <c r="MKZ1" s="89"/>
      <c r="MLA1" s="89"/>
      <c r="MLB1" s="89"/>
      <c r="MLC1" s="89"/>
      <c r="MLD1" s="89"/>
      <c r="MLE1" s="89"/>
      <c r="MLF1" s="89"/>
      <c r="MLG1" s="89"/>
      <c r="MLH1" s="89"/>
      <c r="MLI1" s="89"/>
      <c r="MLJ1" s="89"/>
      <c r="MLK1" s="89"/>
      <c r="MLL1" s="89"/>
      <c r="MLM1" s="89"/>
      <c r="MLN1" s="89"/>
      <c r="MLO1" s="89"/>
      <c r="MLP1" s="89"/>
      <c r="MLQ1" s="89"/>
      <c r="MLR1" s="89"/>
      <c r="MLS1" s="89"/>
      <c r="MLT1" s="89"/>
      <c r="MLU1" s="89"/>
      <c r="MLV1" s="89"/>
      <c r="MLW1" s="89"/>
      <c r="MLX1" s="89"/>
      <c r="MLY1" s="89"/>
      <c r="MLZ1" s="89"/>
      <c r="MMA1" s="89"/>
      <c r="MMB1" s="89"/>
      <c r="MMC1" s="89"/>
      <c r="MMD1" s="89"/>
      <c r="MME1" s="89"/>
      <c r="MMF1" s="89"/>
      <c r="MMG1" s="89"/>
      <c r="MMH1" s="89"/>
      <c r="MMI1" s="89"/>
      <c r="MMJ1" s="89"/>
      <c r="MMK1" s="89"/>
      <c r="MML1" s="89"/>
      <c r="MMM1" s="89"/>
      <c r="MMN1" s="89"/>
      <c r="MMO1" s="89"/>
      <c r="MMP1" s="89"/>
      <c r="MMQ1" s="89"/>
      <c r="MMR1" s="89"/>
      <c r="MMS1" s="89"/>
      <c r="MMT1" s="89"/>
      <c r="MMU1" s="89"/>
      <c r="MMV1" s="89"/>
      <c r="MMW1" s="89"/>
      <c r="MMX1" s="89"/>
      <c r="MMY1" s="89"/>
      <c r="MMZ1" s="89"/>
      <c r="MNA1" s="89"/>
      <c r="MNB1" s="89"/>
      <c r="MNC1" s="89"/>
      <c r="MND1" s="89"/>
      <c r="MNE1" s="89"/>
      <c r="MNF1" s="89"/>
      <c r="MNG1" s="89"/>
      <c r="MNH1" s="89"/>
      <c r="MNI1" s="89"/>
      <c r="MNJ1" s="89"/>
      <c r="MNK1" s="89"/>
      <c r="MNL1" s="89"/>
      <c r="MNM1" s="89"/>
      <c r="MNN1" s="89"/>
      <c r="MNO1" s="89"/>
      <c r="MNP1" s="89"/>
      <c r="MNQ1" s="89"/>
      <c r="MNR1" s="89"/>
      <c r="MNS1" s="89"/>
      <c r="MNT1" s="89"/>
      <c r="MNU1" s="89"/>
      <c r="MNV1" s="89"/>
      <c r="MNW1" s="89"/>
      <c r="MNX1" s="89"/>
      <c r="MNY1" s="89"/>
      <c r="MNZ1" s="89"/>
      <c r="MOA1" s="89"/>
      <c r="MOB1" s="89"/>
      <c r="MOC1" s="89"/>
      <c r="MOD1" s="89"/>
      <c r="MOE1" s="89"/>
      <c r="MOF1" s="89"/>
      <c r="MOG1" s="89"/>
      <c r="MOH1" s="89"/>
      <c r="MOI1" s="89"/>
      <c r="MOJ1" s="89"/>
      <c r="MOK1" s="89"/>
      <c r="MOL1" s="89"/>
      <c r="MOM1" s="89"/>
      <c r="MON1" s="89"/>
      <c r="MOO1" s="89"/>
      <c r="MOP1" s="89"/>
      <c r="MOQ1" s="89"/>
      <c r="MOR1" s="89"/>
      <c r="MOS1" s="89"/>
      <c r="MOT1" s="89"/>
      <c r="MOU1" s="89"/>
      <c r="MOV1" s="89"/>
      <c r="MOW1" s="89"/>
      <c r="MOX1" s="89"/>
      <c r="MOY1" s="89"/>
      <c r="MOZ1" s="89"/>
      <c r="MPA1" s="89"/>
      <c r="MPB1" s="89"/>
      <c r="MPC1" s="89"/>
      <c r="MPD1" s="89"/>
      <c r="MPE1" s="89"/>
      <c r="MPF1" s="89"/>
      <c r="MPG1" s="89"/>
      <c r="MPH1" s="89"/>
      <c r="MPI1" s="89"/>
      <c r="MPJ1" s="89"/>
      <c r="MPK1" s="89"/>
      <c r="MPL1" s="89"/>
      <c r="MPM1" s="89"/>
      <c r="MPN1" s="89"/>
      <c r="MPO1" s="89"/>
      <c r="MPP1" s="89"/>
      <c r="MPQ1" s="89"/>
      <c r="MPR1" s="89"/>
      <c r="MPS1" s="89"/>
      <c r="MPT1" s="89"/>
      <c r="MPU1" s="89"/>
      <c r="MPV1" s="89"/>
      <c r="MPW1" s="89"/>
      <c r="MPX1" s="89"/>
      <c r="MPY1" s="89"/>
      <c r="MPZ1" s="89"/>
      <c r="MQA1" s="89"/>
      <c r="MQB1" s="89"/>
      <c r="MQC1" s="89"/>
      <c r="MQD1" s="89"/>
      <c r="MQE1" s="89"/>
      <c r="MQF1" s="89"/>
      <c r="MQG1" s="89"/>
      <c r="MQH1" s="89"/>
      <c r="MQI1" s="89"/>
      <c r="MQJ1" s="89"/>
      <c r="MQK1" s="89"/>
      <c r="MQL1" s="89"/>
      <c r="MQM1" s="89"/>
      <c r="MQN1" s="89"/>
      <c r="MQO1" s="89"/>
      <c r="MQP1" s="89"/>
      <c r="MQQ1" s="89"/>
      <c r="MQR1" s="89"/>
      <c r="MQS1" s="89"/>
      <c r="MQT1" s="89"/>
      <c r="MQU1" s="89"/>
      <c r="MQV1" s="89"/>
      <c r="MQW1" s="89"/>
      <c r="MQX1" s="89"/>
      <c r="MQY1" s="89"/>
      <c r="MQZ1" s="89"/>
      <c r="MRA1" s="89"/>
      <c r="MRB1" s="89"/>
      <c r="MRC1" s="89"/>
      <c r="MRD1" s="89"/>
      <c r="MRE1" s="89"/>
      <c r="MRF1" s="89"/>
      <c r="MRG1" s="89"/>
      <c r="MRH1" s="89"/>
      <c r="MRI1" s="89"/>
      <c r="MRJ1" s="89"/>
      <c r="MRK1" s="89"/>
      <c r="MRL1" s="89"/>
      <c r="MRM1" s="89"/>
      <c r="MRN1" s="89"/>
      <c r="MRO1" s="89"/>
      <c r="MRP1" s="89"/>
      <c r="MRQ1" s="89"/>
      <c r="MRR1" s="89"/>
      <c r="MRS1" s="89"/>
      <c r="MRT1" s="89"/>
      <c r="MRU1" s="89"/>
      <c r="MRV1" s="89"/>
      <c r="MRW1" s="89"/>
      <c r="MRX1" s="89"/>
      <c r="MRY1" s="89"/>
      <c r="MRZ1" s="89"/>
      <c r="MSA1" s="89"/>
      <c r="MSB1" s="89"/>
      <c r="MSC1" s="89"/>
      <c r="MSD1" s="89"/>
      <c r="MSE1" s="89"/>
      <c r="MSF1" s="89"/>
      <c r="MSG1" s="89"/>
      <c r="MSH1" s="89"/>
      <c r="MSI1" s="89"/>
      <c r="MSJ1" s="89"/>
      <c r="MSK1" s="89"/>
      <c r="MSL1" s="89"/>
      <c r="MSM1" s="89"/>
      <c r="MSN1" s="89"/>
      <c r="MSO1" s="89"/>
      <c r="MSP1" s="89"/>
      <c r="MSQ1" s="89"/>
      <c r="MSR1" s="89"/>
      <c r="MSS1" s="89"/>
      <c r="MST1" s="89"/>
      <c r="MSU1" s="89"/>
      <c r="MSV1" s="89"/>
      <c r="MSW1" s="89"/>
      <c r="MSX1" s="89"/>
      <c r="MSY1" s="89"/>
      <c r="MSZ1" s="89"/>
      <c r="MTA1" s="89"/>
      <c r="MTB1" s="89"/>
      <c r="MTC1" s="89"/>
      <c r="MTD1" s="89"/>
      <c r="MTE1" s="89"/>
      <c r="MTF1" s="89"/>
      <c r="MTG1" s="89"/>
      <c r="MTH1" s="89"/>
      <c r="MTI1" s="89"/>
      <c r="MTJ1" s="89"/>
      <c r="MTK1" s="89"/>
      <c r="MTL1" s="89"/>
      <c r="MTM1" s="89"/>
      <c r="MTN1" s="89"/>
      <c r="MTO1" s="89"/>
      <c r="MTP1" s="89"/>
      <c r="MTQ1" s="89"/>
      <c r="MTR1" s="89"/>
      <c r="MTS1" s="89"/>
      <c r="MTT1" s="89"/>
      <c r="MTU1" s="89"/>
      <c r="MTV1" s="89"/>
      <c r="MTW1" s="89"/>
      <c r="MTX1" s="89"/>
      <c r="MTY1" s="89"/>
      <c r="MTZ1" s="89"/>
      <c r="MUA1" s="89"/>
      <c r="MUB1" s="89"/>
      <c r="MUC1" s="89"/>
      <c r="MUD1" s="89"/>
      <c r="MUE1" s="89"/>
      <c r="MUF1" s="89"/>
      <c r="MUG1" s="89"/>
      <c r="MUH1" s="89"/>
      <c r="MUI1" s="89"/>
      <c r="MUJ1" s="89"/>
      <c r="MUK1" s="89"/>
      <c r="MUL1" s="89"/>
      <c r="MUM1" s="89"/>
      <c r="MUN1" s="89"/>
      <c r="MUO1" s="89"/>
      <c r="MUP1" s="89"/>
      <c r="MUQ1" s="89"/>
      <c r="MUR1" s="89"/>
      <c r="MUS1" s="89"/>
      <c r="MUT1" s="89"/>
      <c r="MUU1" s="89"/>
      <c r="MUV1" s="89"/>
      <c r="MUW1" s="89"/>
      <c r="MUX1" s="89"/>
      <c r="MUY1" s="89"/>
      <c r="MUZ1" s="89"/>
      <c r="MVA1" s="89"/>
      <c r="MVB1" s="89"/>
      <c r="MVC1" s="89"/>
      <c r="MVD1" s="89"/>
      <c r="MVE1" s="89"/>
      <c r="MVF1" s="89"/>
      <c r="MVG1" s="89"/>
      <c r="MVH1" s="89"/>
      <c r="MVI1" s="89"/>
      <c r="MVJ1" s="89"/>
      <c r="MVK1" s="89"/>
      <c r="MVL1" s="89"/>
      <c r="MVM1" s="89"/>
      <c r="MVN1" s="89"/>
      <c r="MVO1" s="89"/>
      <c r="MVP1" s="89"/>
      <c r="MVQ1" s="89"/>
      <c r="MVR1" s="89"/>
      <c r="MVS1" s="89"/>
      <c r="MVT1" s="89"/>
      <c r="MVU1" s="89"/>
      <c r="MVV1" s="89"/>
      <c r="MVW1" s="89"/>
      <c r="MVX1" s="89"/>
      <c r="MVY1" s="89"/>
      <c r="MVZ1" s="89"/>
      <c r="MWA1" s="89"/>
      <c r="MWB1" s="89"/>
      <c r="MWC1" s="89"/>
      <c r="MWD1" s="89"/>
      <c r="MWE1" s="89"/>
      <c r="MWF1" s="89"/>
      <c r="MWG1" s="89"/>
      <c r="MWH1" s="89"/>
      <c r="MWI1" s="89"/>
      <c r="MWJ1" s="89"/>
      <c r="MWK1" s="89"/>
      <c r="MWL1" s="89"/>
      <c r="MWM1" s="89"/>
      <c r="MWN1" s="89"/>
      <c r="MWO1" s="89"/>
      <c r="MWP1" s="89"/>
      <c r="MWQ1" s="89"/>
      <c r="MWR1" s="89"/>
      <c r="MWS1" s="89"/>
      <c r="MWT1" s="89"/>
      <c r="MWU1" s="89"/>
      <c r="MWV1" s="89"/>
      <c r="MWW1" s="89"/>
      <c r="MWX1" s="89"/>
      <c r="MWY1" s="89"/>
      <c r="MWZ1" s="89"/>
      <c r="MXA1" s="89"/>
      <c r="MXB1" s="89"/>
      <c r="MXC1" s="89"/>
      <c r="MXD1" s="89"/>
      <c r="MXE1" s="89"/>
      <c r="MXF1" s="89"/>
      <c r="MXG1" s="89"/>
      <c r="MXH1" s="89"/>
      <c r="MXI1" s="89"/>
      <c r="MXJ1" s="89"/>
      <c r="MXK1" s="89"/>
      <c r="MXL1" s="89"/>
      <c r="MXM1" s="89"/>
      <c r="MXN1" s="89"/>
      <c r="MXO1" s="89"/>
      <c r="MXP1" s="89"/>
      <c r="MXQ1" s="89"/>
      <c r="MXR1" s="89"/>
      <c r="MXS1" s="89"/>
      <c r="MXT1" s="89"/>
      <c r="MXU1" s="89"/>
      <c r="MXV1" s="89"/>
      <c r="MXW1" s="89"/>
      <c r="MXX1" s="89"/>
      <c r="MXY1" s="89"/>
      <c r="MXZ1" s="89"/>
      <c r="MYA1" s="89"/>
      <c r="MYB1" s="89"/>
      <c r="MYC1" s="89"/>
      <c r="MYD1" s="89"/>
      <c r="MYE1" s="89"/>
      <c r="MYF1" s="89"/>
      <c r="MYG1" s="89"/>
      <c r="MYH1" s="89"/>
      <c r="MYI1" s="89"/>
      <c r="MYJ1" s="89"/>
      <c r="MYK1" s="89"/>
      <c r="MYL1" s="89"/>
      <c r="MYM1" s="89"/>
      <c r="MYN1" s="89"/>
      <c r="MYO1" s="89"/>
      <c r="MYP1" s="89"/>
      <c r="MYQ1" s="89"/>
      <c r="MYR1" s="89"/>
      <c r="MYS1" s="89"/>
      <c r="MYT1" s="89"/>
      <c r="MYU1" s="89"/>
      <c r="MYV1" s="89"/>
      <c r="MYW1" s="89"/>
      <c r="MYX1" s="89"/>
      <c r="MYY1" s="89"/>
      <c r="MYZ1" s="89"/>
      <c r="MZA1" s="89"/>
      <c r="MZB1" s="89"/>
      <c r="MZC1" s="89"/>
      <c r="MZD1" s="89"/>
      <c r="MZE1" s="89"/>
      <c r="MZF1" s="89"/>
      <c r="MZG1" s="89"/>
      <c r="MZH1" s="89"/>
      <c r="MZI1" s="89"/>
      <c r="MZJ1" s="89"/>
      <c r="MZK1" s="89"/>
      <c r="MZL1" s="89"/>
      <c r="MZM1" s="89"/>
      <c r="MZN1" s="89"/>
      <c r="MZO1" s="89"/>
      <c r="MZP1" s="89"/>
      <c r="MZQ1" s="89"/>
      <c r="MZR1" s="89"/>
      <c r="MZS1" s="89"/>
      <c r="MZT1" s="89"/>
      <c r="MZU1" s="89"/>
      <c r="MZV1" s="89"/>
      <c r="MZW1" s="89"/>
      <c r="MZX1" s="89"/>
      <c r="MZY1" s="89"/>
      <c r="MZZ1" s="89"/>
      <c r="NAA1" s="89"/>
      <c r="NAB1" s="89"/>
      <c r="NAC1" s="89"/>
      <c r="NAD1" s="89"/>
      <c r="NAE1" s="89"/>
      <c r="NAF1" s="89"/>
      <c r="NAG1" s="89"/>
      <c r="NAH1" s="89"/>
      <c r="NAI1" s="89"/>
      <c r="NAJ1" s="89"/>
      <c r="NAK1" s="89"/>
      <c r="NAL1" s="89"/>
      <c r="NAM1" s="89"/>
      <c r="NAN1" s="89"/>
      <c r="NAO1" s="89"/>
      <c r="NAP1" s="89"/>
      <c r="NAQ1" s="89"/>
      <c r="NAR1" s="89"/>
      <c r="NAS1" s="89"/>
      <c r="NAT1" s="89"/>
      <c r="NAU1" s="89"/>
      <c r="NAV1" s="89"/>
      <c r="NAW1" s="89"/>
      <c r="NAX1" s="89"/>
      <c r="NAY1" s="89"/>
      <c r="NAZ1" s="89"/>
      <c r="NBA1" s="89"/>
      <c r="NBB1" s="89"/>
      <c r="NBC1" s="89"/>
      <c r="NBD1" s="89"/>
      <c r="NBE1" s="89"/>
      <c r="NBF1" s="89"/>
      <c r="NBG1" s="89"/>
      <c r="NBH1" s="89"/>
      <c r="NBI1" s="89"/>
      <c r="NBJ1" s="89"/>
      <c r="NBK1" s="89"/>
      <c r="NBL1" s="89"/>
      <c r="NBM1" s="89"/>
      <c r="NBN1" s="89"/>
      <c r="NBO1" s="89"/>
      <c r="NBP1" s="89"/>
      <c r="NBQ1" s="89"/>
      <c r="NBR1" s="89"/>
      <c r="NBS1" s="89"/>
      <c r="NBT1" s="89"/>
      <c r="NBU1" s="89"/>
      <c r="NBV1" s="89"/>
      <c r="NBW1" s="89"/>
      <c r="NBX1" s="89"/>
      <c r="NBY1" s="89"/>
      <c r="NBZ1" s="89"/>
      <c r="NCA1" s="89"/>
      <c r="NCB1" s="89"/>
      <c r="NCC1" s="89"/>
      <c r="NCD1" s="89"/>
      <c r="NCE1" s="89"/>
      <c r="NCF1" s="89"/>
      <c r="NCG1" s="89"/>
      <c r="NCH1" s="89"/>
      <c r="NCI1" s="89"/>
      <c r="NCJ1" s="89"/>
      <c r="NCK1" s="89"/>
      <c r="NCL1" s="89"/>
      <c r="NCM1" s="89"/>
      <c r="NCN1" s="89"/>
      <c r="NCO1" s="89"/>
      <c r="NCP1" s="89"/>
      <c r="NCQ1" s="89"/>
      <c r="NCR1" s="89"/>
      <c r="NCS1" s="89"/>
      <c r="NCT1" s="89"/>
      <c r="NCU1" s="89"/>
      <c r="NCV1" s="89"/>
      <c r="NCW1" s="89"/>
      <c r="NCX1" s="89"/>
      <c r="NCY1" s="89"/>
      <c r="NCZ1" s="89"/>
      <c r="NDA1" s="89"/>
      <c r="NDB1" s="89"/>
      <c r="NDC1" s="89"/>
      <c r="NDD1" s="89"/>
      <c r="NDE1" s="89"/>
      <c r="NDF1" s="89"/>
      <c r="NDG1" s="89"/>
      <c r="NDH1" s="89"/>
      <c r="NDI1" s="89"/>
      <c r="NDJ1" s="89"/>
      <c r="NDK1" s="89"/>
      <c r="NDL1" s="89"/>
      <c r="NDM1" s="89"/>
      <c r="NDN1" s="89"/>
      <c r="NDO1" s="89"/>
      <c r="NDP1" s="89"/>
      <c r="NDQ1" s="89"/>
      <c r="NDR1" s="89"/>
      <c r="NDS1" s="89"/>
      <c r="NDT1" s="89"/>
      <c r="NDU1" s="89"/>
      <c r="NDV1" s="89"/>
      <c r="NDW1" s="89"/>
      <c r="NDX1" s="89"/>
      <c r="NDY1" s="89"/>
      <c r="NDZ1" s="89"/>
      <c r="NEA1" s="89"/>
      <c r="NEB1" s="89"/>
      <c r="NEC1" s="89"/>
      <c r="NED1" s="89"/>
      <c r="NEE1" s="89"/>
      <c r="NEF1" s="89"/>
      <c r="NEG1" s="89"/>
      <c r="NEH1" s="89"/>
      <c r="NEI1" s="89"/>
      <c r="NEJ1" s="89"/>
      <c r="NEK1" s="89"/>
      <c r="NEL1" s="89"/>
      <c r="NEM1" s="89"/>
      <c r="NEN1" s="89"/>
      <c r="NEO1" s="89"/>
      <c r="NEP1" s="89"/>
      <c r="NEQ1" s="89"/>
      <c r="NER1" s="89"/>
      <c r="NES1" s="89"/>
      <c r="NET1" s="89"/>
      <c r="NEU1" s="89"/>
      <c r="NEV1" s="89"/>
      <c r="NEW1" s="89"/>
      <c r="NEX1" s="89"/>
      <c r="NEY1" s="89"/>
      <c r="NEZ1" s="89"/>
      <c r="NFA1" s="89"/>
      <c r="NFB1" s="89"/>
      <c r="NFC1" s="89"/>
      <c r="NFD1" s="89"/>
      <c r="NFE1" s="89"/>
      <c r="NFF1" s="89"/>
      <c r="NFG1" s="89"/>
      <c r="NFH1" s="89"/>
      <c r="NFI1" s="89"/>
      <c r="NFJ1" s="89"/>
      <c r="NFK1" s="89"/>
      <c r="NFL1" s="89"/>
      <c r="NFM1" s="89"/>
      <c r="NFN1" s="89"/>
      <c r="NFO1" s="89"/>
      <c r="NFP1" s="89"/>
      <c r="NFQ1" s="89"/>
      <c r="NFR1" s="89"/>
      <c r="NFS1" s="89"/>
      <c r="NFT1" s="89"/>
      <c r="NFU1" s="89"/>
      <c r="NFV1" s="89"/>
      <c r="NFW1" s="89"/>
      <c r="NFX1" s="89"/>
      <c r="NFY1" s="89"/>
      <c r="NFZ1" s="89"/>
      <c r="NGA1" s="89"/>
      <c r="NGB1" s="89"/>
      <c r="NGC1" s="89"/>
      <c r="NGD1" s="89"/>
      <c r="NGE1" s="89"/>
      <c r="NGF1" s="89"/>
      <c r="NGG1" s="89"/>
      <c r="NGH1" s="89"/>
      <c r="NGI1" s="89"/>
      <c r="NGJ1" s="89"/>
      <c r="NGK1" s="89"/>
      <c r="NGL1" s="89"/>
      <c r="NGM1" s="89"/>
      <c r="NGN1" s="89"/>
      <c r="NGO1" s="89"/>
      <c r="NGP1" s="89"/>
      <c r="NGQ1" s="89"/>
      <c r="NGR1" s="89"/>
      <c r="NGS1" s="89"/>
      <c r="NGT1" s="89"/>
      <c r="NGU1" s="89"/>
      <c r="NGV1" s="89"/>
      <c r="NGW1" s="89"/>
      <c r="NGX1" s="89"/>
      <c r="NGY1" s="89"/>
      <c r="NGZ1" s="89"/>
      <c r="NHA1" s="89"/>
      <c r="NHB1" s="89"/>
      <c r="NHC1" s="89"/>
      <c r="NHD1" s="89"/>
      <c r="NHE1" s="89"/>
      <c r="NHF1" s="89"/>
      <c r="NHG1" s="89"/>
      <c r="NHH1" s="89"/>
      <c r="NHI1" s="89"/>
      <c r="NHJ1" s="89"/>
      <c r="NHK1" s="89"/>
      <c r="NHL1" s="89"/>
      <c r="NHM1" s="89"/>
      <c r="NHN1" s="89"/>
      <c r="NHO1" s="89"/>
      <c r="NHP1" s="89"/>
      <c r="NHQ1" s="89"/>
      <c r="NHR1" s="89"/>
      <c r="NHS1" s="89"/>
      <c r="NHT1" s="89"/>
      <c r="NHU1" s="89"/>
      <c r="NHV1" s="89"/>
      <c r="NHW1" s="89"/>
      <c r="NHX1" s="89"/>
      <c r="NHY1" s="89"/>
      <c r="NHZ1" s="89"/>
      <c r="NIA1" s="89"/>
      <c r="NIB1" s="89"/>
      <c r="NIC1" s="89"/>
      <c r="NID1" s="89"/>
      <c r="NIE1" s="89"/>
      <c r="NIF1" s="89"/>
      <c r="NIG1" s="89"/>
      <c r="NIH1" s="89"/>
      <c r="NII1" s="89"/>
      <c r="NIJ1" s="89"/>
      <c r="NIK1" s="89"/>
      <c r="NIL1" s="89"/>
      <c r="NIM1" s="89"/>
      <c r="NIN1" s="89"/>
      <c r="NIO1" s="89"/>
      <c r="NIP1" s="89"/>
      <c r="NIQ1" s="89"/>
      <c r="NIR1" s="89"/>
      <c r="NIS1" s="89"/>
      <c r="NIT1" s="89"/>
      <c r="NIU1" s="89"/>
      <c r="NIV1" s="89"/>
      <c r="NIW1" s="89"/>
      <c r="NIX1" s="89"/>
      <c r="NIY1" s="89"/>
      <c r="NIZ1" s="89"/>
      <c r="NJA1" s="89"/>
      <c r="NJB1" s="89"/>
      <c r="NJC1" s="89"/>
      <c r="NJD1" s="89"/>
      <c r="NJE1" s="89"/>
      <c r="NJF1" s="89"/>
      <c r="NJG1" s="89"/>
      <c r="NJH1" s="89"/>
      <c r="NJI1" s="89"/>
      <c r="NJJ1" s="89"/>
      <c r="NJK1" s="89"/>
      <c r="NJL1" s="89"/>
      <c r="NJM1" s="89"/>
      <c r="NJN1" s="89"/>
      <c r="NJO1" s="89"/>
      <c r="NJP1" s="89"/>
      <c r="NJQ1" s="89"/>
      <c r="NJR1" s="89"/>
      <c r="NJS1" s="89"/>
      <c r="NJT1" s="89"/>
      <c r="NJU1" s="89"/>
      <c r="NJV1" s="89"/>
      <c r="NJW1" s="89"/>
      <c r="NJX1" s="89"/>
      <c r="NJY1" s="89"/>
      <c r="NJZ1" s="89"/>
      <c r="NKA1" s="89"/>
      <c r="NKB1" s="89"/>
      <c r="NKC1" s="89"/>
      <c r="NKD1" s="89"/>
      <c r="NKE1" s="89"/>
      <c r="NKF1" s="89"/>
      <c r="NKG1" s="89"/>
      <c r="NKH1" s="89"/>
      <c r="NKI1" s="89"/>
      <c r="NKJ1" s="89"/>
      <c r="NKK1" s="89"/>
      <c r="NKL1" s="89"/>
      <c r="NKM1" s="89"/>
      <c r="NKN1" s="89"/>
      <c r="NKO1" s="89"/>
      <c r="NKP1" s="89"/>
      <c r="NKQ1" s="89"/>
      <c r="NKR1" s="89"/>
      <c r="NKS1" s="89"/>
      <c r="NKT1" s="89"/>
      <c r="NKU1" s="89"/>
      <c r="NKV1" s="89"/>
      <c r="NKW1" s="89"/>
      <c r="NKX1" s="89"/>
      <c r="NKY1" s="89"/>
      <c r="NKZ1" s="89"/>
      <c r="NLA1" s="89"/>
      <c r="NLB1" s="89"/>
      <c r="NLC1" s="89"/>
      <c r="NLD1" s="89"/>
      <c r="NLE1" s="89"/>
      <c r="NLF1" s="89"/>
      <c r="NLG1" s="89"/>
      <c r="NLH1" s="89"/>
      <c r="NLI1" s="89"/>
      <c r="NLJ1" s="89"/>
      <c r="NLK1" s="89"/>
      <c r="NLL1" s="89"/>
      <c r="NLM1" s="89"/>
      <c r="NLN1" s="89"/>
      <c r="NLO1" s="89"/>
      <c r="NLP1" s="89"/>
      <c r="NLQ1" s="89"/>
      <c r="NLR1" s="89"/>
      <c r="NLS1" s="89"/>
      <c r="NLT1" s="89"/>
      <c r="NLU1" s="89"/>
      <c r="NLV1" s="89"/>
      <c r="NLW1" s="89"/>
      <c r="NLX1" s="89"/>
      <c r="NLY1" s="89"/>
      <c r="NLZ1" s="89"/>
      <c r="NMA1" s="89"/>
      <c r="NMB1" s="89"/>
      <c r="NMC1" s="89"/>
      <c r="NMD1" s="89"/>
      <c r="NME1" s="89"/>
      <c r="NMF1" s="89"/>
      <c r="NMG1" s="89"/>
      <c r="NMH1" s="89"/>
      <c r="NMI1" s="89"/>
      <c r="NMJ1" s="89"/>
      <c r="NMK1" s="89"/>
      <c r="NML1" s="89"/>
      <c r="NMM1" s="89"/>
      <c r="NMN1" s="89"/>
      <c r="NMO1" s="89"/>
      <c r="NMP1" s="89"/>
      <c r="NMQ1" s="89"/>
      <c r="NMR1" s="89"/>
      <c r="NMS1" s="89"/>
      <c r="NMT1" s="89"/>
      <c r="NMU1" s="89"/>
      <c r="NMV1" s="89"/>
      <c r="NMW1" s="89"/>
      <c r="NMX1" s="89"/>
      <c r="NMY1" s="89"/>
      <c r="NMZ1" s="89"/>
      <c r="NNA1" s="89"/>
      <c r="NNB1" s="89"/>
      <c r="NNC1" s="89"/>
      <c r="NND1" s="89"/>
      <c r="NNE1" s="89"/>
      <c r="NNF1" s="89"/>
      <c r="NNG1" s="89"/>
      <c r="NNH1" s="89"/>
      <c r="NNI1" s="89"/>
      <c r="NNJ1" s="89"/>
      <c r="NNK1" s="89"/>
      <c r="NNL1" s="89"/>
      <c r="NNM1" s="89"/>
      <c r="NNN1" s="89"/>
      <c r="NNO1" s="89"/>
      <c r="NNP1" s="89"/>
      <c r="NNQ1" s="89"/>
      <c r="NNR1" s="89"/>
      <c r="NNS1" s="89"/>
      <c r="NNT1" s="89"/>
      <c r="NNU1" s="89"/>
      <c r="NNV1" s="89"/>
      <c r="NNW1" s="89"/>
      <c r="NNX1" s="89"/>
      <c r="NNY1" s="89"/>
      <c r="NNZ1" s="89"/>
      <c r="NOA1" s="89"/>
      <c r="NOB1" s="89"/>
      <c r="NOC1" s="89"/>
      <c r="NOD1" s="89"/>
      <c r="NOE1" s="89"/>
      <c r="NOF1" s="89"/>
      <c r="NOG1" s="89"/>
      <c r="NOH1" s="89"/>
      <c r="NOI1" s="89"/>
      <c r="NOJ1" s="89"/>
      <c r="NOK1" s="89"/>
      <c r="NOL1" s="89"/>
      <c r="NOM1" s="89"/>
      <c r="NON1" s="89"/>
      <c r="NOO1" s="89"/>
      <c r="NOP1" s="89"/>
      <c r="NOQ1" s="89"/>
      <c r="NOR1" s="89"/>
      <c r="NOS1" s="89"/>
      <c r="NOT1" s="89"/>
      <c r="NOU1" s="89"/>
      <c r="NOV1" s="89"/>
      <c r="NOW1" s="89"/>
      <c r="NOX1" s="89"/>
      <c r="NOY1" s="89"/>
      <c r="NOZ1" s="89"/>
      <c r="NPA1" s="89"/>
      <c r="NPB1" s="89"/>
      <c r="NPC1" s="89"/>
      <c r="NPD1" s="89"/>
      <c r="NPE1" s="89"/>
      <c r="NPF1" s="89"/>
      <c r="NPG1" s="89"/>
      <c r="NPH1" s="89"/>
      <c r="NPI1" s="89"/>
      <c r="NPJ1" s="89"/>
      <c r="NPK1" s="89"/>
      <c r="NPL1" s="89"/>
      <c r="NPM1" s="89"/>
      <c r="NPN1" s="89"/>
      <c r="NPO1" s="89"/>
      <c r="NPP1" s="89"/>
      <c r="NPQ1" s="89"/>
      <c r="NPR1" s="89"/>
      <c r="NPS1" s="89"/>
      <c r="NPT1" s="89"/>
      <c r="NPU1" s="89"/>
      <c r="NPV1" s="89"/>
      <c r="NPW1" s="89"/>
      <c r="NPX1" s="89"/>
      <c r="NPY1" s="89"/>
      <c r="NPZ1" s="89"/>
      <c r="NQA1" s="89"/>
      <c r="NQB1" s="89"/>
      <c r="NQC1" s="89"/>
      <c r="NQD1" s="89"/>
      <c r="NQE1" s="89"/>
      <c r="NQF1" s="89"/>
      <c r="NQG1" s="89"/>
      <c r="NQH1" s="89"/>
      <c r="NQI1" s="89"/>
      <c r="NQJ1" s="89"/>
      <c r="NQK1" s="89"/>
      <c r="NQL1" s="89"/>
      <c r="NQM1" s="89"/>
      <c r="NQN1" s="89"/>
      <c r="NQO1" s="89"/>
      <c r="NQP1" s="89"/>
      <c r="NQQ1" s="89"/>
      <c r="NQR1" s="89"/>
      <c r="NQS1" s="89"/>
      <c r="NQT1" s="89"/>
      <c r="NQU1" s="89"/>
      <c r="NQV1" s="89"/>
      <c r="NQW1" s="89"/>
      <c r="NQX1" s="89"/>
      <c r="NQY1" s="89"/>
      <c r="NQZ1" s="89"/>
      <c r="NRA1" s="89"/>
      <c r="NRB1" s="89"/>
      <c r="NRC1" s="89"/>
      <c r="NRD1" s="89"/>
      <c r="NRE1" s="89"/>
      <c r="NRF1" s="89"/>
      <c r="NRG1" s="89"/>
      <c r="NRH1" s="89"/>
      <c r="NRI1" s="89"/>
      <c r="NRJ1" s="89"/>
      <c r="NRK1" s="89"/>
      <c r="NRL1" s="89"/>
      <c r="NRM1" s="89"/>
      <c r="NRN1" s="89"/>
      <c r="NRO1" s="89"/>
      <c r="NRP1" s="89"/>
      <c r="NRQ1" s="89"/>
      <c r="NRR1" s="89"/>
      <c r="NRS1" s="89"/>
      <c r="NRT1" s="89"/>
      <c r="NRU1" s="89"/>
      <c r="NRV1" s="89"/>
      <c r="NRW1" s="89"/>
      <c r="NRX1" s="89"/>
      <c r="NRY1" s="89"/>
      <c r="NRZ1" s="89"/>
      <c r="NSA1" s="89"/>
      <c r="NSB1" s="89"/>
      <c r="NSC1" s="89"/>
      <c r="NSD1" s="89"/>
      <c r="NSE1" s="89"/>
      <c r="NSF1" s="89"/>
      <c r="NSG1" s="89"/>
      <c r="NSH1" s="89"/>
      <c r="NSI1" s="89"/>
      <c r="NSJ1" s="89"/>
      <c r="NSK1" s="89"/>
      <c r="NSL1" s="89"/>
      <c r="NSM1" s="89"/>
      <c r="NSN1" s="89"/>
      <c r="NSO1" s="89"/>
      <c r="NSP1" s="89"/>
      <c r="NSQ1" s="89"/>
      <c r="NSR1" s="89"/>
      <c r="NSS1" s="89"/>
      <c r="NST1" s="89"/>
      <c r="NSU1" s="89"/>
      <c r="NSV1" s="89"/>
      <c r="NSW1" s="89"/>
      <c r="NSX1" s="89"/>
      <c r="NSY1" s="89"/>
      <c r="NSZ1" s="89"/>
      <c r="NTA1" s="89"/>
      <c r="NTB1" s="89"/>
      <c r="NTC1" s="89"/>
      <c r="NTD1" s="89"/>
      <c r="NTE1" s="89"/>
      <c r="NTF1" s="89"/>
      <c r="NTG1" s="89"/>
      <c r="NTH1" s="89"/>
      <c r="NTI1" s="89"/>
      <c r="NTJ1" s="89"/>
      <c r="NTK1" s="89"/>
      <c r="NTL1" s="89"/>
      <c r="NTM1" s="89"/>
      <c r="NTN1" s="89"/>
      <c r="NTO1" s="89"/>
      <c r="NTP1" s="89"/>
      <c r="NTQ1" s="89"/>
      <c r="NTR1" s="89"/>
      <c r="NTS1" s="89"/>
      <c r="NTT1" s="89"/>
      <c r="NTU1" s="89"/>
      <c r="NTV1" s="89"/>
      <c r="NTW1" s="89"/>
      <c r="NTX1" s="89"/>
      <c r="NTY1" s="89"/>
      <c r="NTZ1" s="89"/>
      <c r="NUA1" s="89"/>
      <c r="NUB1" s="89"/>
      <c r="NUC1" s="89"/>
      <c r="NUD1" s="89"/>
      <c r="NUE1" s="89"/>
      <c r="NUF1" s="89"/>
      <c r="NUG1" s="89"/>
      <c r="NUH1" s="89"/>
      <c r="NUI1" s="89"/>
      <c r="NUJ1" s="89"/>
      <c r="NUK1" s="89"/>
      <c r="NUL1" s="89"/>
      <c r="NUM1" s="89"/>
      <c r="NUN1" s="89"/>
      <c r="NUO1" s="89"/>
      <c r="NUP1" s="89"/>
      <c r="NUQ1" s="89"/>
      <c r="NUR1" s="89"/>
      <c r="NUS1" s="89"/>
      <c r="NUT1" s="89"/>
      <c r="NUU1" s="89"/>
      <c r="NUV1" s="89"/>
      <c r="NUW1" s="89"/>
      <c r="NUX1" s="89"/>
      <c r="NUY1" s="89"/>
      <c r="NUZ1" s="89"/>
      <c r="NVA1" s="89"/>
      <c r="NVB1" s="89"/>
      <c r="NVC1" s="89"/>
      <c r="NVD1" s="89"/>
      <c r="NVE1" s="89"/>
      <c r="NVF1" s="89"/>
      <c r="NVG1" s="89"/>
      <c r="NVH1" s="89"/>
      <c r="NVI1" s="89"/>
      <c r="NVJ1" s="89"/>
      <c r="NVK1" s="89"/>
      <c r="NVL1" s="89"/>
      <c r="NVM1" s="89"/>
      <c r="NVN1" s="89"/>
      <c r="NVO1" s="89"/>
      <c r="NVP1" s="89"/>
      <c r="NVQ1" s="89"/>
      <c r="NVR1" s="89"/>
      <c r="NVS1" s="89"/>
      <c r="NVT1" s="89"/>
      <c r="NVU1" s="89"/>
      <c r="NVV1" s="89"/>
      <c r="NVW1" s="89"/>
      <c r="NVX1" s="89"/>
      <c r="NVY1" s="89"/>
      <c r="NVZ1" s="89"/>
      <c r="NWA1" s="89"/>
      <c r="NWB1" s="89"/>
      <c r="NWC1" s="89"/>
      <c r="NWD1" s="89"/>
      <c r="NWE1" s="89"/>
      <c r="NWF1" s="89"/>
      <c r="NWG1" s="89"/>
      <c r="NWH1" s="89"/>
      <c r="NWI1" s="89"/>
      <c r="NWJ1" s="89"/>
      <c r="NWK1" s="89"/>
      <c r="NWL1" s="89"/>
      <c r="NWM1" s="89"/>
      <c r="NWN1" s="89"/>
      <c r="NWO1" s="89"/>
      <c r="NWP1" s="89"/>
      <c r="NWQ1" s="89"/>
      <c r="NWR1" s="89"/>
      <c r="NWS1" s="89"/>
      <c r="NWT1" s="89"/>
      <c r="NWU1" s="89"/>
      <c r="NWV1" s="89"/>
      <c r="NWW1" s="89"/>
      <c r="NWX1" s="89"/>
      <c r="NWY1" s="89"/>
      <c r="NWZ1" s="89"/>
      <c r="NXA1" s="89"/>
      <c r="NXB1" s="89"/>
      <c r="NXC1" s="89"/>
      <c r="NXD1" s="89"/>
      <c r="NXE1" s="89"/>
      <c r="NXF1" s="89"/>
      <c r="NXG1" s="89"/>
      <c r="NXH1" s="89"/>
      <c r="NXI1" s="89"/>
      <c r="NXJ1" s="89"/>
      <c r="NXK1" s="89"/>
      <c r="NXL1" s="89"/>
      <c r="NXM1" s="89"/>
      <c r="NXN1" s="89"/>
      <c r="NXO1" s="89"/>
      <c r="NXP1" s="89"/>
      <c r="NXQ1" s="89"/>
      <c r="NXR1" s="89"/>
      <c r="NXS1" s="89"/>
      <c r="NXT1" s="89"/>
      <c r="NXU1" s="89"/>
      <c r="NXV1" s="89"/>
      <c r="NXW1" s="89"/>
      <c r="NXX1" s="89"/>
      <c r="NXY1" s="89"/>
      <c r="NXZ1" s="89"/>
      <c r="NYA1" s="89"/>
      <c r="NYB1" s="89"/>
      <c r="NYC1" s="89"/>
      <c r="NYD1" s="89"/>
      <c r="NYE1" s="89"/>
      <c r="NYF1" s="89"/>
      <c r="NYG1" s="89"/>
      <c r="NYH1" s="89"/>
      <c r="NYI1" s="89"/>
      <c r="NYJ1" s="89"/>
      <c r="NYK1" s="89"/>
      <c r="NYL1" s="89"/>
      <c r="NYM1" s="89"/>
      <c r="NYN1" s="89"/>
      <c r="NYO1" s="89"/>
      <c r="NYP1" s="89"/>
      <c r="NYQ1" s="89"/>
      <c r="NYR1" s="89"/>
      <c r="NYS1" s="89"/>
      <c r="NYT1" s="89"/>
      <c r="NYU1" s="89"/>
      <c r="NYV1" s="89"/>
      <c r="NYW1" s="89"/>
      <c r="NYX1" s="89"/>
      <c r="NYY1" s="89"/>
      <c r="NYZ1" s="89"/>
      <c r="NZA1" s="89"/>
      <c r="NZB1" s="89"/>
      <c r="NZC1" s="89"/>
      <c r="NZD1" s="89"/>
      <c r="NZE1" s="89"/>
      <c r="NZF1" s="89"/>
      <c r="NZG1" s="89"/>
      <c r="NZH1" s="89"/>
      <c r="NZI1" s="89"/>
      <c r="NZJ1" s="89"/>
      <c r="NZK1" s="89"/>
      <c r="NZL1" s="89"/>
      <c r="NZM1" s="89"/>
      <c r="NZN1" s="89"/>
      <c r="NZO1" s="89"/>
      <c r="NZP1" s="89"/>
      <c r="NZQ1" s="89"/>
      <c r="NZR1" s="89"/>
      <c r="NZS1" s="89"/>
      <c r="NZT1" s="89"/>
      <c r="NZU1" s="89"/>
      <c r="NZV1" s="89"/>
      <c r="NZW1" s="89"/>
      <c r="NZX1" s="89"/>
      <c r="NZY1" s="89"/>
      <c r="NZZ1" s="89"/>
      <c r="OAA1" s="89"/>
      <c r="OAB1" s="89"/>
      <c r="OAC1" s="89"/>
      <c r="OAD1" s="89"/>
      <c r="OAE1" s="89"/>
      <c r="OAF1" s="89"/>
      <c r="OAG1" s="89"/>
      <c r="OAH1" s="89"/>
      <c r="OAI1" s="89"/>
      <c r="OAJ1" s="89"/>
      <c r="OAK1" s="89"/>
      <c r="OAL1" s="89"/>
      <c r="OAM1" s="89"/>
      <c r="OAN1" s="89"/>
      <c r="OAO1" s="89"/>
      <c r="OAP1" s="89"/>
      <c r="OAQ1" s="89"/>
      <c r="OAR1" s="89"/>
      <c r="OAS1" s="89"/>
      <c r="OAT1" s="89"/>
      <c r="OAU1" s="89"/>
      <c r="OAV1" s="89"/>
      <c r="OAW1" s="89"/>
      <c r="OAX1" s="89"/>
      <c r="OAY1" s="89"/>
      <c r="OAZ1" s="89"/>
      <c r="OBA1" s="89"/>
      <c r="OBB1" s="89"/>
      <c r="OBC1" s="89"/>
      <c r="OBD1" s="89"/>
      <c r="OBE1" s="89"/>
      <c r="OBF1" s="89"/>
      <c r="OBG1" s="89"/>
      <c r="OBH1" s="89"/>
      <c r="OBI1" s="89"/>
      <c r="OBJ1" s="89"/>
      <c r="OBK1" s="89"/>
      <c r="OBL1" s="89"/>
      <c r="OBM1" s="89"/>
      <c r="OBN1" s="89"/>
      <c r="OBO1" s="89"/>
      <c r="OBP1" s="89"/>
      <c r="OBQ1" s="89"/>
      <c r="OBR1" s="89"/>
      <c r="OBS1" s="89"/>
      <c r="OBT1" s="89"/>
      <c r="OBU1" s="89"/>
      <c r="OBV1" s="89"/>
      <c r="OBW1" s="89"/>
      <c r="OBX1" s="89"/>
      <c r="OBY1" s="89"/>
      <c r="OBZ1" s="89"/>
      <c r="OCA1" s="89"/>
      <c r="OCB1" s="89"/>
      <c r="OCC1" s="89"/>
      <c r="OCD1" s="89"/>
      <c r="OCE1" s="89"/>
      <c r="OCF1" s="89"/>
      <c r="OCG1" s="89"/>
      <c r="OCH1" s="89"/>
      <c r="OCI1" s="89"/>
      <c r="OCJ1" s="89"/>
      <c r="OCK1" s="89"/>
      <c r="OCL1" s="89"/>
      <c r="OCM1" s="89"/>
      <c r="OCN1" s="89"/>
      <c r="OCO1" s="89"/>
      <c r="OCP1" s="89"/>
      <c r="OCQ1" s="89"/>
      <c r="OCR1" s="89"/>
      <c r="OCS1" s="89"/>
      <c r="OCT1" s="89"/>
      <c r="OCU1" s="89"/>
      <c r="OCV1" s="89"/>
      <c r="OCW1" s="89"/>
      <c r="OCX1" s="89"/>
      <c r="OCY1" s="89"/>
      <c r="OCZ1" s="89"/>
      <c r="ODA1" s="89"/>
      <c r="ODB1" s="89"/>
      <c r="ODC1" s="89"/>
      <c r="ODD1" s="89"/>
      <c r="ODE1" s="89"/>
      <c r="ODF1" s="89"/>
      <c r="ODG1" s="89"/>
      <c r="ODH1" s="89"/>
      <c r="ODI1" s="89"/>
      <c r="ODJ1" s="89"/>
      <c r="ODK1" s="89"/>
      <c r="ODL1" s="89"/>
      <c r="ODM1" s="89"/>
      <c r="ODN1" s="89"/>
      <c r="ODO1" s="89"/>
      <c r="ODP1" s="89"/>
      <c r="ODQ1" s="89"/>
      <c r="ODR1" s="89"/>
      <c r="ODS1" s="89"/>
      <c r="ODT1" s="89"/>
      <c r="ODU1" s="89"/>
      <c r="ODV1" s="89"/>
      <c r="ODW1" s="89"/>
      <c r="ODX1" s="89"/>
      <c r="ODY1" s="89"/>
      <c r="ODZ1" s="89"/>
      <c r="OEA1" s="89"/>
      <c r="OEB1" s="89"/>
      <c r="OEC1" s="89"/>
      <c r="OED1" s="89"/>
      <c r="OEE1" s="89"/>
      <c r="OEF1" s="89"/>
      <c r="OEG1" s="89"/>
      <c r="OEH1" s="89"/>
      <c r="OEI1" s="89"/>
      <c r="OEJ1" s="89"/>
      <c r="OEK1" s="89"/>
      <c r="OEL1" s="89"/>
      <c r="OEM1" s="89"/>
      <c r="OEN1" s="89"/>
      <c r="OEO1" s="89"/>
      <c r="OEP1" s="89"/>
      <c r="OEQ1" s="89"/>
      <c r="OER1" s="89"/>
      <c r="OES1" s="89"/>
      <c r="OET1" s="89"/>
      <c r="OEU1" s="89"/>
      <c r="OEV1" s="89"/>
      <c r="OEW1" s="89"/>
      <c r="OEX1" s="89"/>
      <c r="OEY1" s="89"/>
      <c r="OEZ1" s="89"/>
      <c r="OFA1" s="89"/>
      <c r="OFB1" s="89"/>
      <c r="OFC1" s="89"/>
      <c r="OFD1" s="89"/>
      <c r="OFE1" s="89"/>
      <c r="OFF1" s="89"/>
      <c r="OFG1" s="89"/>
      <c r="OFH1" s="89"/>
      <c r="OFI1" s="89"/>
      <c r="OFJ1" s="89"/>
      <c r="OFK1" s="89"/>
      <c r="OFL1" s="89"/>
      <c r="OFM1" s="89"/>
      <c r="OFN1" s="89"/>
      <c r="OFO1" s="89"/>
      <c r="OFP1" s="89"/>
      <c r="OFQ1" s="89"/>
      <c r="OFR1" s="89"/>
      <c r="OFS1" s="89"/>
      <c r="OFT1" s="89"/>
      <c r="OFU1" s="89"/>
      <c r="OFV1" s="89"/>
      <c r="OFW1" s="89"/>
      <c r="OFX1" s="89"/>
      <c r="OFY1" s="89"/>
      <c r="OFZ1" s="89"/>
      <c r="OGA1" s="89"/>
      <c r="OGB1" s="89"/>
      <c r="OGC1" s="89"/>
      <c r="OGD1" s="89"/>
      <c r="OGE1" s="89"/>
      <c r="OGF1" s="89"/>
      <c r="OGG1" s="89"/>
      <c r="OGH1" s="89"/>
      <c r="OGI1" s="89"/>
      <c r="OGJ1" s="89"/>
      <c r="OGK1" s="89"/>
      <c r="OGL1" s="89"/>
      <c r="OGM1" s="89"/>
      <c r="OGN1" s="89"/>
      <c r="OGO1" s="89"/>
      <c r="OGP1" s="89"/>
      <c r="OGQ1" s="89"/>
      <c r="OGR1" s="89"/>
      <c r="OGS1" s="89"/>
      <c r="OGT1" s="89"/>
      <c r="OGU1" s="89"/>
      <c r="OGV1" s="89"/>
      <c r="OGW1" s="89"/>
      <c r="OGX1" s="89"/>
      <c r="OGY1" s="89"/>
      <c r="OGZ1" s="89"/>
      <c r="OHA1" s="89"/>
      <c r="OHB1" s="89"/>
      <c r="OHC1" s="89"/>
      <c r="OHD1" s="89"/>
      <c r="OHE1" s="89"/>
      <c r="OHF1" s="89"/>
      <c r="OHG1" s="89"/>
      <c r="OHH1" s="89"/>
      <c r="OHI1" s="89"/>
      <c r="OHJ1" s="89"/>
      <c r="OHK1" s="89"/>
      <c r="OHL1" s="89"/>
      <c r="OHM1" s="89"/>
      <c r="OHN1" s="89"/>
      <c r="OHO1" s="89"/>
      <c r="OHP1" s="89"/>
      <c r="OHQ1" s="89"/>
      <c r="OHR1" s="89"/>
      <c r="OHS1" s="89"/>
      <c r="OHT1" s="89"/>
      <c r="OHU1" s="89"/>
      <c r="OHV1" s="89"/>
      <c r="OHW1" s="89"/>
      <c r="OHX1" s="89"/>
      <c r="OHY1" s="89"/>
      <c r="OHZ1" s="89"/>
      <c r="OIA1" s="89"/>
      <c r="OIB1" s="89"/>
      <c r="OIC1" s="89"/>
      <c r="OID1" s="89"/>
      <c r="OIE1" s="89"/>
      <c r="OIF1" s="89"/>
      <c r="OIG1" s="89"/>
      <c r="OIH1" s="89"/>
      <c r="OII1" s="89"/>
      <c r="OIJ1" s="89"/>
      <c r="OIK1" s="89"/>
      <c r="OIL1" s="89"/>
      <c r="OIM1" s="89"/>
      <c r="OIN1" s="89"/>
      <c r="OIO1" s="89"/>
      <c r="OIP1" s="89"/>
      <c r="OIQ1" s="89"/>
      <c r="OIR1" s="89"/>
      <c r="OIS1" s="89"/>
      <c r="OIT1" s="89"/>
      <c r="OIU1" s="89"/>
      <c r="OIV1" s="89"/>
      <c r="OIW1" s="89"/>
      <c r="OIX1" s="89"/>
      <c r="OIY1" s="89"/>
      <c r="OIZ1" s="89"/>
      <c r="OJA1" s="89"/>
      <c r="OJB1" s="89"/>
      <c r="OJC1" s="89"/>
      <c r="OJD1" s="89"/>
      <c r="OJE1" s="89"/>
      <c r="OJF1" s="89"/>
      <c r="OJG1" s="89"/>
      <c r="OJH1" s="89"/>
      <c r="OJI1" s="89"/>
      <c r="OJJ1" s="89"/>
      <c r="OJK1" s="89"/>
      <c r="OJL1" s="89"/>
      <c r="OJM1" s="89"/>
      <c r="OJN1" s="89"/>
      <c r="OJO1" s="89"/>
      <c r="OJP1" s="89"/>
      <c r="OJQ1" s="89"/>
      <c r="OJR1" s="89"/>
      <c r="OJS1" s="89"/>
      <c r="OJT1" s="89"/>
      <c r="OJU1" s="89"/>
      <c r="OJV1" s="89"/>
      <c r="OJW1" s="89"/>
      <c r="OJX1" s="89"/>
      <c r="OJY1" s="89"/>
      <c r="OJZ1" s="89"/>
      <c r="OKA1" s="89"/>
      <c r="OKB1" s="89"/>
      <c r="OKC1" s="89"/>
      <c r="OKD1" s="89"/>
      <c r="OKE1" s="89"/>
      <c r="OKF1" s="89"/>
      <c r="OKG1" s="89"/>
      <c r="OKH1" s="89"/>
      <c r="OKI1" s="89"/>
      <c r="OKJ1" s="89"/>
      <c r="OKK1" s="89"/>
      <c r="OKL1" s="89"/>
      <c r="OKM1" s="89"/>
      <c r="OKN1" s="89"/>
      <c r="OKO1" s="89"/>
      <c r="OKP1" s="89"/>
      <c r="OKQ1" s="89"/>
      <c r="OKR1" s="89"/>
      <c r="OKS1" s="89"/>
      <c r="OKT1" s="89"/>
      <c r="OKU1" s="89"/>
      <c r="OKV1" s="89"/>
      <c r="OKW1" s="89"/>
      <c r="OKX1" s="89"/>
      <c r="OKY1" s="89"/>
      <c r="OKZ1" s="89"/>
      <c r="OLA1" s="89"/>
      <c r="OLB1" s="89"/>
      <c r="OLC1" s="89"/>
      <c r="OLD1" s="89"/>
      <c r="OLE1" s="89"/>
      <c r="OLF1" s="89"/>
      <c r="OLG1" s="89"/>
      <c r="OLH1" s="89"/>
      <c r="OLI1" s="89"/>
      <c r="OLJ1" s="89"/>
      <c r="OLK1" s="89"/>
      <c r="OLL1" s="89"/>
      <c r="OLM1" s="89"/>
      <c r="OLN1" s="89"/>
      <c r="OLO1" s="89"/>
      <c r="OLP1" s="89"/>
      <c r="OLQ1" s="89"/>
      <c r="OLR1" s="89"/>
      <c r="OLS1" s="89"/>
      <c r="OLT1" s="89"/>
      <c r="OLU1" s="89"/>
      <c r="OLV1" s="89"/>
      <c r="OLW1" s="89"/>
      <c r="OLX1" s="89"/>
      <c r="OLY1" s="89"/>
      <c r="OLZ1" s="89"/>
      <c r="OMA1" s="89"/>
      <c r="OMB1" s="89"/>
      <c r="OMC1" s="89"/>
      <c r="OMD1" s="89"/>
      <c r="OME1" s="89"/>
      <c r="OMF1" s="89"/>
      <c r="OMG1" s="89"/>
      <c r="OMH1" s="89"/>
      <c r="OMI1" s="89"/>
      <c r="OMJ1" s="89"/>
      <c r="OMK1" s="89"/>
      <c r="OML1" s="89"/>
      <c r="OMM1" s="89"/>
      <c r="OMN1" s="89"/>
      <c r="OMO1" s="89"/>
      <c r="OMP1" s="89"/>
      <c r="OMQ1" s="89"/>
      <c r="OMR1" s="89"/>
      <c r="OMS1" s="89"/>
      <c r="OMT1" s="89"/>
      <c r="OMU1" s="89"/>
      <c r="OMV1" s="89"/>
      <c r="OMW1" s="89"/>
      <c r="OMX1" s="89"/>
      <c r="OMY1" s="89"/>
      <c r="OMZ1" s="89"/>
      <c r="ONA1" s="89"/>
      <c r="ONB1" s="89"/>
      <c r="ONC1" s="89"/>
      <c r="OND1" s="89"/>
      <c r="ONE1" s="89"/>
      <c r="ONF1" s="89"/>
      <c r="ONG1" s="89"/>
      <c r="ONH1" s="89"/>
      <c r="ONI1" s="89"/>
      <c r="ONJ1" s="89"/>
      <c r="ONK1" s="89"/>
      <c r="ONL1" s="89"/>
      <c r="ONM1" s="89"/>
      <c r="ONN1" s="89"/>
      <c r="ONO1" s="89"/>
      <c r="ONP1" s="89"/>
      <c r="ONQ1" s="89"/>
      <c r="ONR1" s="89"/>
      <c r="ONS1" s="89"/>
      <c r="ONT1" s="89"/>
      <c r="ONU1" s="89"/>
      <c r="ONV1" s="89"/>
      <c r="ONW1" s="89"/>
      <c r="ONX1" s="89"/>
      <c r="ONY1" s="89"/>
      <c r="ONZ1" s="89"/>
      <c r="OOA1" s="89"/>
      <c r="OOB1" s="89"/>
      <c r="OOC1" s="89"/>
      <c r="OOD1" s="89"/>
      <c r="OOE1" s="89"/>
      <c r="OOF1" s="89"/>
      <c r="OOG1" s="89"/>
      <c r="OOH1" s="89"/>
      <c r="OOI1" s="89"/>
      <c r="OOJ1" s="89"/>
      <c r="OOK1" s="89"/>
      <c r="OOL1" s="89"/>
      <c r="OOM1" s="89"/>
      <c r="OON1" s="89"/>
      <c r="OOO1" s="89"/>
      <c r="OOP1" s="89"/>
      <c r="OOQ1" s="89"/>
      <c r="OOR1" s="89"/>
      <c r="OOS1" s="89"/>
      <c r="OOT1" s="89"/>
      <c r="OOU1" s="89"/>
      <c r="OOV1" s="89"/>
      <c r="OOW1" s="89"/>
      <c r="OOX1" s="89"/>
      <c r="OOY1" s="89"/>
      <c r="OOZ1" s="89"/>
      <c r="OPA1" s="89"/>
      <c r="OPB1" s="89"/>
      <c r="OPC1" s="89"/>
      <c r="OPD1" s="89"/>
      <c r="OPE1" s="89"/>
      <c r="OPF1" s="89"/>
      <c r="OPG1" s="89"/>
      <c r="OPH1" s="89"/>
      <c r="OPI1" s="89"/>
      <c r="OPJ1" s="89"/>
      <c r="OPK1" s="89"/>
      <c r="OPL1" s="89"/>
      <c r="OPM1" s="89"/>
      <c r="OPN1" s="89"/>
      <c r="OPO1" s="89"/>
      <c r="OPP1" s="89"/>
      <c r="OPQ1" s="89"/>
      <c r="OPR1" s="89"/>
      <c r="OPS1" s="89"/>
      <c r="OPT1" s="89"/>
      <c r="OPU1" s="89"/>
      <c r="OPV1" s="89"/>
      <c r="OPW1" s="89"/>
      <c r="OPX1" s="89"/>
      <c r="OPY1" s="89"/>
      <c r="OPZ1" s="89"/>
      <c r="OQA1" s="89"/>
      <c r="OQB1" s="89"/>
      <c r="OQC1" s="89"/>
      <c r="OQD1" s="89"/>
      <c r="OQE1" s="89"/>
      <c r="OQF1" s="89"/>
      <c r="OQG1" s="89"/>
      <c r="OQH1" s="89"/>
      <c r="OQI1" s="89"/>
      <c r="OQJ1" s="89"/>
      <c r="OQK1" s="89"/>
      <c r="OQL1" s="89"/>
      <c r="OQM1" s="89"/>
      <c r="OQN1" s="89"/>
      <c r="OQO1" s="89"/>
      <c r="OQP1" s="89"/>
      <c r="OQQ1" s="89"/>
      <c r="OQR1" s="89"/>
      <c r="OQS1" s="89"/>
      <c r="OQT1" s="89"/>
      <c r="OQU1" s="89"/>
      <c r="OQV1" s="89"/>
      <c r="OQW1" s="89"/>
      <c r="OQX1" s="89"/>
      <c r="OQY1" s="89"/>
      <c r="OQZ1" s="89"/>
      <c r="ORA1" s="89"/>
      <c r="ORB1" s="89"/>
      <c r="ORC1" s="89"/>
      <c r="ORD1" s="89"/>
      <c r="ORE1" s="89"/>
      <c r="ORF1" s="89"/>
      <c r="ORG1" s="89"/>
      <c r="ORH1" s="89"/>
      <c r="ORI1" s="89"/>
      <c r="ORJ1" s="89"/>
      <c r="ORK1" s="89"/>
      <c r="ORL1" s="89"/>
      <c r="ORM1" s="89"/>
      <c r="ORN1" s="89"/>
      <c r="ORO1" s="89"/>
      <c r="ORP1" s="89"/>
      <c r="ORQ1" s="89"/>
      <c r="ORR1" s="89"/>
      <c r="ORS1" s="89"/>
      <c r="ORT1" s="89"/>
      <c r="ORU1" s="89"/>
      <c r="ORV1" s="89"/>
      <c r="ORW1" s="89"/>
      <c r="ORX1" s="89"/>
      <c r="ORY1" s="89"/>
      <c r="ORZ1" s="89"/>
      <c r="OSA1" s="89"/>
      <c r="OSB1" s="89"/>
      <c r="OSC1" s="89"/>
      <c r="OSD1" s="89"/>
      <c r="OSE1" s="89"/>
      <c r="OSF1" s="89"/>
      <c r="OSG1" s="89"/>
      <c r="OSH1" s="89"/>
      <c r="OSI1" s="89"/>
      <c r="OSJ1" s="89"/>
      <c r="OSK1" s="89"/>
      <c r="OSL1" s="89"/>
      <c r="OSM1" s="89"/>
      <c r="OSN1" s="89"/>
      <c r="OSO1" s="89"/>
      <c r="OSP1" s="89"/>
      <c r="OSQ1" s="89"/>
      <c r="OSR1" s="89"/>
      <c r="OSS1" s="89"/>
      <c r="OST1" s="89"/>
      <c r="OSU1" s="89"/>
      <c r="OSV1" s="89"/>
      <c r="OSW1" s="89"/>
      <c r="OSX1" s="89"/>
      <c r="OSY1" s="89"/>
      <c r="OSZ1" s="89"/>
      <c r="OTA1" s="89"/>
      <c r="OTB1" s="89"/>
      <c r="OTC1" s="89"/>
      <c r="OTD1" s="89"/>
      <c r="OTE1" s="89"/>
      <c r="OTF1" s="89"/>
      <c r="OTG1" s="89"/>
      <c r="OTH1" s="89"/>
      <c r="OTI1" s="89"/>
      <c r="OTJ1" s="89"/>
      <c r="OTK1" s="89"/>
      <c r="OTL1" s="89"/>
      <c r="OTM1" s="89"/>
      <c r="OTN1" s="89"/>
      <c r="OTO1" s="89"/>
      <c r="OTP1" s="89"/>
      <c r="OTQ1" s="89"/>
      <c r="OTR1" s="89"/>
      <c r="OTS1" s="89"/>
      <c r="OTT1" s="89"/>
      <c r="OTU1" s="89"/>
      <c r="OTV1" s="89"/>
      <c r="OTW1" s="89"/>
      <c r="OTX1" s="89"/>
      <c r="OTY1" s="89"/>
      <c r="OTZ1" s="89"/>
      <c r="OUA1" s="89"/>
      <c r="OUB1" s="89"/>
      <c r="OUC1" s="89"/>
      <c r="OUD1" s="89"/>
      <c r="OUE1" s="89"/>
      <c r="OUF1" s="89"/>
      <c r="OUG1" s="89"/>
      <c r="OUH1" s="89"/>
      <c r="OUI1" s="89"/>
      <c r="OUJ1" s="89"/>
      <c r="OUK1" s="89"/>
      <c r="OUL1" s="89"/>
      <c r="OUM1" s="89"/>
      <c r="OUN1" s="89"/>
      <c r="OUO1" s="89"/>
      <c r="OUP1" s="89"/>
      <c r="OUQ1" s="89"/>
      <c r="OUR1" s="89"/>
      <c r="OUS1" s="89"/>
      <c r="OUT1" s="89"/>
      <c r="OUU1" s="89"/>
      <c r="OUV1" s="89"/>
      <c r="OUW1" s="89"/>
      <c r="OUX1" s="89"/>
      <c r="OUY1" s="89"/>
      <c r="OUZ1" s="89"/>
      <c r="OVA1" s="89"/>
      <c r="OVB1" s="89"/>
      <c r="OVC1" s="89"/>
      <c r="OVD1" s="89"/>
      <c r="OVE1" s="89"/>
      <c r="OVF1" s="89"/>
      <c r="OVG1" s="89"/>
      <c r="OVH1" s="89"/>
      <c r="OVI1" s="89"/>
      <c r="OVJ1" s="89"/>
      <c r="OVK1" s="89"/>
      <c r="OVL1" s="89"/>
      <c r="OVM1" s="89"/>
      <c r="OVN1" s="89"/>
      <c r="OVO1" s="89"/>
      <c r="OVP1" s="89"/>
      <c r="OVQ1" s="89"/>
      <c r="OVR1" s="89"/>
      <c r="OVS1" s="89"/>
      <c r="OVT1" s="89"/>
      <c r="OVU1" s="89"/>
      <c r="OVV1" s="89"/>
      <c r="OVW1" s="89"/>
      <c r="OVX1" s="89"/>
      <c r="OVY1" s="89"/>
      <c r="OVZ1" s="89"/>
      <c r="OWA1" s="89"/>
      <c r="OWB1" s="89"/>
      <c r="OWC1" s="89"/>
      <c r="OWD1" s="89"/>
      <c r="OWE1" s="89"/>
      <c r="OWF1" s="89"/>
      <c r="OWG1" s="89"/>
      <c r="OWH1" s="89"/>
      <c r="OWI1" s="89"/>
      <c r="OWJ1" s="89"/>
      <c r="OWK1" s="89"/>
      <c r="OWL1" s="89"/>
      <c r="OWM1" s="89"/>
      <c r="OWN1" s="89"/>
      <c r="OWO1" s="89"/>
      <c r="OWP1" s="89"/>
      <c r="OWQ1" s="89"/>
      <c r="OWR1" s="89"/>
      <c r="OWS1" s="89"/>
      <c r="OWT1" s="89"/>
      <c r="OWU1" s="89"/>
      <c r="OWV1" s="89"/>
      <c r="OWW1" s="89"/>
      <c r="OWX1" s="89"/>
      <c r="OWY1" s="89"/>
      <c r="OWZ1" s="89"/>
      <c r="OXA1" s="89"/>
      <c r="OXB1" s="89"/>
      <c r="OXC1" s="89"/>
      <c r="OXD1" s="89"/>
      <c r="OXE1" s="89"/>
      <c r="OXF1" s="89"/>
      <c r="OXG1" s="89"/>
      <c r="OXH1" s="89"/>
      <c r="OXI1" s="89"/>
      <c r="OXJ1" s="89"/>
      <c r="OXK1" s="89"/>
      <c r="OXL1" s="89"/>
      <c r="OXM1" s="89"/>
      <c r="OXN1" s="89"/>
      <c r="OXO1" s="89"/>
      <c r="OXP1" s="89"/>
      <c r="OXQ1" s="89"/>
      <c r="OXR1" s="89"/>
      <c r="OXS1" s="89"/>
      <c r="OXT1" s="89"/>
      <c r="OXU1" s="89"/>
      <c r="OXV1" s="89"/>
      <c r="OXW1" s="89"/>
      <c r="OXX1" s="89"/>
      <c r="OXY1" s="89"/>
      <c r="OXZ1" s="89"/>
      <c r="OYA1" s="89"/>
      <c r="OYB1" s="89"/>
      <c r="OYC1" s="89"/>
      <c r="OYD1" s="89"/>
      <c r="OYE1" s="89"/>
      <c r="OYF1" s="89"/>
      <c r="OYG1" s="89"/>
      <c r="OYH1" s="89"/>
      <c r="OYI1" s="89"/>
      <c r="OYJ1" s="89"/>
      <c r="OYK1" s="89"/>
      <c r="OYL1" s="89"/>
      <c r="OYM1" s="89"/>
      <c r="OYN1" s="89"/>
      <c r="OYO1" s="89"/>
      <c r="OYP1" s="89"/>
      <c r="OYQ1" s="89"/>
      <c r="OYR1" s="89"/>
      <c r="OYS1" s="89"/>
      <c r="OYT1" s="89"/>
      <c r="OYU1" s="89"/>
      <c r="OYV1" s="89"/>
      <c r="OYW1" s="89"/>
      <c r="OYX1" s="89"/>
      <c r="OYY1" s="89"/>
      <c r="OYZ1" s="89"/>
      <c r="OZA1" s="89"/>
      <c r="OZB1" s="89"/>
      <c r="OZC1" s="89"/>
      <c r="OZD1" s="89"/>
      <c r="OZE1" s="89"/>
      <c r="OZF1" s="89"/>
      <c r="OZG1" s="89"/>
      <c r="OZH1" s="89"/>
      <c r="OZI1" s="89"/>
      <c r="OZJ1" s="89"/>
      <c r="OZK1" s="89"/>
      <c r="OZL1" s="89"/>
      <c r="OZM1" s="89"/>
      <c r="OZN1" s="89"/>
      <c r="OZO1" s="89"/>
      <c r="OZP1" s="89"/>
      <c r="OZQ1" s="89"/>
      <c r="OZR1" s="89"/>
      <c r="OZS1" s="89"/>
      <c r="OZT1" s="89"/>
      <c r="OZU1" s="89"/>
      <c r="OZV1" s="89"/>
      <c r="OZW1" s="89"/>
      <c r="OZX1" s="89"/>
      <c r="OZY1" s="89"/>
      <c r="OZZ1" s="89"/>
      <c r="PAA1" s="89"/>
      <c r="PAB1" s="89"/>
      <c r="PAC1" s="89"/>
      <c r="PAD1" s="89"/>
      <c r="PAE1" s="89"/>
      <c r="PAF1" s="89"/>
      <c r="PAG1" s="89"/>
      <c r="PAH1" s="89"/>
      <c r="PAI1" s="89"/>
      <c r="PAJ1" s="89"/>
      <c r="PAK1" s="89"/>
      <c r="PAL1" s="89"/>
      <c r="PAM1" s="89"/>
      <c r="PAN1" s="89"/>
      <c r="PAO1" s="89"/>
      <c r="PAP1" s="89"/>
      <c r="PAQ1" s="89"/>
      <c r="PAR1" s="89"/>
      <c r="PAS1" s="89"/>
      <c r="PAT1" s="89"/>
      <c r="PAU1" s="89"/>
      <c r="PAV1" s="89"/>
      <c r="PAW1" s="89"/>
      <c r="PAX1" s="89"/>
      <c r="PAY1" s="89"/>
      <c r="PAZ1" s="89"/>
      <c r="PBA1" s="89"/>
      <c r="PBB1" s="89"/>
      <c r="PBC1" s="89"/>
      <c r="PBD1" s="89"/>
      <c r="PBE1" s="89"/>
      <c r="PBF1" s="89"/>
      <c r="PBG1" s="89"/>
      <c r="PBH1" s="89"/>
      <c r="PBI1" s="89"/>
      <c r="PBJ1" s="89"/>
      <c r="PBK1" s="89"/>
      <c r="PBL1" s="89"/>
      <c r="PBM1" s="89"/>
      <c r="PBN1" s="89"/>
      <c r="PBO1" s="89"/>
      <c r="PBP1" s="89"/>
      <c r="PBQ1" s="89"/>
      <c r="PBR1" s="89"/>
      <c r="PBS1" s="89"/>
      <c r="PBT1" s="89"/>
      <c r="PBU1" s="89"/>
      <c r="PBV1" s="89"/>
      <c r="PBW1" s="89"/>
      <c r="PBX1" s="89"/>
      <c r="PBY1" s="89"/>
      <c r="PBZ1" s="89"/>
      <c r="PCA1" s="89"/>
      <c r="PCB1" s="89"/>
      <c r="PCC1" s="89"/>
      <c r="PCD1" s="89"/>
      <c r="PCE1" s="89"/>
      <c r="PCF1" s="89"/>
      <c r="PCG1" s="89"/>
      <c r="PCH1" s="89"/>
      <c r="PCI1" s="89"/>
      <c r="PCJ1" s="89"/>
      <c r="PCK1" s="89"/>
      <c r="PCL1" s="89"/>
      <c r="PCM1" s="89"/>
      <c r="PCN1" s="89"/>
      <c r="PCO1" s="89"/>
      <c r="PCP1" s="89"/>
      <c r="PCQ1" s="89"/>
      <c r="PCR1" s="89"/>
      <c r="PCS1" s="89"/>
      <c r="PCT1" s="89"/>
      <c r="PCU1" s="89"/>
      <c r="PCV1" s="89"/>
      <c r="PCW1" s="89"/>
      <c r="PCX1" s="89"/>
      <c r="PCY1" s="89"/>
      <c r="PCZ1" s="89"/>
      <c r="PDA1" s="89"/>
      <c r="PDB1" s="89"/>
      <c r="PDC1" s="89"/>
      <c r="PDD1" s="89"/>
      <c r="PDE1" s="89"/>
      <c r="PDF1" s="89"/>
      <c r="PDG1" s="89"/>
      <c r="PDH1" s="89"/>
      <c r="PDI1" s="89"/>
      <c r="PDJ1" s="89"/>
      <c r="PDK1" s="89"/>
      <c r="PDL1" s="89"/>
      <c r="PDM1" s="89"/>
      <c r="PDN1" s="89"/>
      <c r="PDO1" s="89"/>
      <c r="PDP1" s="89"/>
      <c r="PDQ1" s="89"/>
      <c r="PDR1" s="89"/>
      <c r="PDS1" s="89"/>
      <c r="PDT1" s="89"/>
      <c r="PDU1" s="89"/>
      <c r="PDV1" s="89"/>
      <c r="PDW1" s="89"/>
      <c r="PDX1" s="89"/>
      <c r="PDY1" s="89"/>
      <c r="PDZ1" s="89"/>
      <c r="PEA1" s="89"/>
      <c r="PEB1" s="89"/>
      <c r="PEC1" s="89"/>
      <c r="PED1" s="89"/>
      <c r="PEE1" s="89"/>
      <c r="PEF1" s="89"/>
      <c r="PEG1" s="89"/>
      <c r="PEH1" s="89"/>
      <c r="PEI1" s="89"/>
      <c r="PEJ1" s="89"/>
      <c r="PEK1" s="89"/>
      <c r="PEL1" s="89"/>
      <c r="PEM1" s="89"/>
      <c r="PEN1" s="89"/>
      <c r="PEO1" s="89"/>
      <c r="PEP1" s="89"/>
      <c r="PEQ1" s="89"/>
      <c r="PER1" s="89"/>
      <c r="PES1" s="89"/>
      <c r="PET1" s="89"/>
      <c r="PEU1" s="89"/>
      <c r="PEV1" s="89"/>
      <c r="PEW1" s="89"/>
      <c r="PEX1" s="89"/>
      <c r="PEY1" s="89"/>
      <c r="PEZ1" s="89"/>
      <c r="PFA1" s="89"/>
      <c r="PFB1" s="89"/>
      <c r="PFC1" s="89"/>
      <c r="PFD1" s="89"/>
      <c r="PFE1" s="89"/>
      <c r="PFF1" s="89"/>
      <c r="PFG1" s="89"/>
      <c r="PFH1" s="89"/>
      <c r="PFI1" s="89"/>
      <c r="PFJ1" s="89"/>
      <c r="PFK1" s="89"/>
      <c r="PFL1" s="89"/>
      <c r="PFM1" s="89"/>
      <c r="PFN1" s="89"/>
      <c r="PFO1" s="89"/>
      <c r="PFP1" s="89"/>
      <c r="PFQ1" s="89"/>
      <c r="PFR1" s="89"/>
      <c r="PFS1" s="89"/>
      <c r="PFT1" s="89"/>
      <c r="PFU1" s="89"/>
      <c r="PFV1" s="89"/>
      <c r="PFW1" s="89"/>
      <c r="PFX1" s="89"/>
      <c r="PFY1" s="89"/>
      <c r="PFZ1" s="89"/>
      <c r="PGA1" s="89"/>
      <c r="PGB1" s="89"/>
      <c r="PGC1" s="89"/>
      <c r="PGD1" s="89"/>
      <c r="PGE1" s="89"/>
      <c r="PGF1" s="89"/>
      <c r="PGG1" s="89"/>
      <c r="PGH1" s="89"/>
      <c r="PGI1" s="89"/>
      <c r="PGJ1" s="89"/>
      <c r="PGK1" s="89"/>
      <c r="PGL1" s="89"/>
      <c r="PGM1" s="89"/>
      <c r="PGN1" s="89"/>
      <c r="PGO1" s="89"/>
      <c r="PGP1" s="89"/>
      <c r="PGQ1" s="89"/>
      <c r="PGR1" s="89"/>
      <c r="PGS1" s="89"/>
      <c r="PGT1" s="89"/>
      <c r="PGU1" s="89"/>
      <c r="PGV1" s="89"/>
      <c r="PGW1" s="89"/>
      <c r="PGX1" s="89"/>
      <c r="PGY1" s="89"/>
      <c r="PGZ1" s="89"/>
      <c r="PHA1" s="89"/>
      <c r="PHB1" s="89"/>
      <c r="PHC1" s="89"/>
      <c r="PHD1" s="89"/>
      <c r="PHE1" s="89"/>
      <c r="PHF1" s="89"/>
      <c r="PHG1" s="89"/>
      <c r="PHH1" s="89"/>
      <c r="PHI1" s="89"/>
      <c r="PHJ1" s="89"/>
      <c r="PHK1" s="89"/>
      <c r="PHL1" s="89"/>
      <c r="PHM1" s="89"/>
      <c r="PHN1" s="89"/>
      <c r="PHO1" s="89"/>
      <c r="PHP1" s="89"/>
      <c r="PHQ1" s="89"/>
      <c r="PHR1" s="89"/>
      <c r="PHS1" s="89"/>
      <c r="PHT1" s="89"/>
      <c r="PHU1" s="89"/>
      <c r="PHV1" s="89"/>
      <c r="PHW1" s="89"/>
      <c r="PHX1" s="89"/>
      <c r="PHY1" s="89"/>
      <c r="PHZ1" s="89"/>
      <c r="PIA1" s="89"/>
      <c r="PIB1" s="89"/>
      <c r="PIC1" s="89"/>
      <c r="PID1" s="89"/>
      <c r="PIE1" s="89"/>
      <c r="PIF1" s="89"/>
      <c r="PIG1" s="89"/>
      <c r="PIH1" s="89"/>
      <c r="PII1" s="89"/>
      <c r="PIJ1" s="89"/>
      <c r="PIK1" s="89"/>
      <c r="PIL1" s="89"/>
      <c r="PIM1" s="89"/>
      <c r="PIN1" s="89"/>
      <c r="PIO1" s="89"/>
      <c r="PIP1" s="89"/>
      <c r="PIQ1" s="89"/>
      <c r="PIR1" s="89"/>
      <c r="PIS1" s="89"/>
      <c r="PIT1" s="89"/>
      <c r="PIU1" s="89"/>
      <c r="PIV1" s="89"/>
      <c r="PIW1" s="89"/>
      <c r="PIX1" s="89"/>
      <c r="PIY1" s="89"/>
      <c r="PIZ1" s="89"/>
      <c r="PJA1" s="89"/>
      <c r="PJB1" s="89"/>
      <c r="PJC1" s="89"/>
      <c r="PJD1" s="89"/>
      <c r="PJE1" s="89"/>
      <c r="PJF1" s="89"/>
      <c r="PJG1" s="89"/>
      <c r="PJH1" s="89"/>
      <c r="PJI1" s="89"/>
      <c r="PJJ1" s="89"/>
      <c r="PJK1" s="89"/>
      <c r="PJL1" s="89"/>
      <c r="PJM1" s="89"/>
      <c r="PJN1" s="89"/>
      <c r="PJO1" s="89"/>
      <c r="PJP1" s="89"/>
      <c r="PJQ1" s="89"/>
      <c r="PJR1" s="89"/>
      <c r="PJS1" s="89"/>
      <c r="PJT1" s="89"/>
      <c r="PJU1" s="89"/>
      <c r="PJV1" s="89"/>
      <c r="PJW1" s="89"/>
      <c r="PJX1" s="89"/>
      <c r="PJY1" s="89"/>
      <c r="PJZ1" s="89"/>
      <c r="PKA1" s="89"/>
      <c r="PKB1" s="89"/>
      <c r="PKC1" s="89"/>
      <c r="PKD1" s="89"/>
      <c r="PKE1" s="89"/>
      <c r="PKF1" s="89"/>
      <c r="PKG1" s="89"/>
      <c r="PKH1" s="89"/>
      <c r="PKI1" s="89"/>
      <c r="PKJ1" s="89"/>
      <c r="PKK1" s="89"/>
      <c r="PKL1" s="89"/>
      <c r="PKM1" s="89"/>
      <c r="PKN1" s="89"/>
      <c r="PKO1" s="89"/>
      <c r="PKP1" s="89"/>
      <c r="PKQ1" s="89"/>
      <c r="PKR1" s="89"/>
      <c r="PKS1" s="89"/>
      <c r="PKT1" s="89"/>
      <c r="PKU1" s="89"/>
      <c r="PKV1" s="89"/>
      <c r="PKW1" s="89"/>
      <c r="PKX1" s="89"/>
      <c r="PKY1" s="89"/>
      <c r="PKZ1" s="89"/>
      <c r="PLA1" s="89"/>
      <c r="PLB1" s="89"/>
      <c r="PLC1" s="89"/>
      <c r="PLD1" s="89"/>
      <c r="PLE1" s="89"/>
      <c r="PLF1" s="89"/>
      <c r="PLG1" s="89"/>
      <c r="PLH1" s="89"/>
      <c r="PLI1" s="89"/>
      <c r="PLJ1" s="89"/>
      <c r="PLK1" s="89"/>
      <c r="PLL1" s="89"/>
      <c r="PLM1" s="89"/>
      <c r="PLN1" s="89"/>
      <c r="PLO1" s="89"/>
      <c r="PLP1" s="89"/>
      <c r="PLQ1" s="89"/>
      <c r="PLR1" s="89"/>
      <c r="PLS1" s="89"/>
      <c r="PLT1" s="89"/>
      <c r="PLU1" s="89"/>
      <c r="PLV1" s="89"/>
      <c r="PLW1" s="89"/>
      <c r="PLX1" s="89"/>
      <c r="PLY1" s="89"/>
      <c r="PLZ1" s="89"/>
      <c r="PMA1" s="89"/>
      <c r="PMB1" s="89"/>
      <c r="PMC1" s="89"/>
      <c r="PMD1" s="89"/>
      <c r="PME1" s="89"/>
      <c r="PMF1" s="89"/>
      <c r="PMG1" s="89"/>
      <c r="PMH1" s="89"/>
      <c r="PMI1" s="89"/>
      <c r="PMJ1" s="89"/>
      <c r="PMK1" s="89"/>
      <c r="PML1" s="89"/>
      <c r="PMM1" s="89"/>
      <c r="PMN1" s="89"/>
      <c r="PMO1" s="89"/>
      <c r="PMP1" s="89"/>
      <c r="PMQ1" s="89"/>
      <c r="PMR1" s="89"/>
      <c r="PMS1" s="89"/>
      <c r="PMT1" s="89"/>
      <c r="PMU1" s="89"/>
      <c r="PMV1" s="89"/>
      <c r="PMW1" s="89"/>
      <c r="PMX1" s="89"/>
      <c r="PMY1" s="89"/>
      <c r="PMZ1" s="89"/>
      <c r="PNA1" s="89"/>
      <c r="PNB1" s="89"/>
      <c r="PNC1" s="89"/>
      <c r="PND1" s="89"/>
      <c r="PNE1" s="89"/>
      <c r="PNF1" s="89"/>
      <c r="PNG1" s="89"/>
      <c r="PNH1" s="89"/>
      <c r="PNI1" s="89"/>
      <c r="PNJ1" s="89"/>
      <c r="PNK1" s="89"/>
      <c r="PNL1" s="89"/>
      <c r="PNM1" s="89"/>
      <c r="PNN1" s="89"/>
      <c r="PNO1" s="89"/>
      <c r="PNP1" s="89"/>
      <c r="PNQ1" s="89"/>
      <c r="PNR1" s="89"/>
      <c r="PNS1" s="89"/>
      <c r="PNT1" s="89"/>
      <c r="PNU1" s="89"/>
      <c r="PNV1" s="89"/>
      <c r="PNW1" s="89"/>
      <c r="PNX1" s="89"/>
      <c r="PNY1" s="89"/>
      <c r="PNZ1" s="89"/>
      <c r="POA1" s="89"/>
      <c r="POB1" s="89"/>
      <c r="POC1" s="89"/>
      <c r="POD1" s="89"/>
      <c r="POE1" s="89"/>
      <c r="POF1" s="89"/>
      <c r="POG1" s="89"/>
      <c r="POH1" s="89"/>
      <c r="POI1" s="89"/>
      <c r="POJ1" s="89"/>
      <c r="POK1" s="89"/>
      <c r="POL1" s="89"/>
      <c r="POM1" s="89"/>
      <c r="PON1" s="89"/>
      <c r="POO1" s="89"/>
      <c r="POP1" s="89"/>
      <c r="POQ1" s="89"/>
      <c r="POR1" s="89"/>
      <c r="POS1" s="89"/>
      <c r="POT1" s="89"/>
      <c r="POU1" s="89"/>
      <c r="POV1" s="89"/>
      <c r="POW1" s="89"/>
      <c r="POX1" s="89"/>
      <c r="POY1" s="89"/>
      <c r="POZ1" s="89"/>
      <c r="PPA1" s="89"/>
      <c r="PPB1" s="89"/>
      <c r="PPC1" s="89"/>
      <c r="PPD1" s="89"/>
      <c r="PPE1" s="89"/>
      <c r="PPF1" s="89"/>
      <c r="PPG1" s="89"/>
      <c r="PPH1" s="89"/>
      <c r="PPI1" s="89"/>
      <c r="PPJ1" s="89"/>
      <c r="PPK1" s="89"/>
      <c r="PPL1" s="89"/>
      <c r="PPM1" s="89"/>
      <c r="PPN1" s="89"/>
      <c r="PPO1" s="89"/>
      <c r="PPP1" s="89"/>
      <c r="PPQ1" s="89"/>
      <c r="PPR1" s="89"/>
      <c r="PPS1" s="89"/>
      <c r="PPT1" s="89"/>
      <c r="PPU1" s="89"/>
      <c r="PPV1" s="89"/>
      <c r="PPW1" s="89"/>
      <c r="PPX1" s="89"/>
      <c r="PPY1" s="89"/>
      <c r="PPZ1" s="89"/>
      <c r="PQA1" s="89"/>
      <c r="PQB1" s="89"/>
      <c r="PQC1" s="89"/>
      <c r="PQD1" s="89"/>
      <c r="PQE1" s="89"/>
      <c r="PQF1" s="89"/>
      <c r="PQG1" s="89"/>
      <c r="PQH1" s="89"/>
      <c r="PQI1" s="89"/>
      <c r="PQJ1" s="89"/>
      <c r="PQK1" s="89"/>
      <c r="PQL1" s="89"/>
      <c r="PQM1" s="89"/>
      <c r="PQN1" s="89"/>
      <c r="PQO1" s="89"/>
      <c r="PQP1" s="89"/>
      <c r="PQQ1" s="89"/>
      <c r="PQR1" s="89"/>
      <c r="PQS1" s="89"/>
      <c r="PQT1" s="89"/>
      <c r="PQU1" s="89"/>
      <c r="PQV1" s="89"/>
      <c r="PQW1" s="89"/>
      <c r="PQX1" s="89"/>
      <c r="PQY1" s="89"/>
      <c r="PQZ1" s="89"/>
      <c r="PRA1" s="89"/>
      <c r="PRB1" s="89"/>
      <c r="PRC1" s="89"/>
      <c r="PRD1" s="89"/>
      <c r="PRE1" s="89"/>
      <c r="PRF1" s="89"/>
      <c r="PRG1" s="89"/>
      <c r="PRH1" s="89"/>
      <c r="PRI1" s="89"/>
      <c r="PRJ1" s="89"/>
      <c r="PRK1" s="89"/>
      <c r="PRL1" s="89"/>
      <c r="PRM1" s="89"/>
      <c r="PRN1" s="89"/>
      <c r="PRO1" s="89"/>
      <c r="PRP1" s="89"/>
      <c r="PRQ1" s="89"/>
      <c r="PRR1" s="89"/>
      <c r="PRS1" s="89"/>
      <c r="PRT1" s="89"/>
      <c r="PRU1" s="89"/>
      <c r="PRV1" s="89"/>
      <c r="PRW1" s="89"/>
      <c r="PRX1" s="89"/>
      <c r="PRY1" s="89"/>
      <c r="PRZ1" s="89"/>
      <c r="PSA1" s="89"/>
      <c r="PSB1" s="89"/>
      <c r="PSC1" s="89"/>
      <c r="PSD1" s="89"/>
      <c r="PSE1" s="89"/>
      <c r="PSF1" s="89"/>
      <c r="PSG1" s="89"/>
      <c r="PSH1" s="89"/>
      <c r="PSI1" s="89"/>
      <c r="PSJ1" s="89"/>
      <c r="PSK1" s="89"/>
      <c r="PSL1" s="89"/>
      <c r="PSM1" s="89"/>
      <c r="PSN1" s="89"/>
      <c r="PSO1" s="89"/>
      <c r="PSP1" s="89"/>
      <c r="PSQ1" s="89"/>
      <c r="PSR1" s="89"/>
      <c r="PSS1" s="89"/>
      <c r="PST1" s="89"/>
      <c r="PSU1" s="89"/>
      <c r="PSV1" s="89"/>
      <c r="PSW1" s="89"/>
      <c r="PSX1" s="89"/>
      <c r="PSY1" s="89"/>
      <c r="PSZ1" s="89"/>
      <c r="PTA1" s="89"/>
      <c r="PTB1" s="89"/>
      <c r="PTC1" s="89"/>
      <c r="PTD1" s="89"/>
      <c r="PTE1" s="89"/>
      <c r="PTF1" s="89"/>
      <c r="PTG1" s="89"/>
      <c r="PTH1" s="89"/>
      <c r="PTI1" s="89"/>
      <c r="PTJ1" s="89"/>
      <c r="PTK1" s="89"/>
      <c r="PTL1" s="89"/>
      <c r="PTM1" s="89"/>
      <c r="PTN1" s="89"/>
      <c r="PTO1" s="89"/>
      <c r="PTP1" s="89"/>
      <c r="PTQ1" s="89"/>
      <c r="PTR1" s="89"/>
      <c r="PTS1" s="89"/>
      <c r="PTT1" s="89"/>
      <c r="PTU1" s="89"/>
      <c r="PTV1" s="89"/>
      <c r="PTW1" s="89"/>
      <c r="PTX1" s="89"/>
      <c r="PTY1" s="89"/>
      <c r="PTZ1" s="89"/>
      <c r="PUA1" s="89"/>
      <c r="PUB1" s="89"/>
      <c r="PUC1" s="89"/>
      <c r="PUD1" s="89"/>
      <c r="PUE1" s="89"/>
      <c r="PUF1" s="89"/>
      <c r="PUG1" s="89"/>
      <c r="PUH1" s="89"/>
      <c r="PUI1" s="89"/>
      <c r="PUJ1" s="89"/>
      <c r="PUK1" s="89"/>
      <c r="PUL1" s="89"/>
      <c r="PUM1" s="89"/>
      <c r="PUN1" s="89"/>
      <c r="PUO1" s="89"/>
      <c r="PUP1" s="89"/>
      <c r="PUQ1" s="89"/>
      <c r="PUR1" s="89"/>
      <c r="PUS1" s="89"/>
      <c r="PUT1" s="89"/>
      <c r="PUU1" s="89"/>
      <c r="PUV1" s="89"/>
      <c r="PUW1" s="89"/>
      <c r="PUX1" s="89"/>
      <c r="PUY1" s="89"/>
      <c r="PUZ1" s="89"/>
      <c r="PVA1" s="89"/>
      <c r="PVB1" s="89"/>
      <c r="PVC1" s="89"/>
      <c r="PVD1" s="89"/>
      <c r="PVE1" s="89"/>
      <c r="PVF1" s="89"/>
      <c r="PVG1" s="89"/>
      <c r="PVH1" s="89"/>
      <c r="PVI1" s="89"/>
      <c r="PVJ1" s="89"/>
      <c r="PVK1" s="89"/>
      <c r="PVL1" s="89"/>
      <c r="PVM1" s="89"/>
      <c r="PVN1" s="89"/>
      <c r="PVO1" s="89"/>
      <c r="PVP1" s="89"/>
      <c r="PVQ1" s="89"/>
      <c r="PVR1" s="89"/>
      <c r="PVS1" s="89"/>
      <c r="PVT1" s="89"/>
      <c r="PVU1" s="89"/>
      <c r="PVV1" s="89"/>
      <c r="PVW1" s="89"/>
      <c r="PVX1" s="89"/>
      <c r="PVY1" s="89"/>
      <c r="PVZ1" s="89"/>
      <c r="PWA1" s="89"/>
      <c r="PWB1" s="89"/>
      <c r="PWC1" s="89"/>
      <c r="PWD1" s="89"/>
      <c r="PWE1" s="89"/>
      <c r="PWF1" s="89"/>
      <c r="PWG1" s="89"/>
      <c r="PWH1" s="89"/>
      <c r="PWI1" s="89"/>
      <c r="PWJ1" s="89"/>
      <c r="PWK1" s="89"/>
      <c r="PWL1" s="89"/>
      <c r="PWM1" s="89"/>
      <c r="PWN1" s="89"/>
      <c r="PWO1" s="89"/>
      <c r="PWP1" s="89"/>
      <c r="PWQ1" s="89"/>
      <c r="PWR1" s="89"/>
      <c r="PWS1" s="89"/>
      <c r="PWT1" s="89"/>
      <c r="PWU1" s="89"/>
      <c r="PWV1" s="89"/>
      <c r="PWW1" s="89"/>
      <c r="PWX1" s="89"/>
      <c r="PWY1" s="89"/>
      <c r="PWZ1" s="89"/>
      <c r="PXA1" s="89"/>
      <c r="PXB1" s="89"/>
      <c r="PXC1" s="89"/>
      <c r="PXD1" s="89"/>
      <c r="PXE1" s="89"/>
      <c r="PXF1" s="89"/>
      <c r="PXG1" s="89"/>
      <c r="PXH1" s="89"/>
      <c r="PXI1" s="89"/>
      <c r="PXJ1" s="89"/>
      <c r="PXK1" s="89"/>
      <c r="PXL1" s="89"/>
      <c r="PXM1" s="89"/>
      <c r="PXN1" s="89"/>
      <c r="PXO1" s="89"/>
      <c r="PXP1" s="89"/>
      <c r="PXQ1" s="89"/>
      <c r="PXR1" s="89"/>
      <c r="PXS1" s="89"/>
      <c r="PXT1" s="89"/>
      <c r="PXU1" s="89"/>
      <c r="PXV1" s="89"/>
      <c r="PXW1" s="89"/>
      <c r="PXX1" s="89"/>
      <c r="PXY1" s="89"/>
      <c r="PXZ1" s="89"/>
      <c r="PYA1" s="89"/>
      <c r="PYB1" s="89"/>
      <c r="PYC1" s="89"/>
      <c r="PYD1" s="89"/>
      <c r="PYE1" s="89"/>
      <c r="PYF1" s="89"/>
      <c r="PYG1" s="89"/>
      <c r="PYH1" s="89"/>
      <c r="PYI1" s="89"/>
      <c r="PYJ1" s="89"/>
      <c r="PYK1" s="89"/>
      <c r="PYL1" s="89"/>
      <c r="PYM1" s="89"/>
      <c r="PYN1" s="89"/>
      <c r="PYO1" s="89"/>
      <c r="PYP1" s="89"/>
      <c r="PYQ1" s="89"/>
      <c r="PYR1" s="89"/>
      <c r="PYS1" s="89"/>
      <c r="PYT1" s="89"/>
      <c r="PYU1" s="89"/>
      <c r="PYV1" s="89"/>
      <c r="PYW1" s="89"/>
      <c r="PYX1" s="89"/>
      <c r="PYY1" s="89"/>
      <c r="PYZ1" s="89"/>
      <c r="PZA1" s="89"/>
      <c r="PZB1" s="89"/>
      <c r="PZC1" s="89"/>
      <c r="PZD1" s="89"/>
      <c r="PZE1" s="89"/>
      <c r="PZF1" s="89"/>
      <c r="PZG1" s="89"/>
      <c r="PZH1" s="89"/>
      <c r="PZI1" s="89"/>
      <c r="PZJ1" s="89"/>
      <c r="PZK1" s="89"/>
      <c r="PZL1" s="89"/>
      <c r="PZM1" s="89"/>
      <c r="PZN1" s="89"/>
      <c r="PZO1" s="89"/>
      <c r="PZP1" s="89"/>
      <c r="PZQ1" s="89"/>
      <c r="PZR1" s="89"/>
      <c r="PZS1" s="89"/>
      <c r="PZT1" s="89"/>
      <c r="PZU1" s="89"/>
      <c r="PZV1" s="89"/>
      <c r="PZW1" s="89"/>
      <c r="PZX1" s="89"/>
      <c r="PZY1" s="89"/>
      <c r="PZZ1" s="89"/>
      <c r="QAA1" s="89"/>
      <c r="QAB1" s="89"/>
      <c r="QAC1" s="89"/>
      <c r="QAD1" s="89"/>
      <c r="QAE1" s="89"/>
      <c r="QAF1" s="89"/>
      <c r="QAG1" s="89"/>
      <c r="QAH1" s="89"/>
      <c r="QAI1" s="89"/>
      <c r="QAJ1" s="89"/>
      <c r="QAK1" s="89"/>
      <c r="QAL1" s="89"/>
      <c r="QAM1" s="89"/>
      <c r="QAN1" s="89"/>
      <c r="QAO1" s="89"/>
      <c r="QAP1" s="89"/>
      <c r="QAQ1" s="89"/>
      <c r="QAR1" s="89"/>
      <c r="QAS1" s="89"/>
      <c r="QAT1" s="89"/>
      <c r="QAU1" s="89"/>
      <c r="QAV1" s="89"/>
      <c r="QAW1" s="89"/>
      <c r="QAX1" s="89"/>
      <c r="QAY1" s="89"/>
      <c r="QAZ1" s="89"/>
      <c r="QBA1" s="89"/>
      <c r="QBB1" s="89"/>
      <c r="QBC1" s="89"/>
      <c r="QBD1" s="89"/>
      <c r="QBE1" s="89"/>
      <c r="QBF1" s="89"/>
      <c r="QBG1" s="89"/>
      <c r="QBH1" s="89"/>
      <c r="QBI1" s="89"/>
      <c r="QBJ1" s="89"/>
      <c r="QBK1" s="89"/>
      <c r="QBL1" s="89"/>
      <c r="QBM1" s="89"/>
      <c r="QBN1" s="89"/>
      <c r="QBO1" s="89"/>
      <c r="QBP1" s="89"/>
      <c r="QBQ1" s="89"/>
      <c r="QBR1" s="89"/>
      <c r="QBS1" s="89"/>
      <c r="QBT1" s="89"/>
      <c r="QBU1" s="89"/>
      <c r="QBV1" s="89"/>
      <c r="QBW1" s="89"/>
      <c r="QBX1" s="89"/>
      <c r="QBY1" s="89"/>
      <c r="QBZ1" s="89"/>
      <c r="QCA1" s="89"/>
      <c r="QCB1" s="89"/>
      <c r="QCC1" s="89"/>
      <c r="QCD1" s="89"/>
      <c r="QCE1" s="89"/>
      <c r="QCF1" s="89"/>
      <c r="QCG1" s="89"/>
      <c r="QCH1" s="89"/>
      <c r="QCI1" s="89"/>
      <c r="QCJ1" s="89"/>
      <c r="QCK1" s="89"/>
      <c r="QCL1" s="89"/>
      <c r="QCM1" s="89"/>
      <c r="QCN1" s="89"/>
      <c r="QCO1" s="89"/>
      <c r="QCP1" s="89"/>
      <c r="QCQ1" s="89"/>
      <c r="QCR1" s="89"/>
      <c r="QCS1" s="89"/>
      <c r="QCT1" s="89"/>
      <c r="QCU1" s="89"/>
      <c r="QCV1" s="89"/>
      <c r="QCW1" s="89"/>
      <c r="QCX1" s="89"/>
      <c r="QCY1" s="89"/>
      <c r="QCZ1" s="89"/>
      <c r="QDA1" s="89"/>
      <c r="QDB1" s="89"/>
      <c r="QDC1" s="89"/>
      <c r="QDD1" s="89"/>
      <c r="QDE1" s="89"/>
      <c r="QDF1" s="89"/>
      <c r="QDG1" s="89"/>
      <c r="QDH1" s="89"/>
      <c r="QDI1" s="89"/>
      <c r="QDJ1" s="89"/>
      <c r="QDK1" s="89"/>
      <c r="QDL1" s="89"/>
      <c r="QDM1" s="89"/>
      <c r="QDN1" s="89"/>
      <c r="QDO1" s="89"/>
      <c r="QDP1" s="89"/>
      <c r="QDQ1" s="89"/>
      <c r="QDR1" s="89"/>
      <c r="QDS1" s="89"/>
      <c r="QDT1" s="89"/>
      <c r="QDU1" s="89"/>
      <c r="QDV1" s="89"/>
      <c r="QDW1" s="89"/>
      <c r="QDX1" s="89"/>
      <c r="QDY1" s="89"/>
      <c r="QDZ1" s="89"/>
      <c r="QEA1" s="89"/>
      <c r="QEB1" s="89"/>
      <c r="QEC1" s="89"/>
      <c r="QED1" s="89"/>
      <c r="QEE1" s="89"/>
      <c r="QEF1" s="89"/>
      <c r="QEG1" s="89"/>
      <c r="QEH1" s="89"/>
      <c r="QEI1" s="89"/>
      <c r="QEJ1" s="89"/>
      <c r="QEK1" s="89"/>
      <c r="QEL1" s="89"/>
      <c r="QEM1" s="89"/>
      <c r="QEN1" s="89"/>
      <c r="QEO1" s="89"/>
      <c r="QEP1" s="89"/>
      <c r="QEQ1" s="89"/>
      <c r="QER1" s="89"/>
      <c r="QES1" s="89"/>
      <c r="QET1" s="89"/>
      <c r="QEU1" s="89"/>
      <c r="QEV1" s="89"/>
      <c r="QEW1" s="89"/>
      <c r="QEX1" s="89"/>
      <c r="QEY1" s="89"/>
      <c r="QEZ1" s="89"/>
      <c r="QFA1" s="89"/>
      <c r="QFB1" s="89"/>
      <c r="QFC1" s="89"/>
      <c r="QFD1" s="89"/>
      <c r="QFE1" s="89"/>
      <c r="QFF1" s="89"/>
      <c r="QFG1" s="89"/>
      <c r="QFH1" s="89"/>
      <c r="QFI1" s="89"/>
      <c r="QFJ1" s="89"/>
      <c r="QFK1" s="89"/>
      <c r="QFL1" s="89"/>
      <c r="QFM1" s="89"/>
      <c r="QFN1" s="89"/>
      <c r="QFO1" s="89"/>
      <c r="QFP1" s="89"/>
      <c r="QFQ1" s="89"/>
      <c r="QFR1" s="89"/>
      <c r="QFS1" s="89"/>
      <c r="QFT1" s="89"/>
      <c r="QFU1" s="89"/>
      <c r="QFV1" s="89"/>
      <c r="QFW1" s="89"/>
      <c r="QFX1" s="89"/>
      <c r="QFY1" s="89"/>
      <c r="QFZ1" s="89"/>
      <c r="QGA1" s="89"/>
      <c r="QGB1" s="89"/>
      <c r="QGC1" s="89"/>
      <c r="QGD1" s="89"/>
      <c r="QGE1" s="89"/>
      <c r="QGF1" s="89"/>
      <c r="QGG1" s="89"/>
      <c r="QGH1" s="89"/>
      <c r="QGI1" s="89"/>
      <c r="QGJ1" s="89"/>
      <c r="QGK1" s="89"/>
      <c r="QGL1" s="89"/>
      <c r="QGM1" s="89"/>
      <c r="QGN1" s="89"/>
      <c r="QGO1" s="89"/>
      <c r="QGP1" s="89"/>
      <c r="QGQ1" s="89"/>
      <c r="QGR1" s="89"/>
      <c r="QGS1" s="89"/>
      <c r="QGT1" s="89"/>
      <c r="QGU1" s="89"/>
      <c r="QGV1" s="89"/>
      <c r="QGW1" s="89"/>
      <c r="QGX1" s="89"/>
      <c r="QGY1" s="89"/>
      <c r="QGZ1" s="89"/>
      <c r="QHA1" s="89"/>
      <c r="QHB1" s="89"/>
      <c r="QHC1" s="89"/>
      <c r="QHD1" s="89"/>
      <c r="QHE1" s="89"/>
      <c r="QHF1" s="89"/>
      <c r="QHG1" s="89"/>
      <c r="QHH1" s="89"/>
      <c r="QHI1" s="89"/>
      <c r="QHJ1" s="89"/>
      <c r="QHK1" s="89"/>
      <c r="QHL1" s="89"/>
      <c r="QHM1" s="89"/>
      <c r="QHN1" s="89"/>
      <c r="QHO1" s="89"/>
      <c r="QHP1" s="89"/>
      <c r="QHQ1" s="89"/>
      <c r="QHR1" s="89"/>
      <c r="QHS1" s="89"/>
      <c r="QHT1" s="89"/>
      <c r="QHU1" s="89"/>
      <c r="QHV1" s="89"/>
      <c r="QHW1" s="89"/>
      <c r="QHX1" s="89"/>
      <c r="QHY1" s="89"/>
      <c r="QHZ1" s="89"/>
      <c r="QIA1" s="89"/>
      <c r="QIB1" s="89"/>
      <c r="QIC1" s="89"/>
      <c r="QID1" s="89"/>
      <c r="QIE1" s="89"/>
      <c r="QIF1" s="89"/>
      <c r="QIG1" s="89"/>
      <c r="QIH1" s="89"/>
      <c r="QII1" s="89"/>
      <c r="QIJ1" s="89"/>
      <c r="QIK1" s="89"/>
      <c r="QIL1" s="89"/>
      <c r="QIM1" s="89"/>
      <c r="QIN1" s="89"/>
      <c r="QIO1" s="89"/>
      <c r="QIP1" s="89"/>
      <c r="QIQ1" s="89"/>
      <c r="QIR1" s="89"/>
      <c r="QIS1" s="89"/>
      <c r="QIT1" s="89"/>
      <c r="QIU1" s="89"/>
      <c r="QIV1" s="89"/>
      <c r="QIW1" s="89"/>
      <c r="QIX1" s="89"/>
      <c r="QIY1" s="89"/>
      <c r="QIZ1" s="89"/>
      <c r="QJA1" s="89"/>
      <c r="QJB1" s="89"/>
      <c r="QJC1" s="89"/>
      <c r="QJD1" s="89"/>
      <c r="QJE1" s="89"/>
      <c r="QJF1" s="89"/>
      <c r="QJG1" s="89"/>
      <c r="QJH1" s="89"/>
      <c r="QJI1" s="89"/>
      <c r="QJJ1" s="89"/>
      <c r="QJK1" s="89"/>
      <c r="QJL1" s="89"/>
      <c r="QJM1" s="89"/>
      <c r="QJN1" s="89"/>
      <c r="QJO1" s="89"/>
      <c r="QJP1" s="89"/>
      <c r="QJQ1" s="89"/>
      <c r="QJR1" s="89"/>
      <c r="QJS1" s="89"/>
      <c r="QJT1" s="89"/>
      <c r="QJU1" s="89"/>
      <c r="QJV1" s="89"/>
      <c r="QJW1" s="89"/>
      <c r="QJX1" s="89"/>
      <c r="QJY1" s="89"/>
      <c r="QJZ1" s="89"/>
      <c r="QKA1" s="89"/>
      <c r="QKB1" s="89"/>
      <c r="QKC1" s="89"/>
      <c r="QKD1" s="89"/>
      <c r="QKE1" s="89"/>
      <c r="QKF1" s="89"/>
      <c r="QKG1" s="89"/>
      <c r="QKH1" s="89"/>
      <c r="QKI1" s="89"/>
      <c r="QKJ1" s="89"/>
      <c r="QKK1" s="89"/>
      <c r="QKL1" s="89"/>
      <c r="QKM1" s="89"/>
      <c r="QKN1" s="89"/>
      <c r="QKO1" s="89"/>
      <c r="QKP1" s="89"/>
      <c r="QKQ1" s="89"/>
      <c r="QKR1" s="89"/>
      <c r="QKS1" s="89"/>
      <c r="QKT1" s="89"/>
      <c r="QKU1" s="89"/>
      <c r="QKV1" s="89"/>
      <c r="QKW1" s="89"/>
      <c r="QKX1" s="89"/>
      <c r="QKY1" s="89"/>
      <c r="QKZ1" s="89"/>
      <c r="QLA1" s="89"/>
      <c r="QLB1" s="89"/>
      <c r="QLC1" s="89"/>
      <c r="QLD1" s="89"/>
      <c r="QLE1" s="89"/>
      <c r="QLF1" s="89"/>
      <c r="QLG1" s="89"/>
      <c r="QLH1" s="89"/>
      <c r="QLI1" s="89"/>
      <c r="QLJ1" s="89"/>
      <c r="QLK1" s="89"/>
      <c r="QLL1" s="89"/>
      <c r="QLM1" s="89"/>
      <c r="QLN1" s="89"/>
      <c r="QLO1" s="89"/>
      <c r="QLP1" s="89"/>
      <c r="QLQ1" s="89"/>
      <c r="QLR1" s="89"/>
      <c r="QLS1" s="89"/>
      <c r="QLT1" s="89"/>
      <c r="QLU1" s="89"/>
      <c r="QLV1" s="89"/>
      <c r="QLW1" s="89"/>
      <c r="QLX1" s="89"/>
      <c r="QLY1" s="89"/>
      <c r="QLZ1" s="89"/>
      <c r="QMA1" s="89"/>
      <c r="QMB1" s="89"/>
      <c r="QMC1" s="89"/>
      <c r="QMD1" s="89"/>
      <c r="QME1" s="89"/>
      <c r="QMF1" s="89"/>
      <c r="QMG1" s="89"/>
      <c r="QMH1" s="89"/>
      <c r="QMI1" s="89"/>
      <c r="QMJ1" s="89"/>
      <c r="QMK1" s="89"/>
      <c r="QML1" s="89"/>
      <c r="QMM1" s="89"/>
      <c r="QMN1" s="89"/>
      <c r="QMO1" s="89"/>
      <c r="QMP1" s="89"/>
      <c r="QMQ1" s="89"/>
      <c r="QMR1" s="89"/>
      <c r="QMS1" s="89"/>
      <c r="QMT1" s="89"/>
      <c r="QMU1" s="89"/>
      <c r="QMV1" s="89"/>
      <c r="QMW1" s="89"/>
      <c r="QMX1" s="89"/>
      <c r="QMY1" s="89"/>
      <c r="QMZ1" s="89"/>
      <c r="QNA1" s="89"/>
      <c r="QNB1" s="89"/>
      <c r="QNC1" s="89"/>
      <c r="QND1" s="89"/>
      <c r="QNE1" s="89"/>
      <c r="QNF1" s="89"/>
      <c r="QNG1" s="89"/>
      <c r="QNH1" s="89"/>
      <c r="QNI1" s="89"/>
      <c r="QNJ1" s="89"/>
      <c r="QNK1" s="89"/>
      <c r="QNL1" s="89"/>
      <c r="QNM1" s="89"/>
      <c r="QNN1" s="89"/>
      <c r="QNO1" s="89"/>
      <c r="QNP1" s="89"/>
      <c r="QNQ1" s="89"/>
      <c r="QNR1" s="89"/>
      <c r="QNS1" s="89"/>
      <c r="QNT1" s="89"/>
      <c r="QNU1" s="89"/>
      <c r="QNV1" s="89"/>
      <c r="QNW1" s="89"/>
      <c r="QNX1" s="89"/>
      <c r="QNY1" s="89"/>
      <c r="QNZ1" s="89"/>
      <c r="QOA1" s="89"/>
      <c r="QOB1" s="89"/>
      <c r="QOC1" s="89"/>
      <c r="QOD1" s="89"/>
      <c r="QOE1" s="89"/>
      <c r="QOF1" s="89"/>
      <c r="QOG1" s="89"/>
      <c r="QOH1" s="89"/>
      <c r="QOI1" s="89"/>
      <c r="QOJ1" s="89"/>
      <c r="QOK1" s="89"/>
      <c r="QOL1" s="89"/>
      <c r="QOM1" s="89"/>
      <c r="QON1" s="89"/>
      <c r="QOO1" s="89"/>
      <c r="QOP1" s="89"/>
      <c r="QOQ1" s="89"/>
      <c r="QOR1" s="89"/>
      <c r="QOS1" s="89"/>
      <c r="QOT1" s="89"/>
      <c r="QOU1" s="89"/>
      <c r="QOV1" s="89"/>
      <c r="QOW1" s="89"/>
      <c r="QOX1" s="89"/>
      <c r="QOY1" s="89"/>
      <c r="QOZ1" s="89"/>
      <c r="QPA1" s="89"/>
      <c r="QPB1" s="89"/>
      <c r="QPC1" s="89"/>
      <c r="QPD1" s="89"/>
      <c r="QPE1" s="89"/>
      <c r="QPF1" s="89"/>
      <c r="QPG1" s="89"/>
      <c r="QPH1" s="89"/>
      <c r="QPI1" s="89"/>
      <c r="QPJ1" s="89"/>
      <c r="QPK1" s="89"/>
      <c r="QPL1" s="89"/>
      <c r="QPM1" s="89"/>
      <c r="QPN1" s="89"/>
      <c r="QPO1" s="89"/>
      <c r="QPP1" s="89"/>
      <c r="QPQ1" s="89"/>
      <c r="QPR1" s="89"/>
      <c r="QPS1" s="89"/>
      <c r="QPT1" s="89"/>
      <c r="QPU1" s="89"/>
      <c r="QPV1" s="89"/>
      <c r="QPW1" s="89"/>
      <c r="QPX1" s="89"/>
      <c r="QPY1" s="89"/>
      <c r="QPZ1" s="89"/>
      <c r="QQA1" s="89"/>
      <c r="QQB1" s="89"/>
      <c r="QQC1" s="89"/>
      <c r="QQD1" s="89"/>
      <c r="QQE1" s="89"/>
      <c r="QQF1" s="89"/>
      <c r="QQG1" s="89"/>
      <c r="QQH1" s="89"/>
      <c r="QQI1" s="89"/>
      <c r="QQJ1" s="89"/>
      <c r="QQK1" s="89"/>
      <c r="QQL1" s="89"/>
      <c r="QQM1" s="89"/>
      <c r="QQN1" s="89"/>
      <c r="QQO1" s="89"/>
      <c r="QQP1" s="89"/>
      <c r="QQQ1" s="89"/>
      <c r="QQR1" s="89"/>
      <c r="QQS1" s="89"/>
      <c r="QQT1" s="89"/>
      <c r="QQU1" s="89"/>
      <c r="QQV1" s="89"/>
      <c r="QQW1" s="89"/>
      <c r="QQX1" s="89"/>
      <c r="QQY1" s="89"/>
      <c r="QQZ1" s="89"/>
      <c r="QRA1" s="89"/>
      <c r="QRB1" s="89"/>
      <c r="QRC1" s="89"/>
      <c r="QRD1" s="89"/>
      <c r="QRE1" s="89"/>
      <c r="QRF1" s="89"/>
      <c r="QRG1" s="89"/>
      <c r="QRH1" s="89"/>
      <c r="QRI1" s="89"/>
      <c r="QRJ1" s="89"/>
      <c r="QRK1" s="89"/>
      <c r="QRL1" s="89"/>
      <c r="QRM1" s="89"/>
      <c r="QRN1" s="89"/>
      <c r="QRO1" s="89"/>
      <c r="QRP1" s="89"/>
      <c r="QRQ1" s="89"/>
      <c r="QRR1" s="89"/>
      <c r="QRS1" s="89"/>
      <c r="QRT1" s="89"/>
      <c r="QRU1" s="89"/>
      <c r="QRV1" s="89"/>
      <c r="QRW1" s="89"/>
      <c r="QRX1" s="89"/>
      <c r="QRY1" s="89"/>
      <c r="QRZ1" s="89"/>
      <c r="QSA1" s="89"/>
      <c r="QSB1" s="89"/>
      <c r="QSC1" s="89"/>
      <c r="QSD1" s="89"/>
      <c r="QSE1" s="89"/>
      <c r="QSF1" s="89"/>
      <c r="QSG1" s="89"/>
      <c r="QSH1" s="89"/>
      <c r="QSI1" s="89"/>
      <c r="QSJ1" s="89"/>
      <c r="QSK1" s="89"/>
      <c r="QSL1" s="89"/>
      <c r="QSM1" s="89"/>
      <c r="QSN1" s="89"/>
      <c r="QSO1" s="89"/>
      <c r="QSP1" s="89"/>
      <c r="QSQ1" s="89"/>
      <c r="QSR1" s="89"/>
      <c r="QSS1" s="89"/>
      <c r="QST1" s="89"/>
      <c r="QSU1" s="89"/>
      <c r="QSV1" s="89"/>
      <c r="QSW1" s="89"/>
      <c r="QSX1" s="89"/>
      <c r="QSY1" s="89"/>
      <c r="QSZ1" s="89"/>
      <c r="QTA1" s="89"/>
      <c r="QTB1" s="89"/>
      <c r="QTC1" s="89"/>
      <c r="QTD1" s="89"/>
      <c r="QTE1" s="89"/>
      <c r="QTF1" s="89"/>
      <c r="QTG1" s="89"/>
      <c r="QTH1" s="89"/>
      <c r="QTI1" s="89"/>
      <c r="QTJ1" s="89"/>
      <c r="QTK1" s="89"/>
      <c r="QTL1" s="89"/>
      <c r="QTM1" s="89"/>
      <c r="QTN1" s="89"/>
      <c r="QTO1" s="89"/>
      <c r="QTP1" s="89"/>
      <c r="QTQ1" s="89"/>
      <c r="QTR1" s="89"/>
      <c r="QTS1" s="89"/>
      <c r="QTT1" s="89"/>
      <c r="QTU1" s="89"/>
      <c r="QTV1" s="89"/>
      <c r="QTW1" s="89"/>
      <c r="QTX1" s="89"/>
      <c r="QTY1" s="89"/>
      <c r="QTZ1" s="89"/>
      <c r="QUA1" s="89"/>
      <c r="QUB1" s="89"/>
      <c r="QUC1" s="89"/>
      <c r="QUD1" s="89"/>
      <c r="QUE1" s="89"/>
      <c r="QUF1" s="89"/>
      <c r="QUG1" s="89"/>
      <c r="QUH1" s="89"/>
      <c r="QUI1" s="89"/>
      <c r="QUJ1" s="89"/>
      <c r="QUK1" s="89"/>
      <c r="QUL1" s="89"/>
      <c r="QUM1" s="89"/>
      <c r="QUN1" s="89"/>
      <c r="QUO1" s="89"/>
      <c r="QUP1" s="89"/>
      <c r="QUQ1" s="89"/>
      <c r="QUR1" s="89"/>
      <c r="QUS1" s="89"/>
      <c r="QUT1" s="89"/>
      <c r="QUU1" s="89"/>
      <c r="QUV1" s="89"/>
      <c r="QUW1" s="89"/>
      <c r="QUX1" s="89"/>
      <c r="QUY1" s="89"/>
      <c r="QUZ1" s="89"/>
      <c r="QVA1" s="89"/>
      <c r="QVB1" s="89"/>
      <c r="QVC1" s="89"/>
      <c r="QVD1" s="89"/>
      <c r="QVE1" s="89"/>
      <c r="QVF1" s="89"/>
      <c r="QVG1" s="89"/>
      <c r="QVH1" s="89"/>
      <c r="QVI1" s="89"/>
      <c r="QVJ1" s="89"/>
      <c r="QVK1" s="89"/>
      <c r="QVL1" s="89"/>
      <c r="QVM1" s="89"/>
      <c r="QVN1" s="89"/>
      <c r="QVO1" s="89"/>
      <c r="QVP1" s="89"/>
      <c r="QVQ1" s="89"/>
      <c r="QVR1" s="89"/>
      <c r="QVS1" s="89"/>
      <c r="QVT1" s="89"/>
      <c r="QVU1" s="89"/>
      <c r="QVV1" s="89"/>
      <c r="QVW1" s="89"/>
      <c r="QVX1" s="89"/>
      <c r="QVY1" s="89"/>
      <c r="QVZ1" s="89"/>
      <c r="QWA1" s="89"/>
      <c r="QWB1" s="89"/>
      <c r="QWC1" s="89"/>
      <c r="QWD1" s="89"/>
      <c r="QWE1" s="89"/>
      <c r="QWF1" s="89"/>
      <c r="QWG1" s="89"/>
      <c r="QWH1" s="89"/>
      <c r="QWI1" s="89"/>
      <c r="QWJ1" s="89"/>
      <c r="QWK1" s="89"/>
      <c r="QWL1" s="89"/>
      <c r="QWM1" s="89"/>
      <c r="QWN1" s="89"/>
      <c r="QWO1" s="89"/>
      <c r="QWP1" s="89"/>
      <c r="QWQ1" s="89"/>
      <c r="QWR1" s="89"/>
      <c r="QWS1" s="89"/>
      <c r="QWT1" s="89"/>
      <c r="QWU1" s="89"/>
      <c r="QWV1" s="89"/>
      <c r="QWW1" s="89"/>
      <c r="QWX1" s="89"/>
      <c r="QWY1" s="89"/>
      <c r="QWZ1" s="89"/>
      <c r="QXA1" s="89"/>
      <c r="QXB1" s="89"/>
      <c r="QXC1" s="89"/>
      <c r="QXD1" s="89"/>
      <c r="QXE1" s="89"/>
      <c r="QXF1" s="89"/>
      <c r="QXG1" s="89"/>
      <c r="QXH1" s="89"/>
      <c r="QXI1" s="89"/>
      <c r="QXJ1" s="89"/>
      <c r="QXK1" s="89"/>
      <c r="QXL1" s="89"/>
      <c r="QXM1" s="89"/>
      <c r="QXN1" s="89"/>
      <c r="QXO1" s="89"/>
      <c r="QXP1" s="89"/>
      <c r="QXQ1" s="89"/>
      <c r="QXR1" s="89"/>
      <c r="QXS1" s="89"/>
      <c r="QXT1" s="89"/>
      <c r="QXU1" s="89"/>
      <c r="QXV1" s="89"/>
      <c r="QXW1" s="89"/>
      <c r="QXX1" s="89"/>
      <c r="QXY1" s="89"/>
      <c r="QXZ1" s="89"/>
      <c r="QYA1" s="89"/>
      <c r="QYB1" s="89"/>
      <c r="QYC1" s="89"/>
      <c r="QYD1" s="89"/>
      <c r="QYE1" s="89"/>
      <c r="QYF1" s="89"/>
      <c r="QYG1" s="89"/>
      <c r="QYH1" s="89"/>
      <c r="QYI1" s="89"/>
      <c r="QYJ1" s="89"/>
      <c r="QYK1" s="89"/>
      <c r="QYL1" s="89"/>
      <c r="QYM1" s="89"/>
      <c r="QYN1" s="89"/>
      <c r="QYO1" s="89"/>
      <c r="QYP1" s="89"/>
      <c r="QYQ1" s="89"/>
      <c r="QYR1" s="89"/>
      <c r="QYS1" s="89"/>
      <c r="QYT1" s="89"/>
      <c r="QYU1" s="89"/>
      <c r="QYV1" s="89"/>
      <c r="QYW1" s="89"/>
      <c r="QYX1" s="89"/>
      <c r="QYY1" s="89"/>
      <c r="QYZ1" s="89"/>
      <c r="QZA1" s="89"/>
      <c r="QZB1" s="89"/>
      <c r="QZC1" s="89"/>
      <c r="QZD1" s="89"/>
      <c r="QZE1" s="89"/>
      <c r="QZF1" s="89"/>
      <c r="QZG1" s="89"/>
      <c r="QZH1" s="89"/>
      <c r="QZI1" s="89"/>
      <c r="QZJ1" s="89"/>
      <c r="QZK1" s="89"/>
      <c r="QZL1" s="89"/>
      <c r="QZM1" s="89"/>
      <c r="QZN1" s="89"/>
      <c r="QZO1" s="89"/>
      <c r="QZP1" s="89"/>
      <c r="QZQ1" s="89"/>
      <c r="QZR1" s="89"/>
      <c r="QZS1" s="89"/>
      <c r="QZT1" s="89"/>
      <c r="QZU1" s="89"/>
      <c r="QZV1" s="89"/>
      <c r="QZW1" s="89"/>
      <c r="QZX1" s="89"/>
      <c r="QZY1" s="89"/>
      <c r="QZZ1" s="89"/>
      <c r="RAA1" s="89"/>
      <c r="RAB1" s="89"/>
      <c r="RAC1" s="89"/>
      <c r="RAD1" s="89"/>
      <c r="RAE1" s="89"/>
      <c r="RAF1" s="89"/>
      <c r="RAG1" s="89"/>
      <c r="RAH1" s="89"/>
      <c r="RAI1" s="89"/>
      <c r="RAJ1" s="89"/>
      <c r="RAK1" s="89"/>
      <c r="RAL1" s="89"/>
      <c r="RAM1" s="89"/>
      <c r="RAN1" s="89"/>
      <c r="RAO1" s="89"/>
      <c r="RAP1" s="89"/>
      <c r="RAQ1" s="89"/>
      <c r="RAR1" s="89"/>
      <c r="RAS1" s="89"/>
      <c r="RAT1" s="89"/>
      <c r="RAU1" s="89"/>
      <c r="RAV1" s="89"/>
      <c r="RAW1" s="89"/>
      <c r="RAX1" s="89"/>
      <c r="RAY1" s="89"/>
      <c r="RAZ1" s="89"/>
      <c r="RBA1" s="89"/>
      <c r="RBB1" s="89"/>
      <c r="RBC1" s="89"/>
      <c r="RBD1" s="89"/>
      <c r="RBE1" s="89"/>
      <c r="RBF1" s="89"/>
      <c r="RBG1" s="89"/>
      <c r="RBH1" s="89"/>
      <c r="RBI1" s="89"/>
      <c r="RBJ1" s="89"/>
      <c r="RBK1" s="89"/>
      <c r="RBL1" s="89"/>
      <c r="RBM1" s="89"/>
      <c r="RBN1" s="89"/>
      <c r="RBO1" s="89"/>
      <c r="RBP1" s="89"/>
      <c r="RBQ1" s="89"/>
      <c r="RBR1" s="89"/>
      <c r="RBS1" s="89"/>
      <c r="RBT1" s="89"/>
      <c r="RBU1" s="89"/>
      <c r="RBV1" s="89"/>
      <c r="RBW1" s="89"/>
      <c r="RBX1" s="89"/>
      <c r="RBY1" s="89"/>
      <c r="RBZ1" s="89"/>
      <c r="RCA1" s="89"/>
      <c r="RCB1" s="89"/>
      <c r="RCC1" s="89"/>
      <c r="RCD1" s="89"/>
      <c r="RCE1" s="89"/>
      <c r="RCF1" s="89"/>
      <c r="RCG1" s="89"/>
      <c r="RCH1" s="89"/>
      <c r="RCI1" s="89"/>
      <c r="RCJ1" s="89"/>
      <c r="RCK1" s="89"/>
      <c r="RCL1" s="89"/>
      <c r="RCM1" s="89"/>
      <c r="RCN1" s="89"/>
      <c r="RCO1" s="89"/>
      <c r="RCP1" s="89"/>
      <c r="RCQ1" s="89"/>
      <c r="RCR1" s="89"/>
      <c r="RCS1" s="89"/>
      <c r="RCT1" s="89"/>
      <c r="RCU1" s="89"/>
      <c r="RCV1" s="89"/>
      <c r="RCW1" s="89"/>
      <c r="RCX1" s="89"/>
      <c r="RCY1" s="89"/>
      <c r="RCZ1" s="89"/>
      <c r="RDA1" s="89"/>
      <c r="RDB1" s="89"/>
      <c r="RDC1" s="89"/>
      <c r="RDD1" s="89"/>
      <c r="RDE1" s="89"/>
      <c r="RDF1" s="89"/>
      <c r="RDG1" s="89"/>
      <c r="RDH1" s="89"/>
      <c r="RDI1" s="89"/>
      <c r="RDJ1" s="89"/>
      <c r="RDK1" s="89"/>
      <c r="RDL1" s="89"/>
      <c r="RDM1" s="89"/>
      <c r="RDN1" s="89"/>
      <c r="RDO1" s="89"/>
      <c r="RDP1" s="89"/>
      <c r="RDQ1" s="89"/>
      <c r="RDR1" s="89"/>
      <c r="RDS1" s="89"/>
      <c r="RDT1" s="89"/>
      <c r="RDU1" s="89"/>
      <c r="RDV1" s="89"/>
      <c r="RDW1" s="89"/>
      <c r="RDX1" s="89"/>
      <c r="RDY1" s="89"/>
      <c r="RDZ1" s="89"/>
      <c r="REA1" s="89"/>
      <c r="REB1" s="89"/>
      <c r="REC1" s="89"/>
      <c r="RED1" s="89"/>
      <c r="REE1" s="89"/>
      <c r="REF1" s="89"/>
      <c r="REG1" s="89"/>
      <c r="REH1" s="89"/>
      <c r="REI1" s="89"/>
      <c r="REJ1" s="89"/>
      <c r="REK1" s="89"/>
      <c r="REL1" s="89"/>
      <c r="REM1" s="89"/>
      <c r="REN1" s="89"/>
      <c r="REO1" s="89"/>
      <c r="REP1" s="89"/>
      <c r="REQ1" s="89"/>
      <c r="RER1" s="89"/>
      <c r="RES1" s="89"/>
      <c r="RET1" s="89"/>
      <c r="REU1" s="89"/>
      <c r="REV1" s="89"/>
      <c r="REW1" s="89"/>
      <c r="REX1" s="89"/>
      <c r="REY1" s="89"/>
      <c r="REZ1" s="89"/>
      <c r="RFA1" s="89"/>
      <c r="RFB1" s="89"/>
      <c r="RFC1" s="89"/>
      <c r="RFD1" s="89"/>
      <c r="RFE1" s="89"/>
      <c r="RFF1" s="89"/>
      <c r="RFG1" s="89"/>
      <c r="RFH1" s="89"/>
      <c r="RFI1" s="89"/>
      <c r="RFJ1" s="89"/>
      <c r="RFK1" s="89"/>
      <c r="RFL1" s="89"/>
      <c r="RFM1" s="89"/>
      <c r="RFN1" s="89"/>
      <c r="RFO1" s="89"/>
      <c r="RFP1" s="89"/>
      <c r="RFQ1" s="89"/>
      <c r="RFR1" s="89"/>
      <c r="RFS1" s="89"/>
      <c r="RFT1" s="89"/>
      <c r="RFU1" s="89"/>
      <c r="RFV1" s="89"/>
      <c r="RFW1" s="89"/>
      <c r="RFX1" s="89"/>
      <c r="RFY1" s="89"/>
      <c r="RFZ1" s="89"/>
      <c r="RGA1" s="89"/>
      <c r="RGB1" s="89"/>
      <c r="RGC1" s="89"/>
      <c r="RGD1" s="89"/>
      <c r="RGE1" s="89"/>
      <c r="RGF1" s="89"/>
      <c r="RGG1" s="89"/>
      <c r="RGH1" s="89"/>
      <c r="RGI1" s="89"/>
      <c r="RGJ1" s="89"/>
      <c r="RGK1" s="89"/>
      <c r="RGL1" s="89"/>
      <c r="RGM1" s="89"/>
      <c r="RGN1" s="89"/>
      <c r="RGO1" s="89"/>
      <c r="RGP1" s="89"/>
      <c r="RGQ1" s="89"/>
      <c r="RGR1" s="89"/>
      <c r="RGS1" s="89"/>
      <c r="RGT1" s="89"/>
      <c r="RGU1" s="89"/>
      <c r="RGV1" s="89"/>
      <c r="RGW1" s="89"/>
      <c r="RGX1" s="89"/>
      <c r="RGY1" s="89"/>
      <c r="RGZ1" s="89"/>
      <c r="RHA1" s="89"/>
      <c r="RHB1" s="89"/>
      <c r="RHC1" s="89"/>
      <c r="RHD1" s="89"/>
      <c r="RHE1" s="89"/>
      <c r="RHF1" s="89"/>
      <c r="RHG1" s="89"/>
      <c r="RHH1" s="89"/>
      <c r="RHI1" s="89"/>
      <c r="RHJ1" s="89"/>
      <c r="RHK1" s="89"/>
      <c r="RHL1" s="89"/>
      <c r="RHM1" s="89"/>
      <c r="RHN1" s="89"/>
      <c r="RHO1" s="89"/>
      <c r="RHP1" s="89"/>
      <c r="RHQ1" s="89"/>
      <c r="RHR1" s="89"/>
      <c r="RHS1" s="89"/>
      <c r="RHT1" s="89"/>
      <c r="RHU1" s="89"/>
      <c r="RHV1" s="89"/>
      <c r="RHW1" s="89"/>
      <c r="RHX1" s="89"/>
      <c r="RHY1" s="89"/>
      <c r="RHZ1" s="89"/>
      <c r="RIA1" s="89"/>
      <c r="RIB1" s="89"/>
      <c r="RIC1" s="89"/>
      <c r="RID1" s="89"/>
      <c r="RIE1" s="89"/>
      <c r="RIF1" s="89"/>
      <c r="RIG1" s="89"/>
      <c r="RIH1" s="89"/>
      <c r="RII1" s="89"/>
      <c r="RIJ1" s="89"/>
      <c r="RIK1" s="89"/>
      <c r="RIL1" s="89"/>
      <c r="RIM1" s="89"/>
      <c r="RIN1" s="89"/>
      <c r="RIO1" s="89"/>
      <c r="RIP1" s="89"/>
      <c r="RIQ1" s="89"/>
      <c r="RIR1" s="89"/>
      <c r="RIS1" s="89"/>
      <c r="RIT1" s="89"/>
      <c r="RIU1" s="89"/>
      <c r="RIV1" s="89"/>
      <c r="RIW1" s="89"/>
      <c r="RIX1" s="89"/>
      <c r="RIY1" s="89"/>
      <c r="RIZ1" s="89"/>
      <c r="RJA1" s="89"/>
      <c r="RJB1" s="89"/>
      <c r="RJC1" s="89"/>
      <c r="RJD1" s="89"/>
      <c r="RJE1" s="89"/>
      <c r="RJF1" s="89"/>
      <c r="RJG1" s="89"/>
      <c r="RJH1" s="89"/>
      <c r="RJI1" s="89"/>
      <c r="RJJ1" s="89"/>
      <c r="RJK1" s="89"/>
      <c r="RJL1" s="89"/>
      <c r="RJM1" s="89"/>
      <c r="RJN1" s="89"/>
      <c r="RJO1" s="89"/>
      <c r="RJP1" s="89"/>
      <c r="RJQ1" s="89"/>
      <c r="RJR1" s="89"/>
      <c r="RJS1" s="89"/>
      <c r="RJT1" s="89"/>
      <c r="RJU1" s="89"/>
      <c r="RJV1" s="89"/>
      <c r="RJW1" s="89"/>
      <c r="RJX1" s="89"/>
      <c r="RJY1" s="89"/>
      <c r="RJZ1" s="89"/>
      <c r="RKA1" s="89"/>
      <c r="RKB1" s="89"/>
      <c r="RKC1" s="89"/>
      <c r="RKD1" s="89"/>
      <c r="RKE1" s="89"/>
      <c r="RKF1" s="89"/>
      <c r="RKG1" s="89"/>
      <c r="RKH1" s="89"/>
      <c r="RKI1" s="89"/>
      <c r="RKJ1" s="89"/>
      <c r="RKK1" s="89"/>
      <c r="RKL1" s="89"/>
      <c r="RKM1" s="89"/>
      <c r="RKN1" s="89"/>
      <c r="RKO1" s="89"/>
      <c r="RKP1" s="89"/>
      <c r="RKQ1" s="89"/>
      <c r="RKR1" s="89"/>
      <c r="RKS1" s="89"/>
      <c r="RKT1" s="89"/>
      <c r="RKU1" s="89"/>
      <c r="RKV1" s="89"/>
      <c r="RKW1" s="89"/>
      <c r="RKX1" s="89"/>
      <c r="RKY1" s="89"/>
      <c r="RKZ1" s="89"/>
      <c r="RLA1" s="89"/>
      <c r="RLB1" s="89"/>
      <c r="RLC1" s="89"/>
      <c r="RLD1" s="89"/>
      <c r="RLE1" s="89"/>
      <c r="RLF1" s="89"/>
      <c r="RLG1" s="89"/>
      <c r="RLH1" s="89"/>
      <c r="RLI1" s="89"/>
      <c r="RLJ1" s="89"/>
      <c r="RLK1" s="89"/>
      <c r="RLL1" s="89"/>
      <c r="RLM1" s="89"/>
      <c r="RLN1" s="89"/>
      <c r="RLO1" s="89"/>
      <c r="RLP1" s="89"/>
      <c r="RLQ1" s="89"/>
      <c r="RLR1" s="89"/>
      <c r="RLS1" s="89"/>
      <c r="RLT1" s="89"/>
      <c r="RLU1" s="89"/>
      <c r="RLV1" s="89"/>
      <c r="RLW1" s="89"/>
      <c r="RLX1" s="89"/>
      <c r="RLY1" s="89"/>
      <c r="RLZ1" s="89"/>
      <c r="RMA1" s="89"/>
      <c r="RMB1" s="89"/>
      <c r="RMC1" s="89"/>
      <c r="RMD1" s="89"/>
      <c r="RME1" s="89"/>
      <c r="RMF1" s="89"/>
      <c r="RMG1" s="89"/>
      <c r="RMH1" s="89"/>
      <c r="RMI1" s="89"/>
      <c r="RMJ1" s="89"/>
      <c r="RMK1" s="89"/>
      <c r="RML1" s="89"/>
      <c r="RMM1" s="89"/>
      <c r="RMN1" s="89"/>
      <c r="RMO1" s="89"/>
      <c r="RMP1" s="89"/>
      <c r="RMQ1" s="89"/>
      <c r="RMR1" s="89"/>
      <c r="RMS1" s="89"/>
      <c r="RMT1" s="89"/>
      <c r="RMU1" s="89"/>
      <c r="RMV1" s="89"/>
      <c r="RMW1" s="89"/>
      <c r="RMX1" s="89"/>
      <c r="RMY1" s="89"/>
      <c r="RMZ1" s="89"/>
      <c r="RNA1" s="89"/>
      <c r="RNB1" s="89"/>
      <c r="RNC1" s="89"/>
      <c r="RND1" s="89"/>
      <c r="RNE1" s="89"/>
      <c r="RNF1" s="89"/>
      <c r="RNG1" s="89"/>
      <c r="RNH1" s="89"/>
      <c r="RNI1" s="89"/>
      <c r="RNJ1" s="89"/>
      <c r="RNK1" s="89"/>
      <c r="RNL1" s="89"/>
      <c r="RNM1" s="89"/>
      <c r="RNN1" s="89"/>
      <c r="RNO1" s="89"/>
      <c r="RNP1" s="89"/>
      <c r="RNQ1" s="89"/>
      <c r="RNR1" s="89"/>
      <c r="RNS1" s="89"/>
      <c r="RNT1" s="89"/>
      <c r="RNU1" s="89"/>
      <c r="RNV1" s="89"/>
      <c r="RNW1" s="89"/>
      <c r="RNX1" s="89"/>
      <c r="RNY1" s="89"/>
      <c r="RNZ1" s="89"/>
      <c r="ROA1" s="89"/>
      <c r="ROB1" s="89"/>
      <c r="ROC1" s="89"/>
      <c r="ROD1" s="89"/>
      <c r="ROE1" s="89"/>
      <c r="ROF1" s="89"/>
      <c r="ROG1" s="89"/>
      <c r="ROH1" s="89"/>
      <c r="ROI1" s="89"/>
      <c r="ROJ1" s="89"/>
      <c r="ROK1" s="89"/>
      <c r="ROL1" s="89"/>
      <c r="ROM1" s="89"/>
      <c r="RON1" s="89"/>
      <c r="ROO1" s="89"/>
      <c r="ROP1" s="89"/>
      <c r="ROQ1" s="89"/>
      <c r="ROR1" s="89"/>
      <c r="ROS1" s="89"/>
      <c r="ROT1" s="89"/>
      <c r="ROU1" s="89"/>
      <c r="ROV1" s="89"/>
      <c r="ROW1" s="89"/>
      <c r="ROX1" s="89"/>
      <c r="ROY1" s="89"/>
      <c r="ROZ1" s="89"/>
      <c r="RPA1" s="89"/>
      <c r="RPB1" s="89"/>
      <c r="RPC1" s="89"/>
      <c r="RPD1" s="89"/>
      <c r="RPE1" s="89"/>
      <c r="RPF1" s="89"/>
      <c r="RPG1" s="89"/>
      <c r="RPH1" s="89"/>
      <c r="RPI1" s="89"/>
      <c r="RPJ1" s="89"/>
      <c r="RPK1" s="89"/>
      <c r="RPL1" s="89"/>
      <c r="RPM1" s="89"/>
      <c r="RPN1" s="89"/>
      <c r="RPO1" s="89"/>
      <c r="RPP1" s="89"/>
      <c r="RPQ1" s="89"/>
      <c r="RPR1" s="89"/>
      <c r="RPS1" s="89"/>
      <c r="RPT1" s="89"/>
      <c r="RPU1" s="89"/>
      <c r="RPV1" s="89"/>
      <c r="RPW1" s="89"/>
      <c r="RPX1" s="89"/>
      <c r="RPY1" s="89"/>
      <c r="RPZ1" s="89"/>
      <c r="RQA1" s="89"/>
      <c r="RQB1" s="89"/>
      <c r="RQC1" s="89"/>
      <c r="RQD1" s="89"/>
      <c r="RQE1" s="89"/>
      <c r="RQF1" s="89"/>
      <c r="RQG1" s="89"/>
      <c r="RQH1" s="89"/>
      <c r="RQI1" s="89"/>
      <c r="RQJ1" s="89"/>
      <c r="RQK1" s="89"/>
      <c r="RQL1" s="89"/>
      <c r="RQM1" s="89"/>
      <c r="RQN1" s="89"/>
      <c r="RQO1" s="89"/>
      <c r="RQP1" s="89"/>
      <c r="RQQ1" s="89"/>
      <c r="RQR1" s="89"/>
      <c r="RQS1" s="89"/>
      <c r="RQT1" s="89"/>
      <c r="RQU1" s="89"/>
      <c r="RQV1" s="89"/>
      <c r="RQW1" s="89"/>
      <c r="RQX1" s="89"/>
      <c r="RQY1" s="89"/>
      <c r="RQZ1" s="89"/>
      <c r="RRA1" s="89"/>
      <c r="RRB1" s="89"/>
      <c r="RRC1" s="89"/>
      <c r="RRD1" s="89"/>
      <c r="RRE1" s="89"/>
      <c r="RRF1" s="89"/>
      <c r="RRG1" s="89"/>
      <c r="RRH1" s="89"/>
      <c r="RRI1" s="89"/>
      <c r="RRJ1" s="89"/>
      <c r="RRK1" s="89"/>
      <c r="RRL1" s="89"/>
      <c r="RRM1" s="89"/>
      <c r="RRN1" s="89"/>
      <c r="RRO1" s="89"/>
      <c r="RRP1" s="89"/>
      <c r="RRQ1" s="89"/>
      <c r="RRR1" s="89"/>
      <c r="RRS1" s="89"/>
      <c r="RRT1" s="89"/>
      <c r="RRU1" s="89"/>
      <c r="RRV1" s="89"/>
      <c r="RRW1" s="89"/>
      <c r="RRX1" s="89"/>
      <c r="RRY1" s="89"/>
      <c r="RRZ1" s="89"/>
      <c r="RSA1" s="89"/>
      <c r="RSB1" s="89"/>
      <c r="RSC1" s="89"/>
      <c r="RSD1" s="89"/>
      <c r="RSE1" s="89"/>
      <c r="RSF1" s="89"/>
      <c r="RSG1" s="89"/>
      <c r="RSH1" s="89"/>
      <c r="RSI1" s="89"/>
      <c r="RSJ1" s="89"/>
      <c r="RSK1" s="89"/>
      <c r="RSL1" s="89"/>
      <c r="RSM1" s="89"/>
      <c r="RSN1" s="89"/>
      <c r="RSO1" s="89"/>
      <c r="RSP1" s="89"/>
      <c r="RSQ1" s="89"/>
      <c r="RSR1" s="89"/>
      <c r="RSS1" s="89"/>
      <c r="RST1" s="89"/>
      <c r="RSU1" s="89"/>
      <c r="RSV1" s="89"/>
      <c r="RSW1" s="89"/>
      <c r="RSX1" s="89"/>
      <c r="RSY1" s="89"/>
      <c r="RSZ1" s="89"/>
      <c r="RTA1" s="89"/>
      <c r="RTB1" s="89"/>
      <c r="RTC1" s="89"/>
      <c r="RTD1" s="89"/>
      <c r="RTE1" s="89"/>
      <c r="RTF1" s="89"/>
      <c r="RTG1" s="89"/>
      <c r="RTH1" s="89"/>
      <c r="RTI1" s="89"/>
      <c r="RTJ1" s="89"/>
      <c r="RTK1" s="89"/>
      <c r="RTL1" s="89"/>
      <c r="RTM1" s="89"/>
      <c r="RTN1" s="89"/>
      <c r="RTO1" s="89"/>
      <c r="RTP1" s="89"/>
      <c r="RTQ1" s="89"/>
      <c r="RTR1" s="89"/>
      <c r="RTS1" s="89"/>
      <c r="RTT1" s="89"/>
      <c r="RTU1" s="89"/>
      <c r="RTV1" s="89"/>
      <c r="RTW1" s="89"/>
      <c r="RTX1" s="89"/>
      <c r="RTY1" s="89"/>
      <c r="RTZ1" s="89"/>
      <c r="RUA1" s="89"/>
      <c r="RUB1" s="89"/>
      <c r="RUC1" s="89"/>
      <c r="RUD1" s="89"/>
      <c r="RUE1" s="89"/>
      <c r="RUF1" s="89"/>
      <c r="RUG1" s="89"/>
      <c r="RUH1" s="89"/>
      <c r="RUI1" s="89"/>
      <c r="RUJ1" s="89"/>
      <c r="RUK1" s="89"/>
      <c r="RUL1" s="89"/>
      <c r="RUM1" s="89"/>
      <c r="RUN1" s="89"/>
      <c r="RUO1" s="89"/>
      <c r="RUP1" s="89"/>
      <c r="RUQ1" s="89"/>
      <c r="RUR1" s="89"/>
      <c r="RUS1" s="89"/>
      <c r="RUT1" s="89"/>
      <c r="RUU1" s="89"/>
      <c r="RUV1" s="89"/>
      <c r="RUW1" s="89"/>
      <c r="RUX1" s="89"/>
      <c r="RUY1" s="89"/>
      <c r="RUZ1" s="89"/>
      <c r="RVA1" s="89"/>
      <c r="RVB1" s="89"/>
      <c r="RVC1" s="89"/>
      <c r="RVD1" s="89"/>
      <c r="RVE1" s="89"/>
      <c r="RVF1" s="89"/>
      <c r="RVG1" s="89"/>
      <c r="RVH1" s="89"/>
      <c r="RVI1" s="89"/>
      <c r="RVJ1" s="89"/>
      <c r="RVK1" s="89"/>
      <c r="RVL1" s="89"/>
      <c r="RVM1" s="89"/>
      <c r="RVN1" s="89"/>
      <c r="RVO1" s="89"/>
      <c r="RVP1" s="89"/>
      <c r="RVQ1" s="89"/>
      <c r="RVR1" s="89"/>
      <c r="RVS1" s="89"/>
      <c r="RVT1" s="89"/>
      <c r="RVU1" s="89"/>
      <c r="RVV1" s="89"/>
      <c r="RVW1" s="89"/>
      <c r="RVX1" s="89"/>
      <c r="RVY1" s="89"/>
      <c r="RVZ1" s="89"/>
      <c r="RWA1" s="89"/>
      <c r="RWB1" s="89"/>
      <c r="RWC1" s="89"/>
      <c r="RWD1" s="89"/>
      <c r="RWE1" s="89"/>
      <c r="RWF1" s="89"/>
      <c r="RWG1" s="89"/>
      <c r="RWH1" s="89"/>
      <c r="RWI1" s="89"/>
      <c r="RWJ1" s="89"/>
      <c r="RWK1" s="89"/>
      <c r="RWL1" s="89"/>
      <c r="RWM1" s="89"/>
      <c r="RWN1" s="89"/>
      <c r="RWO1" s="89"/>
      <c r="RWP1" s="89"/>
      <c r="RWQ1" s="89"/>
      <c r="RWR1" s="89"/>
      <c r="RWS1" s="89"/>
      <c r="RWT1" s="89"/>
      <c r="RWU1" s="89"/>
      <c r="RWV1" s="89"/>
      <c r="RWW1" s="89"/>
      <c r="RWX1" s="89"/>
      <c r="RWY1" s="89"/>
      <c r="RWZ1" s="89"/>
      <c r="RXA1" s="89"/>
      <c r="RXB1" s="89"/>
      <c r="RXC1" s="89"/>
      <c r="RXD1" s="89"/>
      <c r="RXE1" s="89"/>
      <c r="RXF1" s="89"/>
      <c r="RXG1" s="89"/>
      <c r="RXH1" s="89"/>
      <c r="RXI1" s="89"/>
      <c r="RXJ1" s="89"/>
      <c r="RXK1" s="89"/>
      <c r="RXL1" s="89"/>
      <c r="RXM1" s="89"/>
      <c r="RXN1" s="89"/>
      <c r="RXO1" s="89"/>
      <c r="RXP1" s="89"/>
      <c r="RXQ1" s="89"/>
      <c r="RXR1" s="89"/>
      <c r="RXS1" s="89"/>
      <c r="RXT1" s="89"/>
      <c r="RXU1" s="89"/>
      <c r="RXV1" s="89"/>
      <c r="RXW1" s="89"/>
      <c r="RXX1" s="89"/>
      <c r="RXY1" s="89"/>
      <c r="RXZ1" s="89"/>
      <c r="RYA1" s="89"/>
      <c r="RYB1" s="89"/>
      <c r="RYC1" s="89"/>
      <c r="RYD1" s="89"/>
      <c r="RYE1" s="89"/>
      <c r="RYF1" s="89"/>
      <c r="RYG1" s="89"/>
      <c r="RYH1" s="89"/>
      <c r="RYI1" s="89"/>
      <c r="RYJ1" s="89"/>
      <c r="RYK1" s="89"/>
      <c r="RYL1" s="89"/>
      <c r="RYM1" s="89"/>
      <c r="RYN1" s="89"/>
      <c r="RYO1" s="89"/>
      <c r="RYP1" s="89"/>
      <c r="RYQ1" s="89"/>
      <c r="RYR1" s="89"/>
      <c r="RYS1" s="89"/>
      <c r="RYT1" s="89"/>
      <c r="RYU1" s="89"/>
      <c r="RYV1" s="89"/>
      <c r="RYW1" s="89"/>
      <c r="RYX1" s="89"/>
      <c r="RYY1" s="89"/>
      <c r="RYZ1" s="89"/>
      <c r="RZA1" s="89"/>
      <c r="RZB1" s="89"/>
      <c r="RZC1" s="89"/>
      <c r="RZD1" s="89"/>
      <c r="RZE1" s="89"/>
      <c r="RZF1" s="89"/>
      <c r="RZG1" s="89"/>
      <c r="RZH1" s="89"/>
      <c r="RZI1" s="89"/>
      <c r="RZJ1" s="89"/>
      <c r="RZK1" s="89"/>
      <c r="RZL1" s="89"/>
      <c r="RZM1" s="89"/>
      <c r="RZN1" s="89"/>
      <c r="RZO1" s="89"/>
      <c r="RZP1" s="89"/>
      <c r="RZQ1" s="89"/>
      <c r="RZR1" s="89"/>
      <c r="RZS1" s="89"/>
      <c r="RZT1" s="89"/>
      <c r="RZU1" s="89"/>
      <c r="RZV1" s="89"/>
      <c r="RZW1" s="89"/>
      <c r="RZX1" s="89"/>
      <c r="RZY1" s="89"/>
      <c r="RZZ1" s="89"/>
      <c r="SAA1" s="89"/>
      <c r="SAB1" s="89"/>
      <c r="SAC1" s="89"/>
      <c r="SAD1" s="89"/>
      <c r="SAE1" s="89"/>
      <c r="SAF1" s="89"/>
      <c r="SAG1" s="89"/>
      <c r="SAH1" s="89"/>
      <c r="SAI1" s="89"/>
      <c r="SAJ1" s="89"/>
      <c r="SAK1" s="89"/>
      <c r="SAL1" s="89"/>
      <c r="SAM1" s="89"/>
      <c r="SAN1" s="89"/>
      <c r="SAO1" s="89"/>
      <c r="SAP1" s="89"/>
      <c r="SAQ1" s="89"/>
      <c r="SAR1" s="89"/>
      <c r="SAS1" s="89"/>
      <c r="SAT1" s="89"/>
      <c r="SAU1" s="89"/>
      <c r="SAV1" s="89"/>
      <c r="SAW1" s="89"/>
      <c r="SAX1" s="89"/>
      <c r="SAY1" s="89"/>
      <c r="SAZ1" s="89"/>
      <c r="SBA1" s="89"/>
      <c r="SBB1" s="89"/>
      <c r="SBC1" s="89"/>
      <c r="SBD1" s="89"/>
      <c r="SBE1" s="89"/>
      <c r="SBF1" s="89"/>
      <c r="SBG1" s="89"/>
      <c r="SBH1" s="89"/>
      <c r="SBI1" s="89"/>
      <c r="SBJ1" s="89"/>
      <c r="SBK1" s="89"/>
      <c r="SBL1" s="89"/>
      <c r="SBM1" s="89"/>
      <c r="SBN1" s="89"/>
      <c r="SBO1" s="89"/>
      <c r="SBP1" s="89"/>
      <c r="SBQ1" s="89"/>
      <c r="SBR1" s="89"/>
      <c r="SBS1" s="89"/>
      <c r="SBT1" s="89"/>
      <c r="SBU1" s="89"/>
      <c r="SBV1" s="89"/>
      <c r="SBW1" s="89"/>
      <c r="SBX1" s="89"/>
      <c r="SBY1" s="89"/>
      <c r="SBZ1" s="89"/>
      <c r="SCA1" s="89"/>
      <c r="SCB1" s="89"/>
      <c r="SCC1" s="89"/>
      <c r="SCD1" s="89"/>
      <c r="SCE1" s="89"/>
      <c r="SCF1" s="89"/>
      <c r="SCG1" s="89"/>
      <c r="SCH1" s="89"/>
      <c r="SCI1" s="89"/>
      <c r="SCJ1" s="89"/>
      <c r="SCK1" s="89"/>
      <c r="SCL1" s="89"/>
      <c r="SCM1" s="89"/>
      <c r="SCN1" s="89"/>
      <c r="SCO1" s="89"/>
      <c r="SCP1" s="89"/>
      <c r="SCQ1" s="89"/>
      <c r="SCR1" s="89"/>
      <c r="SCS1" s="89"/>
      <c r="SCT1" s="89"/>
      <c r="SCU1" s="89"/>
      <c r="SCV1" s="89"/>
      <c r="SCW1" s="89"/>
      <c r="SCX1" s="89"/>
      <c r="SCY1" s="89"/>
      <c r="SCZ1" s="89"/>
      <c r="SDA1" s="89"/>
      <c r="SDB1" s="89"/>
      <c r="SDC1" s="89"/>
      <c r="SDD1" s="89"/>
      <c r="SDE1" s="89"/>
      <c r="SDF1" s="89"/>
      <c r="SDG1" s="89"/>
      <c r="SDH1" s="89"/>
      <c r="SDI1" s="89"/>
      <c r="SDJ1" s="89"/>
      <c r="SDK1" s="89"/>
      <c r="SDL1" s="89"/>
      <c r="SDM1" s="89"/>
      <c r="SDN1" s="89"/>
      <c r="SDO1" s="89"/>
      <c r="SDP1" s="89"/>
      <c r="SDQ1" s="89"/>
      <c r="SDR1" s="89"/>
      <c r="SDS1" s="89"/>
      <c r="SDT1" s="89"/>
      <c r="SDU1" s="89"/>
      <c r="SDV1" s="89"/>
      <c r="SDW1" s="89"/>
      <c r="SDX1" s="89"/>
      <c r="SDY1" s="89"/>
      <c r="SDZ1" s="89"/>
      <c r="SEA1" s="89"/>
      <c r="SEB1" s="89"/>
      <c r="SEC1" s="89"/>
      <c r="SED1" s="89"/>
      <c r="SEE1" s="89"/>
      <c r="SEF1" s="89"/>
      <c r="SEG1" s="89"/>
      <c r="SEH1" s="89"/>
      <c r="SEI1" s="89"/>
      <c r="SEJ1" s="89"/>
      <c r="SEK1" s="89"/>
      <c r="SEL1" s="89"/>
      <c r="SEM1" s="89"/>
      <c r="SEN1" s="89"/>
      <c r="SEO1" s="89"/>
      <c r="SEP1" s="89"/>
      <c r="SEQ1" s="89"/>
      <c r="SER1" s="89"/>
      <c r="SES1" s="89"/>
      <c r="SET1" s="89"/>
      <c r="SEU1" s="89"/>
      <c r="SEV1" s="89"/>
      <c r="SEW1" s="89"/>
      <c r="SEX1" s="89"/>
      <c r="SEY1" s="89"/>
      <c r="SEZ1" s="89"/>
      <c r="SFA1" s="89"/>
      <c r="SFB1" s="89"/>
      <c r="SFC1" s="89"/>
      <c r="SFD1" s="89"/>
      <c r="SFE1" s="89"/>
      <c r="SFF1" s="89"/>
      <c r="SFG1" s="89"/>
      <c r="SFH1" s="89"/>
      <c r="SFI1" s="89"/>
      <c r="SFJ1" s="89"/>
      <c r="SFK1" s="89"/>
      <c r="SFL1" s="89"/>
      <c r="SFM1" s="89"/>
      <c r="SFN1" s="89"/>
      <c r="SFO1" s="89"/>
      <c r="SFP1" s="89"/>
      <c r="SFQ1" s="89"/>
      <c r="SFR1" s="89"/>
      <c r="SFS1" s="89"/>
      <c r="SFT1" s="89"/>
      <c r="SFU1" s="89"/>
      <c r="SFV1" s="89"/>
      <c r="SFW1" s="89"/>
      <c r="SFX1" s="89"/>
      <c r="SFY1" s="89"/>
      <c r="SFZ1" s="89"/>
      <c r="SGA1" s="89"/>
      <c r="SGB1" s="89"/>
      <c r="SGC1" s="89"/>
      <c r="SGD1" s="89"/>
      <c r="SGE1" s="89"/>
      <c r="SGF1" s="89"/>
      <c r="SGG1" s="89"/>
      <c r="SGH1" s="89"/>
      <c r="SGI1" s="89"/>
      <c r="SGJ1" s="89"/>
      <c r="SGK1" s="89"/>
      <c r="SGL1" s="89"/>
      <c r="SGM1" s="89"/>
      <c r="SGN1" s="89"/>
      <c r="SGO1" s="89"/>
      <c r="SGP1" s="89"/>
      <c r="SGQ1" s="89"/>
      <c r="SGR1" s="89"/>
      <c r="SGS1" s="89"/>
      <c r="SGT1" s="89"/>
      <c r="SGU1" s="89"/>
      <c r="SGV1" s="89"/>
      <c r="SGW1" s="89"/>
      <c r="SGX1" s="89"/>
      <c r="SGY1" s="89"/>
      <c r="SGZ1" s="89"/>
      <c r="SHA1" s="89"/>
      <c r="SHB1" s="89"/>
      <c r="SHC1" s="89"/>
      <c r="SHD1" s="89"/>
      <c r="SHE1" s="89"/>
      <c r="SHF1" s="89"/>
      <c r="SHG1" s="89"/>
      <c r="SHH1" s="89"/>
      <c r="SHI1" s="89"/>
      <c r="SHJ1" s="89"/>
      <c r="SHK1" s="89"/>
      <c r="SHL1" s="89"/>
      <c r="SHM1" s="89"/>
      <c r="SHN1" s="89"/>
      <c r="SHO1" s="89"/>
      <c r="SHP1" s="89"/>
      <c r="SHQ1" s="89"/>
      <c r="SHR1" s="89"/>
      <c r="SHS1" s="89"/>
      <c r="SHT1" s="89"/>
      <c r="SHU1" s="89"/>
      <c r="SHV1" s="89"/>
      <c r="SHW1" s="89"/>
      <c r="SHX1" s="89"/>
      <c r="SHY1" s="89"/>
      <c r="SHZ1" s="89"/>
      <c r="SIA1" s="89"/>
      <c r="SIB1" s="89"/>
      <c r="SIC1" s="89"/>
      <c r="SID1" s="89"/>
      <c r="SIE1" s="89"/>
      <c r="SIF1" s="89"/>
      <c r="SIG1" s="89"/>
      <c r="SIH1" s="89"/>
      <c r="SII1" s="89"/>
      <c r="SIJ1" s="89"/>
      <c r="SIK1" s="89"/>
      <c r="SIL1" s="89"/>
      <c r="SIM1" s="89"/>
      <c r="SIN1" s="89"/>
      <c r="SIO1" s="89"/>
      <c r="SIP1" s="89"/>
      <c r="SIQ1" s="89"/>
      <c r="SIR1" s="89"/>
      <c r="SIS1" s="89"/>
      <c r="SIT1" s="89"/>
      <c r="SIU1" s="89"/>
      <c r="SIV1" s="89"/>
      <c r="SIW1" s="89"/>
      <c r="SIX1" s="89"/>
      <c r="SIY1" s="89"/>
      <c r="SIZ1" s="89"/>
      <c r="SJA1" s="89"/>
      <c r="SJB1" s="89"/>
      <c r="SJC1" s="89"/>
      <c r="SJD1" s="89"/>
      <c r="SJE1" s="89"/>
      <c r="SJF1" s="89"/>
      <c r="SJG1" s="89"/>
      <c r="SJH1" s="89"/>
      <c r="SJI1" s="89"/>
      <c r="SJJ1" s="89"/>
      <c r="SJK1" s="89"/>
      <c r="SJL1" s="89"/>
      <c r="SJM1" s="89"/>
      <c r="SJN1" s="89"/>
      <c r="SJO1" s="89"/>
      <c r="SJP1" s="89"/>
      <c r="SJQ1" s="89"/>
      <c r="SJR1" s="89"/>
      <c r="SJS1" s="89"/>
      <c r="SJT1" s="89"/>
      <c r="SJU1" s="89"/>
      <c r="SJV1" s="89"/>
      <c r="SJW1" s="89"/>
      <c r="SJX1" s="89"/>
      <c r="SJY1" s="89"/>
      <c r="SJZ1" s="89"/>
      <c r="SKA1" s="89"/>
      <c r="SKB1" s="89"/>
      <c r="SKC1" s="89"/>
      <c r="SKD1" s="89"/>
      <c r="SKE1" s="89"/>
      <c r="SKF1" s="89"/>
      <c r="SKG1" s="89"/>
      <c r="SKH1" s="89"/>
      <c r="SKI1" s="89"/>
      <c r="SKJ1" s="89"/>
      <c r="SKK1" s="89"/>
      <c r="SKL1" s="89"/>
      <c r="SKM1" s="89"/>
      <c r="SKN1" s="89"/>
      <c r="SKO1" s="89"/>
      <c r="SKP1" s="89"/>
      <c r="SKQ1" s="89"/>
      <c r="SKR1" s="89"/>
      <c r="SKS1" s="89"/>
      <c r="SKT1" s="89"/>
      <c r="SKU1" s="89"/>
      <c r="SKV1" s="89"/>
      <c r="SKW1" s="89"/>
      <c r="SKX1" s="89"/>
      <c r="SKY1" s="89"/>
      <c r="SKZ1" s="89"/>
      <c r="SLA1" s="89"/>
      <c r="SLB1" s="89"/>
      <c r="SLC1" s="89"/>
      <c r="SLD1" s="89"/>
      <c r="SLE1" s="89"/>
      <c r="SLF1" s="89"/>
      <c r="SLG1" s="89"/>
      <c r="SLH1" s="89"/>
      <c r="SLI1" s="89"/>
      <c r="SLJ1" s="89"/>
      <c r="SLK1" s="89"/>
      <c r="SLL1" s="89"/>
      <c r="SLM1" s="89"/>
      <c r="SLN1" s="89"/>
      <c r="SLO1" s="89"/>
      <c r="SLP1" s="89"/>
      <c r="SLQ1" s="89"/>
      <c r="SLR1" s="89"/>
      <c r="SLS1" s="89"/>
      <c r="SLT1" s="89"/>
      <c r="SLU1" s="89"/>
      <c r="SLV1" s="89"/>
      <c r="SLW1" s="89"/>
      <c r="SLX1" s="89"/>
      <c r="SLY1" s="89"/>
      <c r="SLZ1" s="89"/>
      <c r="SMA1" s="89"/>
      <c r="SMB1" s="89"/>
      <c r="SMC1" s="89"/>
      <c r="SMD1" s="89"/>
      <c r="SME1" s="89"/>
      <c r="SMF1" s="89"/>
      <c r="SMG1" s="89"/>
      <c r="SMH1" s="89"/>
      <c r="SMI1" s="89"/>
      <c r="SMJ1" s="89"/>
      <c r="SMK1" s="89"/>
      <c r="SML1" s="89"/>
      <c r="SMM1" s="89"/>
      <c r="SMN1" s="89"/>
      <c r="SMO1" s="89"/>
      <c r="SMP1" s="89"/>
      <c r="SMQ1" s="89"/>
      <c r="SMR1" s="89"/>
      <c r="SMS1" s="89"/>
      <c r="SMT1" s="89"/>
      <c r="SMU1" s="89"/>
      <c r="SMV1" s="89"/>
      <c r="SMW1" s="89"/>
      <c r="SMX1" s="89"/>
      <c r="SMY1" s="89"/>
      <c r="SMZ1" s="89"/>
      <c r="SNA1" s="89"/>
      <c r="SNB1" s="89"/>
      <c r="SNC1" s="89"/>
      <c r="SND1" s="89"/>
      <c r="SNE1" s="89"/>
      <c r="SNF1" s="89"/>
      <c r="SNG1" s="89"/>
      <c r="SNH1" s="89"/>
      <c r="SNI1" s="89"/>
      <c r="SNJ1" s="89"/>
      <c r="SNK1" s="89"/>
      <c r="SNL1" s="89"/>
      <c r="SNM1" s="89"/>
      <c r="SNN1" s="89"/>
      <c r="SNO1" s="89"/>
      <c r="SNP1" s="89"/>
      <c r="SNQ1" s="89"/>
      <c r="SNR1" s="89"/>
      <c r="SNS1" s="89"/>
      <c r="SNT1" s="89"/>
      <c r="SNU1" s="89"/>
      <c r="SNV1" s="89"/>
      <c r="SNW1" s="89"/>
      <c r="SNX1" s="89"/>
      <c r="SNY1" s="89"/>
      <c r="SNZ1" s="89"/>
      <c r="SOA1" s="89"/>
      <c r="SOB1" s="89"/>
      <c r="SOC1" s="89"/>
      <c r="SOD1" s="89"/>
      <c r="SOE1" s="89"/>
      <c r="SOF1" s="89"/>
      <c r="SOG1" s="89"/>
      <c r="SOH1" s="89"/>
      <c r="SOI1" s="89"/>
      <c r="SOJ1" s="89"/>
      <c r="SOK1" s="89"/>
      <c r="SOL1" s="89"/>
      <c r="SOM1" s="89"/>
      <c r="SON1" s="89"/>
      <c r="SOO1" s="89"/>
      <c r="SOP1" s="89"/>
      <c r="SOQ1" s="89"/>
      <c r="SOR1" s="89"/>
      <c r="SOS1" s="89"/>
      <c r="SOT1" s="89"/>
      <c r="SOU1" s="89"/>
      <c r="SOV1" s="89"/>
      <c r="SOW1" s="89"/>
      <c r="SOX1" s="89"/>
      <c r="SOY1" s="89"/>
      <c r="SOZ1" s="89"/>
      <c r="SPA1" s="89"/>
      <c r="SPB1" s="89"/>
      <c r="SPC1" s="89"/>
      <c r="SPD1" s="89"/>
      <c r="SPE1" s="89"/>
      <c r="SPF1" s="89"/>
      <c r="SPG1" s="89"/>
      <c r="SPH1" s="89"/>
      <c r="SPI1" s="89"/>
      <c r="SPJ1" s="89"/>
      <c r="SPK1" s="89"/>
      <c r="SPL1" s="89"/>
      <c r="SPM1" s="89"/>
      <c r="SPN1" s="89"/>
      <c r="SPO1" s="89"/>
      <c r="SPP1" s="89"/>
      <c r="SPQ1" s="89"/>
      <c r="SPR1" s="89"/>
      <c r="SPS1" s="89"/>
      <c r="SPT1" s="89"/>
      <c r="SPU1" s="89"/>
      <c r="SPV1" s="89"/>
      <c r="SPW1" s="89"/>
      <c r="SPX1" s="89"/>
      <c r="SPY1" s="89"/>
      <c r="SPZ1" s="89"/>
      <c r="SQA1" s="89"/>
      <c r="SQB1" s="89"/>
      <c r="SQC1" s="89"/>
      <c r="SQD1" s="89"/>
      <c r="SQE1" s="89"/>
      <c r="SQF1" s="89"/>
      <c r="SQG1" s="89"/>
      <c r="SQH1" s="89"/>
      <c r="SQI1" s="89"/>
      <c r="SQJ1" s="89"/>
      <c r="SQK1" s="89"/>
      <c r="SQL1" s="89"/>
      <c r="SQM1" s="89"/>
      <c r="SQN1" s="89"/>
      <c r="SQO1" s="89"/>
      <c r="SQP1" s="89"/>
      <c r="SQQ1" s="89"/>
      <c r="SQR1" s="89"/>
      <c r="SQS1" s="89"/>
      <c r="SQT1" s="89"/>
      <c r="SQU1" s="89"/>
      <c r="SQV1" s="89"/>
      <c r="SQW1" s="89"/>
      <c r="SQX1" s="89"/>
      <c r="SQY1" s="89"/>
      <c r="SQZ1" s="89"/>
      <c r="SRA1" s="89"/>
      <c r="SRB1" s="89"/>
      <c r="SRC1" s="89"/>
      <c r="SRD1" s="89"/>
      <c r="SRE1" s="89"/>
      <c r="SRF1" s="89"/>
      <c r="SRG1" s="89"/>
      <c r="SRH1" s="89"/>
      <c r="SRI1" s="89"/>
      <c r="SRJ1" s="89"/>
      <c r="SRK1" s="89"/>
      <c r="SRL1" s="89"/>
      <c r="SRM1" s="89"/>
      <c r="SRN1" s="89"/>
      <c r="SRO1" s="89"/>
      <c r="SRP1" s="89"/>
      <c r="SRQ1" s="89"/>
      <c r="SRR1" s="89"/>
      <c r="SRS1" s="89"/>
      <c r="SRT1" s="89"/>
      <c r="SRU1" s="89"/>
      <c r="SRV1" s="89"/>
      <c r="SRW1" s="89"/>
      <c r="SRX1" s="89"/>
      <c r="SRY1" s="89"/>
      <c r="SRZ1" s="89"/>
      <c r="SSA1" s="89"/>
      <c r="SSB1" s="89"/>
      <c r="SSC1" s="89"/>
      <c r="SSD1" s="89"/>
      <c r="SSE1" s="89"/>
      <c r="SSF1" s="89"/>
      <c r="SSG1" s="89"/>
      <c r="SSH1" s="89"/>
      <c r="SSI1" s="89"/>
      <c r="SSJ1" s="89"/>
      <c r="SSK1" s="89"/>
      <c r="SSL1" s="89"/>
      <c r="SSM1" s="89"/>
      <c r="SSN1" s="89"/>
      <c r="SSO1" s="89"/>
      <c r="SSP1" s="89"/>
      <c r="SSQ1" s="89"/>
      <c r="SSR1" s="89"/>
      <c r="SSS1" s="89"/>
      <c r="SST1" s="89"/>
      <c r="SSU1" s="89"/>
      <c r="SSV1" s="89"/>
      <c r="SSW1" s="89"/>
      <c r="SSX1" s="89"/>
      <c r="SSY1" s="89"/>
      <c r="SSZ1" s="89"/>
      <c r="STA1" s="89"/>
      <c r="STB1" s="89"/>
      <c r="STC1" s="89"/>
      <c r="STD1" s="89"/>
      <c r="STE1" s="89"/>
      <c r="STF1" s="89"/>
      <c r="STG1" s="89"/>
      <c r="STH1" s="89"/>
      <c r="STI1" s="89"/>
      <c r="STJ1" s="89"/>
      <c r="STK1" s="89"/>
      <c r="STL1" s="89"/>
      <c r="STM1" s="89"/>
      <c r="STN1" s="89"/>
      <c r="STO1" s="89"/>
      <c r="STP1" s="89"/>
      <c r="STQ1" s="89"/>
      <c r="STR1" s="89"/>
      <c r="STS1" s="89"/>
      <c r="STT1" s="89"/>
      <c r="STU1" s="89"/>
      <c r="STV1" s="89"/>
      <c r="STW1" s="89"/>
      <c r="STX1" s="89"/>
      <c r="STY1" s="89"/>
      <c r="STZ1" s="89"/>
      <c r="SUA1" s="89"/>
      <c r="SUB1" s="89"/>
      <c r="SUC1" s="89"/>
      <c r="SUD1" s="89"/>
      <c r="SUE1" s="89"/>
      <c r="SUF1" s="89"/>
      <c r="SUG1" s="89"/>
      <c r="SUH1" s="89"/>
      <c r="SUI1" s="89"/>
      <c r="SUJ1" s="89"/>
      <c r="SUK1" s="89"/>
      <c r="SUL1" s="89"/>
      <c r="SUM1" s="89"/>
      <c r="SUN1" s="89"/>
      <c r="SUO1" s="89"/>
      <c r="SUP1" s="89"/>
      <c r="SUQ1" s="89"/>
      <c r="SUR1" s="89"/>
      <c r="SUS1" s="89"/>
      <c r="SUT1" s="89"/>
      <c r="SUU1" s="89"/>
      <c r="SUV1" s="89"/>
      <c r="SUW1" s="89"/>
      <c r="SUX1" s="89"/>
      <c r="SUY1" s="89"/>
      <c r="SUZ1" s="89"/>
      <c r="SVA1" s="89"/>
      <c r="SVB1" s="89"/>
      <c r="SVC1" s="89"/>
      <c r="SVD1" s="89"/>
      <c r="SVE1" s="89"/>
      <c r="SVF1" s="89"/>
      <c r="SVG1" s="89"/>
      <c r="SVH1" s="89"/>
      <c r="SVI1" s="89"/>
      <c r="SVJ1" s="89"/>
      <c r="SVK1" s="89"/>
      <c r="SVL1" s="89"/>
      <c r="SVM1" s="89"/>
      <c r="SVN1" s="89"/>
      <c r="SVO1" s="89"/>
      <c r="SVP1" s="89"/>
      <c r="SVQ1" s="89"/>
      <c r="SVR1" s="89"/>
      <c r="SVS1" s="89"/>
      <c r="SVT1" s="89"/>
      <c r="SVU1" s="89"/>
      <c r="SVV1" s="89"/>
      <c r="SVW1" s="89"/>
      <c r="SVX1" s="89"/>
      <c r="SVY1" s="89"/>
      <c r="SVZ1" s="89"/>
      <c r="SWA1" s="89"/>
      <c r="SWB1" s="89"/>
      <c r="SWC1" s="89"/>
      <c r="SWD1" s="89"/>
      <c r="SWE1" s="89"/>
      <c r="SWF1" s="89"/>
      <c r="SWG1" s="89"/>
      <c r="SWH1" s="89"/>
      <c r="SWI1" s="89"/>
      <c r="SWJ1" s="89"/>
      <c r="SWK1" s="89"/>
      <c r="SWL1" s="89"/>
      <c r="SWM1" s="89"/>
      <c r="SWN1" s="89"/>
      <c r="SWO1" s="89"/>
      <c r="SWP1" s="89"/>
      <c r="SWQ1" s="89"/>
      <c r="SWR1" s="89"/>
      <c r="SWS1" s="89"/>
      <c r="SWT1" s="89"/>
      <c r="SWU1" s="89"/>
      <c r="SWV1" s="89"/>
      <c r="SWW1" s="89"/>
      <c r="SWX1" s="89"/>
      <c r="SWY1" s="89"/>
      <c r="SWZ1" s="89"/>
      <c r="SXA1" s="89"/>
      <c r="SXB1" s="89"/>
      <c r="SXC1" s="89"/>
      <c r="SXD1" s="89"/>
      <c r="SXE1" s="89"/>
      <c r="SXF1" s="89"/>
      <c r="SXG1" s="89"/>
      <c r="SXH1" s="89"/>
      <c r="SXI1" s="89"/>
      <c r="SXJ1" s="89"/>
      <c r="SXK1" s="89"/>
      <c r="SXL1" s="89"/>
      <c r="SXM1" s="89"/>
      <c r="SXN1" s="89"/>
      <c r="SXO1" s="89"/>
      <c r="SXP1" s="89"/>
      <c r="SXQ1" s="89"/>
      <c r="SXR1" s="89"/>
      <c r="SXS1" s="89"/>
      <c r="SXT1" s="89"/>
      <c r="SXU1" s="89"/>
      <c r="SXV1" s="89"/>
      <c r="SXW1" s="89"/>
      <c r="SXX1" s="89"/>
      <c r="SXY1" s="89"/>
      <c r="SXZ1" s="89"/>
      <c r="SYA1" s="89"/>
      <c r="SYB1" s="89"/>
      <c r="SYC1" s="89"/>
      <c r="SYD1" s="89"/>
      <c r="SYE1" s="89"/>
      <c r="SYF1" s="89"/>
      <c r="SYG1" s="89"/>
      <c r="SYH1" s="89"/>
      <c r="SYI1" s="89"/>
      <c r="SYJ1" s="89"/>
      <c r="SYK1" s="89"/>
      <c r="SYL1" s="89"/>
      <c r="SYM1" s="89"/>
      <c r="SYN1" s="89"/>
      <c r="SYO1" s="89"/>
      <c r="SYP1" s="89"/>
      <c r="SYQ1" s="89"/>
      <c r="SYR1" s="89"/>
      <c r="SYS1" s="89"/>
      <c r="SYT1" s="89"/>
      <c r="SYU1" s="89"/>
      <c r="SYV1" s="89"/>
      <c r="SYW1" s="89"/>
      <c r="SYX1" s="89"/>
      <c r="SYY1" s="89"/>
      <c r="SYZ1" s="89"/>
      <c r="SZA1" s="89"/>
      <c r="SZB1" s="89"/>
      <c r="SZC1" s="89"/>
      <c r="SZD1" s="89"/>
      <c r="SZE1" s="89"/>
      <c r="SZF1" s="89"/>
      <c r="SZG1" s="89"/>
      <c r="SZH1" s="89"/>
      <c r="SZI1" s="89"/>
      <c r="SZJ1" s="89"/>
      <c r="SZK1" s="89"/>
      <c r="SZL1" s="89"/>
      <c r="SZM1" s="89"/>
      <c r="SZN1" s="89"/>
      <c r="SZO1" s="89"/>
      <c r="SZP1" s="89"/>
      <c r="SZQ1" s="89"/>
      <c r="SZR1" s="89"/>
      <c r="SZS1" s="89"/>
      <c r="SZT1" s="89"/>
      <c r="SZU1" s="89"/>
      <c r="SZV1" s="89"/>
      <c r="SZW1" s="89"/>
      <c r="SZX1" s="89"/>
      <c r="SZY1" s="89"/>
      <c r="SZZ1" s="89"/>
      <c r="TAA1" s="89"/>
      <c r="TAB1" s="89"/>
      <c r="TAC1" s="89"/>
      <c r="TAD1" s="89"/>
      <c r="TAE1" s="89"/>
      <c r="TAF1" s="89"/>
      <c r="TAG1" s="89"/>
      <c r="TAH1" s="89"/>
      <c r="TAI1" s="89"/>
      <c r="TAJ1" s="89"/>
      <c r="TAK1" s="89"/>
      <c r="TAL1" s="89"/>
      <c r="TAM1" s="89"/>
      <c r="TAN1" s="89"/>
      <c r="TAO1" s="89"/>
      <c r="TAP1" s="89"/>
      <c r="TAQ1" s="89"/>
      <c r="TAR1" s="89"/>
      <c r="TAS1" s="89"/>
      <c r="TAT1" s="89"/>
      <c r="TAU1" s="89"/>
      <c r="TAV1" s="89"/>
      <c r="TAW1" s="89"/>
      <c r="TAX1" s="89"/>
      <c r="TAY1" s="89"/>
      <c r="TAZ1" s="89"/>
      <c r="TBA1" s="89"/>
      <c r="TBB1" s="89"/>
      <c r="TBC1" s="89"/>
      <c r="TBD1" s="89"/>
      <c r="TBE1" s="89"/>
      <c r="TBF1" s="89"/>
      <c r="TBG1" s="89"/>
      <c r="TBH1" s="89"/>
      <c r="TBI1" s="89"/>
      <c r="TBJ1" s="89"/>
      <c r="TBK1" s="89"/>
      <c r="TBL1" s="89"/>
      <c r="TBM1" s="89"/>
      <c r="TBN1" s="89"/>
      <c r="TBO1" s="89"/>
      <c r="TBP1" s="89"/>
      <c r="TBQ1" s="89"/>
      <c r="TBR1" s="89"/>
      <c r="TBS1" s="89"/>
      <c r="TBT1" s="89"/>
      <c r="TBU1" s="89"/>
      <c r="TBV1" s="89"/>
      <c r="TBW1" s="89"/>
      <c r="TBX1" s="89"/>
      <c r="TBY1" s="89"/>
      <c r="TBZ1" s="89"/>
      <c r="TCA1" s="89"/>
      <c r="TCB1" s="89"/>
      <c r="TCC1" s="89"/>
      <c r="TCD1" s="89"/>
      <c r="TCE1" s="89"/>
      <c r="TCF1" s="89"/>
      <c r="TCG1" s="89"/>
      <c r="TCH1" s="89"/>
      <c r="TCI1" s="89"/>
      <c r="TCJ1" s="89"/>
      <c r="TCK1" s="89"/>
      <c r="TCL1" s="89"/>
      <c r="TCM1" s="89"/>
      <c r="TCN1" s="89"/>
      <c r="TCO1" s="89"/>
      <c r="TCP1" s="89"/>
      <c r="TCQ1" s="89"/>
      <c r="TCR1" s="89"/>
      <c r="TCS1" s="89"/>
      <c r="TCT1" s="89"/>
      <c r="TCU1" s="89"/>
      <c r="TCV1" s="89"/>
      <c r="TCW1" s="89"/>
      <c r="TCX1" s="89"/>
      <c r="TCY1" s="89"/>
      <c r="TCZ1" s="89"/>
      <c r="TDA1" s="89"/>
      <c r="TDB1" s="89"/>
      <c r="TDC1" s="89"/>
      <c r="TDD1" s="89"/>
      <c r="TDE1" s="89"/>
      <c r="TDF1" s="89"/>
      <c r="TDG1" s="89"/>
      <c r="TDH1" s="89"/>
      <c r="TDI1" s="89"/>
      <c r="TDJ1" s="89"/>
      <c r="TDK1" s="89"/>
      <c r="TDL1" s="89"/>
      <c r="TDM1" s="89"/>
      <c r="TDN1" s="89"/>
      <c r="TDO1" s="89"/>
      <c r="TDP1" s="89"/>
      <c r="TDQ1" s="89"/>
      <c r="TDR1" s="89"/>
      <c r="TDS1" s="89"/>
      <c r="TDT1" s="89"/>
      <c r="TDU1" s="89"/>
      <c r="TDV1" s="89"/>
      <c r="TDW1" s="89"/>
      <c r="TDX1" s="89"/>
      <c r="TDY1" s="89"/>
      <c r="TDZ1" s="89"/>
      <c r="TEA1" s="89"/>
      <c r="TEB1" s="89"/>
      <c r="TEC1" s="89"/>
      <c r="TED1" s="89"/>
      <c r="TEE1" s="89"/>
      <c r="TEF1" s="89"/>
      <c r="TEG1" s="89"/>
      <c r="TEH1" s="89"/>
      <c r="TEI1" s="89"/>
      <c r="TEJ1" s="89"/>
      <c r="TEK1" s="89"/>
      <c r="TEL1" s="89"/>
      <c r="TEM1" s="89"/>
      <c r="TEN1" s="89"/>
      <c r="TEO1" s="89"/>
      <c r="TEP1" s="89"/>
      <c r="TEQ1" s="89"/>
      <c r="TER1" s="89"/>
      <c r="TES1" s="89"/>
      <c r="TET1" s="89"/>
      <c r="TEU1" s="89"/>
      <c r="TEV1" s="89"/>
      <c r="TEW1" s="89"/>
      <c r="TEX1" s="89"/>
      <c r="TEY1" s="89"/>
      <c r="TEZ1" s="89"/>
      <c r="TFA1" s="89"/>
      <c r="TFB1" s="89"/>
      <c r="TFC1" s="89"/>
      <c r="TFD1" s="89"/>
      <c r="TFE1" s="89"/>
      <c r="TFF1" s="89"/>
      <c r="TFG1" s="89"/>
      <c r="TFH1" s="89"/>
      <c r="TFI1" s="89"/>
      <c r="TFJ1" s="89"/>
      <c r="TFK1" s="89"/>
      <c r="TFL1" s="89"/>
      <c r="TFM1" s="89"/>
      <c r="TFN1" s="89"/>
      <c r="TFO1" s="89"/>
      <c r="TFP1" s="89"/>
      <c r="TFQ1" s="89"/>
      <c r="TFR1" s="89"/>
      <c r="TFS1" s="89"/>
      <c r="TFT1" s="89"/>
      <c r="TFU1" s="89"/>
      <c r="TFV1" s="89"/>
      <c r="TFW1" s="89"/>
      <c r="TFX1" s="89"/>
      <c r="TFY1" s="89"/>
      <c r="TFZ1" s="89"/>
      <c r="TGA1" s="89"/>
      <c r="TGB1" s="89"/>
      <c r="TGC1" s="89"/>
      <c r="TGD1" s="89"/>
      <c r="TGE1" s="89"/>
      <c r="TGF1" s="89"/>
      <c r="TGG1" s="89"/>
      <c r="TGH1" s="89"/>
      <c r="TGI1" s="89"/>
      <c r="TGJ1" s="89"/>
      <c r="TGK1" s="89"/>
      <c r="TGL1" s="89"/>
      <c r="TGM1" s="89"/>
      <c r="TGN1" s="89"/>
      <c r="TGO1" s="89"/>
      <c r="TGP1" s="89"/>
      <c r="TGQ1" s="89"/>
      <c r="TGR1" s="89"/>
      <c r="TGS1" s="89"/>
      <c r="TGT1" s="89"/>
      <c r="TGU1" s="89"/>
      <c r="TGV1" s="89"/>
      <c r="TGW1" s="89"/>
      <c r="TGX1" s="89"/>
      <c r="TGY1" s="89"/>
      <c r="TGZ1" s="89"/>
      <c r="THA1" s="89"/>
      <c r="THB1" s="89"/>
      <c r="THC1" s="89"/>
      <c r="THD1" s="89"/>
      <c r="THE1" s="89"/>
      <c r="THF1" s="89"/>
      <c r="THG1" s="89"/>
      <c r="THH1" s="89"/>
      <c r="THI1" s="89"/>
      <c r="THJ1" s="89"/>
      <c r="THK1" s="89"/>
      <c r="THL1" s="89"/>
      <c r="THM1" s="89"/>
      <c r="THN1" s="89"/>
      <c r="THO1" s="89"/>
      <c r="THP1" s="89"/>
      <c r="THQ1" s="89"/>
      <c r="THR1" s="89"/>
      <c r="THS1" s="89"/>
      <c r="THT1" s="89"/>
      <c r="THU1" s="89"/>
      <c r="THV1" s="89"/>
      <c r="THW1" s="89"/>
      <c r="THX1" s="89"/>
      <c r="THY1" s="89"/>
      <c r="THZ1" s="89"/>
      <c r="TIA1" s="89"/>
      <c r="TIB1" s="89"/>
      <c r="TIC1" s="89"/>
      <c r="TID1" s="89"/>
      <c r="TIE1" s="89"/>
      <c r="TIF1" s="89"/>
      <c r="TIG1" s="89"/>
      <c r="TIH1" s="89"/>
      <c r="TII1" s="89"/>
      <c r="TIJ1" s="89"/>
      <c r="TIK1" s="89"/>
      <c r="TIL1" s="89"/>
      <c r="TIM1" s="89"/>
      <c r="TIN1" s="89"/>
      <c r="TIO1" s="89"/>
      <c r="TIP1" s="89"/>
      <c r="TIQ1" s="89"/>
      <c r="TIR1" s="89"/>
      <c r="TIS1" s="89"/>
      <c r="TIT1" s="89"/>
      <c r="TIU1" s="89"/>
      <c r="TIV1" s="89"/>
      <c r="TIW1" s="89"/>
      <c r="TIX1" s="89"/>
      <c r="TIY1" s="89"/>
      <c r="TIZ1" s="89"/>
      <c r="TJA1" s="89"/>
      <c r="TJB1" s="89"/>
      <c r="TJC1" s="89"/>
      <c r="TJD1" s="89"/>
      <c r="TJE1" s="89"/>
      <c r="TJF1" s="89"/>
      <c r="TJG1" s="89"/>
      <c r="TJH1" s="89"/>
      <c r="TJI1" s="89"/>
      <c r="TJJ1" s="89"/>
      <c r="TJK1" s="89"/>
      <c r="TJL1" s="89"/>
      <c r="TJM1" s="89"/>
      <c r="TJN1" s="89"/>
      <c r="TJO1" s="89"/>
      <c r="TJP1" s="89"/>
      <c r="TJQ1" s="89"/>
      <c r="TJR1" s="89"/>
      <c r="TJS1" s="89"/>
      <c r="TJT1" s="89"/>
      <c r="TJU1" s="89"/>
      <c r="TJV1" s="89"/>
      <c r="TJW1" s="89"/>
      <c r="TJX1" s="89"/>
      <c r="TJY1" s="89"/>
      <c r="TJZ1" s="89"/>
      <c r="TKA1" s="89"/>
      <c r="TKB1" s="89"/>
      <c r="TKC1" s="89"/>
      <c r="TKD1" s="89"/>
      <c r="TKE1" s="89"/>
      <c r="TKF1" s="89"/>
      <c r="TKG1" s="89"/>
      <c r="TKH1" s="89"/>
      <c r="TKI1" s="89"/>
      <c r="TKJ1" s="89"/>
      <c r="TKK1" s="89"/>
      <c r="TKL1" s="89"/>
      <c r="TKM1" s="89"/>
      <c r="TKN1" s="89"/>
      <c r="TKO1" s="89"/>
      <c r="TKP1" s="89"/>
      <c r="TKQ1" s="89"/>
      <c r="TKR1" s="89"/>
      <c r="TKS1" s="89"/>
      <c r="TKT1" s="89"/>
      <c r="TKU1" s="89"/>
      <c r="TKV1" s="89"/>
      <c r="TKW1" s="89"/>
      <c r="TKX1" s="89"/>
      <c r="TKY1" s="89"/>
      <c r="TKZ1" s="89"/>
      <c r="TLA1" s="89"/>
      <c r="TLB1" s="89"/>
      <c r="TLC1" s="89"/>
      <c r="TLD1" s="89"/>
      <c r="TLE1" s="89"/>
      <c r="TLF1" s="89"/>
      <c r="TLG1" s="89"/>
      <c r="TLH1" s="89"/>
      <c r="TLI1" s="89"/>
      <c r="TLJ1" s="89"/>
      <c r="TLK1" s="89"/>
      <c r="TLL1" s="89"/>
      <c r="TLM1" s="89"/>
      <c r="TLN1" s="89"/>
      <c r="TLO1" s="89"/>
      <c r="TLP1" s="89"/>
      <c r="TLQ1" s="89"/>
      <c r="TLR1" s="89"/>
      <c r="TLS1" s="89"/>
      <c r="TLT1" s="89"/>
      <c r="TLU1" s="89"/>
      <c r="TLV1" s="89"/>
      <c r="TLW1" s="89"/>
      <c r="TLX1" s="89"/>
      <c r="TLY1" s="89"/>
      <c r="TLZ1" s="89"/>
      <c r="TMA1" s="89"/>
      <c r="TMB1" s="89"/>
      <c r="TMC1" s="89"/>
      <c r="TMD1" s="89"/>
      <c r="TME1" s="89"/>
      <c r="TMF1" s="89"/>
      <c r="TMG1" s="89"/>
      <c r="TMH1" s="89"/>
      <c r="TMI1" s="89"/>
      <c r="TMJ1" s="89"/>
      <c r="TMK1" s="89"/>
      <c r="TML1" s="89"/>
      <c r="TMM1" s="89"/>
      <c r="TMN1" s="89"/>
      <c r="TMO1" s="89"/>
      <c r="TMP1" s="89"/>
      <c r="TMQ1" s="89"/>
      <c r="TMR1" s="89"/>
      <c r="TMS1" s="89"/>
      <c r="TMT1" s="89"/>
      <c r="TMU1" s="89"/>
      <c r="TMV1" s="89"/>
      <c r="TMW1" s="89"/>
      <c r="TMX1" s="89"/>
      <c r="TMY1" s="89"/>
      <c r="TMZ1" s="89"/>
      <c r="TNA1" s="89"/>
      <c r="TNB1" s="89"/>
      <c r="TNC1" s="89"/>
      <c r="TND1" s="89"/>
      <c r="TNE1" s="89"/>
      <c r="TNF1" s="89"/>
      <c r="TNG1" s="89"/>
      <c r="TNH1" s="89"/>
      <c r="TNI1" s="89"/>
      <c r="TNJ1" s="89"/>
      <c r="TNK1" s="89"/>
      <c r="TNL1" s="89"/>
      <c r="TNM1" s="89"/>
      <c r="TNN1" s="89"/>
      <c r="TNO1" s="89"/>
      <c r="TNP1" s="89"/>
      <c r="TNQ1" s="89"/>
      <c r="TNR1" s="89"/>
      <c r="TNS1" s="89"/>
      <c r="TNT1" s="89"/>
      <c r="TNU1" s="89"/>
      <c r="TNV1" s="89"/>
      <c r="TNW1" s="89"/>
      <c r="TNX1" s="89"/>
      <c r="TNY1" s="89"/>
      <c r="TNZ1" s="89"/>
      <c r="TOA1" s="89"/>
      <c r="TOB1" s="89"/>
      <c r="TOC1" s="89"/>
      <c r="TOD1" s="89"/>
      <c r="TOE1" s="89"/>
      <c r="TOF1" s="89"/>
      <c r="TOG1" s="89"/>
      <c r="TOH1" s="89"/>
      <c r="TOI1" s="89"/>
      <c r="TOJ1" s="89"/>
      <c r="TOK1" s="89"/>
      <c r="TOL1" s="89"/>
      <c r="TOM1" s="89"/>
      <c r="TON1" s="89"/>
      <c r="TOO1" s="89"/>
      <c r="TOP1" s="89"/>
      <c r="TOQ1" s="89"/>
      <c r="TOR1" s="89"/>
      <c r="TOS1" s="89"/>
      <c r="TOT1" s="89"/>
      <c r="TOU1" s="89"/>
      <c r="TOV1" s="89"/>
      <c r="TOW1" s="89"/>
      <c r="TOX1" s="89"/>
      <c r="TOY1" s="89"/>
      <c r="TOZ1" s="89"/>
      <c r="TPA1" s="89"/>
      <c r="TPB1" s="89"/>
      <c r="TPC1" s="89"/>
      <c r="TPD1" s="89"/>
      <c r="TPE1" s="89"/>
      <c r="TPF1" s="89"/>
      <c r="TPG1" s="89"/>
      <c r="TPH1" s="89"/>
      <c r="TPI1" s="89"/>
      <c r="TPJ1" s="89"/>
      <c r="TPK1" s="89"/>
      <c r="TPL1" s="89"/>
      <c r="TPM1" s="89"/>
      <c r="TPN1" s="89"/>
      <c r="TPO1" s="89"/>
      <c r="TPP1" s="89"/>
      <c r="TPQ1" s="89"/>
      <c r="TPR1" s="89"/>
      <c r="TPS1" s="89"/>
      <c r="TPT1" s="89"/>
      <c r="TPU1" s="89"/>
      <c r="TPV1" s="89"/>
      <c r="TPW1" s="89"/>
      <c r="TPX1" s="89"/>
      <c r="TPY1" s="89"/>
      <c r="TPZ1" s="89"/>
      <c r="TQA1" s="89"/>
      <c r="TQB1" s="89"/>
      <c r="TQC1" s="89"/>
      <c r="TQD1" s="89"/>
      <c r="TQE1" s="89"/>
      <c r="TQF1" s="89"/>
      <c r="TQG1" s="89"/>
      <c r="TQH1" s="89"/>
      <c r="TQI1" s="89"/>
      <c r="TQJ1" s="89"/>
      <c r="TQK1" s="89"/>
      <c r="TQL1" s="89"/>
      <c r="TQM1" s="89"/>
      <c r="TQN1" s="89"/>
      <c r="TQO1" s="89"/>
      <c r="TQP1" s="89"/>
      <c r="TQQ1" s="89"/>
      <c r="TQR1" s="89"/>
      <c r="TQS1" s="89"/>
      <c r="TQT1" s="89"/>
      <c r="TQU1" s="89"/>
      <c r="TQV1" s="89"/>
      <c r="TQW1" s="89"/>
      <c r="TQX1" s="89"/>
      <c r="TQY1" s="89"/>
      <c r="TQZ1" s="89"/>
      <c r="TRA1" s="89"/>
      <c r="TRB1" s="89"/>
      <c r="TRC1" s="89"/>
      <c r="TRD1" s="89"/>
      <c r="TRE1" s="89"/>
      <c r="TRF1" s="89"/>
      <c r="TRG1" s="89"/>
      <c r="TRH1" s="89"/>
      <c r="TRI1" s="89"/>
      <c r="TRJ1" s="89"/>
      <c r="TRK1" s="89"/>
      <c r="TRL1" s="89"/>
      <c r="TRM1" s="89"/>
      <c r="TRN1" s="89"/>
      <c r="TRO1" s="89"/>
      <c r="TRP1" s="89"/>
      <c r="TRQ1" s="89"/>
      <c r="TRR1" s="89"/>
      <c r="TRS1" s="89"/>
      <c r="TRT1" s="89"/>
      <c r="TRU1" s="89"/>
      <c r="TRV1" s="89"/>
      <c r="TRW1" s="89"/>
      <c r="TRX1" s="89"/>
      <c r="TRY1" s="89"/>
      <c r="TRZ1" s="89"/>
      <c r="TSA1" s="89"/>
      <c r="TSB1" s="89"/>
      <c r="TSC1" s="89"/>
      <c r="TSD1" s="89"/>
      <c r="TSE1" s="89"/>
      <c r="TSF1" s="89"/>
      <c r="TSG1" s="89"/>
      <c r="TSH1" s="89"/>
      <c r="TSI1" s="89"/>
      <c r="TSJ1" s="89"/>
      <c r="TSK1" s="89"/>
      <c r="TSL1" s="89"/>
      <c r="TSM1" s="89"/>
      <c r="TSN1" s="89"/>
      <c r="TSO1" s="89"/>
      <c r="TSP1" s="89"/>
      <c r="TSQ1" s="89"/>
      <c r="TSR1" s="89"/>
      <c r="TSS1" s="89"/>
      <c r="TST1" s="89"/>
      <c r="TSU1" s="89"/>
      <c r="TSV1" s="89"/>
      <c r="TSW1" s="89"/>
      <c r="TSX1" s="89"/>
      <c r="TSY1" s="89"/>
      <c r="TSZ1" s="89"/>
      <c r="TTA1" s="89"/>
      <c r="TTB1" s="89"/>
      <c r="TTC1" s="89"/>
      <c r="TTD1" s="89"/>
      <c r="TTE1" s="89"/>
      <c r="TTF1" s="89"/>
      <c r="TTG1" s="89"/>
      <c r="TTH1" s="89"/>
      <c r="TTI1" s="89"/>
      <c r="TTJ1" s="89"/>
      <c r="TTK1" s="89"/>
      <c r="TTL1" s="89"/>
      <c r="TTM1" s="89"/>
      <c r="TTN1" s="89"/>
      <c r="TTO1" s="89"/>
      <c r="TTP1" s="89"/>
      <c r="TTQ1" s="89"/>
      <c r="TTR1" s="89"/>
      <c r="TTS1" s="89"/>
      <c r="TTT1" s="89"/>
      <c r="TTU1" s="89"/>
      <c r="TTV1" s="89"/>
      <c r="TTW1" s="89"/>
      <c r="TTX1" s="89"/>
      <c r="TTY1" s="89"/>
      <c r="TTZ1" s="89"/>
      <c r="TUA1" s="89"/>
      <c r="TUB1" s="89"/>
      <c r="TUC1" s="89"/>
      <c r="TUD1" s="89"/>
      <c r="TUE1" s="89"/>
      <c r="TUF1" s="89"/>
      <c r="TUG1" s="89"/>
      <c r="TUH1" s="89"/>
      <c r="TUI1" s="89"/>
      <c r="TUJ1" s="89"/>
      <c r="TUK1" s="89"/>
      <c r="TUL1" s="89"/>
      <c r="TUM1" s="89"/>
      <c r="TUN1" s="89"/>
      <c r="TUO1" s="89"/>
      <c r="TUP1" s="89"/>
      <c r="TUQ1" s="89"/>
      <c r="TUR1" s="89"/>
      <c r="TUS1" s="89"/>
      <c r="TUT1" s="89"/>
      <c r="TUU1" s="89"/>
      <c r="TUV1" s="89"/>
      <c r="TUW1" s="89"/>
      <c r="TUX1" s="89"/>
      <c r="TUY1" s="89"/>
      <c r="TUZ1" s="89"/>
      <c r="TVA1" s="89"/>
      <c r="TVB1" s="89"/>
      <c r="TVC1" s="89"/>
      <c r="TVD1" s="89"/>
      <c r="TVE1" s="89"/>
      <c r="TVF1" s="89"/>
      <c r="TVG1" s="89"/>
      <c r="TVH1" s="89"/>
      <c r="TVI1" s="89"/>
      <c r="TVJ1" s="89"/>
      <c r="TVK1" s="89"/>
      <c r="TVL1" s="89"/>
      <c r="TVM1" s="89"/>
      <c r="TVN1" s="89"/>
      <c r="TVO1" s="89"/>
      <c r="TVP1" s="89"/>
      <c r="TVQ1" s="89"/>
      <c r="TVR1" s="89"/>
      <c r="TVS1" s="89"/>
      <c r="TVT1" s="89"/>
      <c r="TVU1" s="89"/>
      <c r="TVV1" s="89"/>
      <c r="TVW1" s="89"/>
      <c r="TVX1" s="89"/>
      <c r="TVY1" s="89"/>
      <c r="TVZ1" s="89"/>
      <c r="TWA1" s="89"/>
      <c r="TWB1" s="89"/>
      <c r="TWC1" s="89"/>
      <c r="TWD1" s="89"/>
      <c r="TWE1" s="89"/>
      <c r="TWF1" s="89"/>
      <c r="TWG1" s="89"/>
      <c r="TWH1" s="89"/>
      <c r="TWI1" s="89"/>
      <c r="TWJ1" s="89"/>
      <c r="TWK1" s="89"/>
      <c r="TWL1" s="89"/>
      <c r="TWM1" s="89"/>
      <c r="TWN1" s="89"/>
      <c r="TWO1" s="89"/>
      <c r="TWP1" s="89"/>
      <c r="TWQ1" s="89"/>
      <c r="TWR1" s="89"/>
      <c r="TWS1" s="89"/>
      <c r="TWT1" s="89"/>
      <c r="TWU1" s="89"/>
      <c r="TWV1" s="89"/>
      <c r="TWW1" s="89"/>
      <c r="TWX1" s="89"/>
      <c r="TWY1" s="89"/>
      <c r="TWZ1" s="89"/>
      <c r="TXA1" s="89"/>
      <c r="TXB1" s="89"/>
      <c r="TXC1" s="89"/>
      <c r="TXD1" s="89"/>
      <c r="TXE1" s="89"/>
      <c r="TXF1" s="89"/>
      <c r="TXG1" s="89"/>
      <c r="TXH1" s="89"/>
      <c r="TXI1" s="89"/>
      <c r="TXJ1" s="89"/>
      <c r="TXK1" s="89"/>
      <c r="TXL1" s="89"/>
      <c r="TXM1" s="89"/>
      <c r="TXN1" s="89"/>
      <c r="TXO1" s="89"/>
      <c r="TXP1" s="89"/>
      <c r="TXQ1" s="89"/>
      <c r="TXR1" s="89"/>
      <c r="TXS1" s="89"/>
      <c r="TXT1" s="89"/>
      <c r="TXU1" s="89"/>
      <c r="TXV1" s="89"/>
      <c r="TXW1" s="89"/>
      <c r="TXX1" s="89"/>
      <c r="TXY1" s="89"/>
      <c r="TXZ1" s="89"/>
      <c r="TYA1" s="89"/>
      <c r="TYB1" s="89"/>
      <c r="TYC1" s="89"/>
      <c r="TYD1" s="89"/>
      <c r="TYE1" s="89"/>
      <c r="TYF1" s="89"/>
      <c r="TYG1" s="89"/>
      <c r="TYH1" s="89"/>
      <c r="TYI1" s="89"/>
      <c r="TYJ1" s="89"/>
      <c r="TYK1" s="89"/>
      <c r="TYL1" s="89"/>
      <c r="TYM1" s="89"/>
      <c r="TYN1" s="89"/>
      <c r="TYO1" s="89"/>
      <c r="TYP1" s="89"/>
      <c r="TYQ1" s="89"/>
      <c r="TYR1" s="89"/>
      <c r="TYS1" s="89"/>
      <c r="TYT1" s="89"/>
      <c r="TYU1" s="89"/>
      <c r="TYV1" s="89"/>
      <c r="TYW1" s="89"/>
      <c r="TYX1" s="89"/>
      <c r="TYY1" s="89"/>
      <c r="TYZ1" s="89"/>
      <c r="TZA1" s="89"/>
      <c r="TZB1" s="89"/>
      <c r="TZC1" s="89"/>
      <c r="TZD1" s="89"/>
      <c r="TZE1" s="89"/>
      <c r="TZF1" s="89"/>
      <c r="TZG1" s="89"/>
      <c r="TZH1" s="89"/>
      <c r="TZI1" s="89"/>
      <c r="TZJ1" s="89"/>
      <c r="TZK1" s="89"/>
      <c r="TZL1" s="89"/>
      <c r="TZM1" s="89"/>
      <c r="TZN1" s="89"/>
      <c r="TZO1" s="89"/>
      <c r="TZP1" s="89"/>
      <c r="TZQ1" s="89"/>
      <c r="TZR1" s="89"/>
      <c r="TZS1" s="89"/>
      <c r="TZT1" s="89"/>
      <c r="TZU1" s="89"/>
      <c r="TZV1" s="89"/>
      <c r="TZW1" s="89"/>
      <c r="TZX1" s="89"/>
      <c r="TZY1" s="89"/>
      <c r="TZZ1" s="89"/>
      <c r="UAA1" s="89"/>
      <c r="UAB1" s="89"/>
      <c r="UAC1" s="89"/>
      <c r="UAD1" s="89"/>
      <c r="UAE1" s="89"/>
      <c r="UAF1" s="89"/>
      <c r="UAG1" s="89"/>
      <c r="UAH1" s="89"/>
      <c r="UAI1" s="89"/>
      <c r="UAJ1" s="89"/>
      <c r="UAK1" s="89"/>
      <c r="UAL1" s="89"/>
      <c r="UAM1" s="89"/>
      <c r="UAN1" s="89"/>
      <c r="UAO1" s="89"/>
      <c r="UAP1" s="89"/>
      <c r="UAQ1" s="89"/>
      <c r="UAR1" s="89"/>
      <c r="UAS1" s="89"/>
      <c r="UAT1" s="89"/>
      <c r="UAU1" s="89"/>
      <c r="UAV1" s="89"/>
      <c r="UAW1" s="89"/>
      <c r="UAX1" s="89"/>
      <c r="UAY1" s="89"/>
      <c r="UAZ1" s="89"/>
      <c r="UBA1" s="89"/>
      <c r="UBB1" s="89"/>
      <c r="UBC1" s="89"/>
      <c r="UBD1" s="89"/>
      <c r="UBE1" s="89"/>
      <c r="UBF1" s="89"/>
      <c r="UBG1" s="89"/>
      <c r="UBH1" s="89"/>
      <c r="UBI1" s="89"/>
      <c r="UBJ1" s="89"/>
      <c r="UBK1" s="89"/>
      <c r="UBL1" s="89"/>
      <c r="UBM1" s="89"/>
      <c r="UBN1" s="89"/>
      <c r="UBO1" s="89"/>
      <c r="UBP1" s="89"/>
      <c r="UBQ1" s="89"/>
      <c r="UBR1" s="89"/>
      <c r="UBS1" s="89"/>
      <c r="UBT1" s="89"/>
      <c r="UBU1" s="89"/>
      <c r="UBV1" s="89"/>
      <c r="UBW1" s="89"/>
      <c r="UBX1" s="89"/>
      <c r="UBY1" s="89"/>
      <c r="UBZ1" s="89"/>
      <c r="UCA1" s="89"/>
      <c r="UCB1" s="89"/>
      <c r="UCC1" s="89"/>
      <c r="UCD1" s="89"/>
      <c r="UCE1" s="89"/>
      <c r="UCF1" s="89"/>
      <c r="UCG1" s="89"/>
      <c r="UCH1" s="89"/>
      <c r="UCI1" s="89"/>
      <c r="UCJ1" s="89"/>
      <c r="UCK1" s="89"/>
      <c r="UCL1" s="89"/>
      <c r="UCM1" s="89"/>
      <c r="UCN1" s="89"/>
      <c r="UCO1" s="89"/>
      <c r="UCP1" s="89"/>
      <c r="UCQ1" s="89"/>
      <c r="UCR1" s="89"/>
      <c r="UCS1" s="89"/>
      <c r="UCT1" s="89"/>
      <c r="UCU1" s="89"/>
      <c r="UCV1" s="89"/>
      <c r="UCW1" s="89"/>
      <c r="UCX1" s="89"/>
      <c r="UCY1" s="89"/>
      <c r="UCZ1" s="89"/>
      <c r="UDA1" s="89"/>
      <c r="UDB1" s="89"/>
      <c r="UDC1" s="89"/>
      <c r="UDD1" s="89"/>
      <c r="UDE1" s="89"/>
      <c r="UDF1" s="89"/>
      <c r="UDG1" s="89"/>
      <c r="UDH1" s="89"/>
      <c r="UDI1" s="89"/>
      <c r="UDJ1" s="89"/>
      <c r="UDK1" s="89"/>
      <c r="UDL1" s="89"/>
      <c r="UDM1" s="89"/>
      <c r="UDN1" s="89"/>
      <c r="UDO1" s="89"/>
      <c r="UDP1" s="89"/>
      <c r="UDQ1" s="89"/>
      <c r="UDR1" s="89"/>
      <c r="UDS1" s="89"/>
      <c r="UDT1" s="89"/>
      <c r="UDU1" s="89"/>
      <c r="UDV1" s="89"/>
      <c r="UDW1" s="89"/>
      <c r="UDX1" s="89"/>
      <c r="UDY1" s="89"/>
      <c r="UDZ1" s="89"/>
      <c r="UEA1" s="89"/>
      <c r="UEB1" s="89"/>
      <c r="UEC1" s="89"/>
      <c r="UED1" s="89"/>
      <c r="UEE1" s="89"/>
      <c r="UEF1" s="89"/>
      <c r="UEG1" s="89"/>
      <c r="UEH1" s="89"/>
      <c r="UEI1" s="89"/>
      <c r="UEJ1" s="89"/>
      <c r="UEK1" s="89"/>
      <c r="UEL1" s="89"/>
      <c r="UEM1" s="89"/>
      <c r="UEN1" s="89"/>
      <c r="UEO1" s="89"/>
      <c r="UEP1" s="89"/>
      <c r="UEQ1" s="89"/>
      <c r="UER1" s="89"/>
      <c r="UES1" s="89"/>
      <c r="UET1" s="89"/>
      <c r="UEU1" s="89"/>
      <c r="UEV1" s="89"/>
      <c r="UEW1" s="89"/>
      <c r="UEX1" s="89"/>
      <c r="UEY1" s="89"/>
      <c r="UEZ1" s="89"/>
      <c r="UFA1" s="89"/>
      <c r="UFB1" s="89"/>
      <c r="UFC1" s="89"/>
      <c r="UFD1" s="89"/>
      <c r="UFE1" s="89"/>
      <c r="UFF1" s="89"/>
      <c r="UFG1" s="89"/>
      <c r="UFH1" s="89"/>
      <c r="UFI1" s="89"/>
      <c r="UFJ1" s="89"/>
      <c r="UFK1" s="89"/>
      <c r="UFL1" s="89"/>
      <c r="UFM1" s="89"/>
      <c r="UFN1" s="89"/>
      <c r="UFO1" s="89"/>
      <c r="UFP1" s="89"/>
      <c r="UFQ1" s="89"/>
      <c r="UFR1" s="89"/>
      <c r="UFS1" s="89"/>
      <c r="UFT1" s="89"/>
      <c r="UFU1" s="89"/>
      <c r="UFV1" s="89"/>
      <c r="UFW1" s="89"/>
      <c r="UFX1" s="89"/>
      <c r="UFY1" s="89"/>
      <c r="UFZ1" s="89"/>
      <c r="UGA1" s="89"/>
      <c r="UGB1" s="89"/>
      <c r="UGC1" s="89"/>
      <c r="UGD1" s="89"/>
      <c r="UGE1" s="89"/>
      <c r="UGF1" s="89"/>
      <c r="UGG1" s="89"/>
      <c r="UGH1" s="89"/>
      <c r="UGI1" s="89"/>
      <c r="UGJ1" s="89"/>
      <c r="UGK1" s="89"/>
      <c r="UGL1" s="89"/>
      <c r="UGM1" s="89"/>
      <c r="UGN1" s="89"/>
      <c r="UGO1" s="89"/>
      <c r="UGP1" s="89"/>
      <c r="UGQ1" s="89"/>
      <c r="UGR1" s="89"/>
      <c r="UGS1" s="89"/>
      <c r="UGT1" s="89"/>
      <c r="UGU1" s="89"/>
      <c r="UGV1" s="89"/>
      <c r="UGW1" s="89"/>
      <c r="UGX1" s="89"/>
      <c r="UGY1" s="89"/>
      <c r="UGZ1" s="89"/>
      <c r="UHA1" s="89"/>
      <c r="UHB1" s="89"/>
      <c r="UHC1" s="89"/>
      <c r="UHD1" s="89"/>
      <c r="UHE1" s="89"/>
      <c r="UHF1" s="89"/>
      <c r="UHG1" s="89"/>
      <c r="UHH1" s="89"/>
      <c r="UHI1" s="89"/>
      <c r="UHJ1" s="89"/>
      <c r="UHK1" s="89"/>
      <c r="UHL1" s="89"/>
      <c r="UHM1" s="89"/>
      <c r="UHN1" s="89"/>
      <c r="UHO1" s="89"/>
      <c r="UHP1" s="89"/>
      <c r="UHQ1" s="89"/>
      <c r="UHR1" s="89"/>
      <c r="UHS1" s="89"/>
      <c r="UHT1" s="89"/>
      <c r="UHU1" s="89"/>
      <c r="UHV1" s="89"/>
      <c r="UHW1" s="89"/>
      <c r="UHX1" s="89"/>
      <c r="UHY1" s="89"/>
      <c r="UHZ1" s="89"/>
      <c r="UIA1" s="89"/>
      <c r="UIB1" s="89"/>
      <c r="UIC1" s="89"/>
      <c r="UID1" s="89"/>
      <c r="UIE1" s="89"/>
      <c r="UIF1" s="89"/>
      <c r="UIG1" s="89"/>
      <c r="UIH1" s="89"/>
      <c r="UII1" s="89"/>
      <c r="UIJ1" s="89"/>
      <c r="UIK1" s="89"/>
      <c r="UIL1" s="89"/>
      <c r="UIM1" s="89"/>
      <c r="UIN1" s="89"/>
      <c r="UIO1" s="89"/>
      <c r="UIP1" s="89"/>
      <c r="UIQ1" s="89"/>
      <c r="UIR1" s="89"/>
      <c r="UIS1" s="89"/>
      <c r="UIT1" s="89"/>
      <c r="UIU1" s="89"/>
      <c r="UIV1" s="89"/>
      <c r="UIW1" s="89"/>
      <c r="UIX1" s="89"/>
      <c r="UIY1" s="89"/>
      <c r="UIZ1" s="89"/>
      <c r="UJA1" s="89"/>
      <c r="UJB1" s="89"/>
      <c r="UJC1" s="89"/>
      <c r="UJD1" s="89"/>
      <c r="UJE1" s="89"/>
      <c r="UJF1" s="89"/>
      <c r="UJG1" s="89"/>
      <c r="UJH1" s="89"/>
      <c r="UJI1" s="89"/>
      <c r="UJJ1" s="89"/>
      <c r="UJK1" s="89"/>
      <c r="UJL1" s="89"/>
      <c r="UJM1" s="89"/>
      <c r="UJN1" s="89"/>
      <c r="UJO1" s="89"/>
      <c r="UJP1" s="89"/>
      <c r="UJQ1" s="89"/>
      <c r="UJR1" s="89"/>
      <c r="UJS1" s="89"/>
      <c r="UJT1" s="89"/>
      <c r="UJU1" s="89"/>
      <c r="UJV1" s="89"/>
      <c r="UJW1" s="89"/>
      <c r="UJX1" s="89"/>
      <c r="UJY1" s="89"/>
      <c r="UJZ1" s="89"/>
      <c r="UKA1" s="89"/>
      <c r="UKB1" s="89"/>
      <c r="UKC1" s="89"/>
      <c r="UKD1" s="89"/>
      <c r="UKE1" s="89"/>
      <c r="UKF1" s="89"/>
      <c r="UKG1" s="89"/>
      <c r="UKH1" s="89"/>
      <c r="UKI1" s="89"/>
      <c r="UKJ1" s="89"/>
      <c r="UKK1" s="89"/>
      <c r="UKL1" s="89"/>
      <c r="UKM1" s="89"/>
      <c r="UKN1" s="89"/>
      <c r="UKO1" s="89"/>
      <c r="UKP1" s="89"/>
      <c r="UKQ1" s="89"/>
      <c r="UKR1" s="89"/>
      <c r="UKS1" s="89"/>
      <c r="UKT1" s="89"/>
      <c r="UKU1" s="89"/>
      <c r="UKV1" s="89"/>
      <c r="UKW1" s="89"/>
      <c r="UKX1" s="89"/>
      <c r="UKY1" s="89"/>
      <c r="UKZ1" s="89"/>
      <c r="ULA1" s="89"/>
      <c r="ULB1" s="89"/>
      <c r="ULC1" s="89"/>
      <c r="ULD1" s="89"/>
      <c r="ULE1" s="89"/>
      <c r="ULF1" s="89"/>
      <c r="ULG1" s="89"/>
      <c r="ULH1" s="89"/>
      <c r="ULI1" s="89"/>
      <c r="ULJ1" s="89"/>
      <c r="ULK1" s="89"/>
      <c r="ULL1" s="89"/>
      <c r="ULM1" s="89"/>
      <c r="ULN1" s="89"/>
      <c r="ULO1" s="89"/>
      <c r="ULP1" s="89"/>
      <c r="ULQ1" s="89"/>
      <c r="ULR1" s="89"/>
      <c r="ULS1" s="89"/>
      <c r="ULT1" s="89"/>
      <c r="ULU1" s="89"/>
      <c r="ULV1" s="89"/>
      <c r="ULW1" s="89"/>
      <c r="ULX1" s="89"/>
      <c r="ULY1" s="89"/>
      <c r="ULZ1" s="89"/>
      <c r="UMA1" s="89"/>
      <c r="UMB1" s="89"/>
      <c r="UMC1" s="89"/>
      <c r="UMD1" s="89"/>
      <c r="UME1" s="89"/>
      <c r="UMF1" s="89"/>
      <c r="UMG1" s="89"/>
      <c r="UMH1" s="89"/>
      <c r="UMI1" s="89"/>
      <c r="UMJ1" s="89"/>
      <c r="UMK1" s="89"/>
      <c r="UML1" s="89"/>
      <c r="UMM1" s="89"/>
      <c r="UMN1" s="89"/>
      <c r="UMO1" s="89"/>
      <c r="UMP1" s="89"/>
      <c r="UMQ1" s="89"/>
      <c r="UMR1" s="89"/>
      <c r="UMS1" s="89"/>
      <c r="UMT1" s="89"/>
      <c r="UMU1" s="89"/>
      <c r="UMV1" s="89"/>
      <c r="UMW1" s="89"/>
      <c r="UMX1" s="89"/>
      <c r="UMY1" s="89"/>
      <c r="UMZ1" s="89"/>
      <c r="UNA1" s="89"/>
      <c r="UNB1" s="89"/>
      <c r="UNC1" s="89"/>
      <c r="UND1" s="89"/>
      <c r="UNE1" s="89"/>
      <c r="UNF1" s="89"/>
      <c r="UNG1" s="89"/>
      <c r="UNH1" s="89"/>
      <c r="UNI1" s="89"/>
      <c r="UNJ1" s="89"/>
      <c r="UNK1" s="89"/>
      <c r="UNL1" s="89"/>
      <c r="UNM1" s="89"/>
      <c r="UNN1" s="89"/>
      <c r="UNO1" s="89"/>
      <c r="UNP1" s="89"/>
      <c r="UNQ1" s="89"/>
      <c r="UNR1" s="89"/>
      <c r="UNS1" s="89"/>
      <c r="UNT1" s="89"/>
      <c r="UNU1" s="89"/>
      <c r="UNV1" s="89"/>
      <c r="UNW1" s="89"/>
      <c r="UNX1" s="89"/>
      <c r="UNY1" s="89"/>
      <c r="UNZ1" s="89"/>
      <c r="UOA1" s="89"/>
      <c r="UOB1" s="89"/>
      <c r="UOC1" s="89"/>
      <c r="UOD1" s="89"/>
      <c r="UOE1" s="89"/>
      <c r="UOF1" s="89"/>
      <c r="UOG1" s="89"/>
      <c r="UOH1" s="89"/>
      <c r="UOI1" s="89"/>
      <c r="UOJ1" s="89"/>
      <c r="UOK1" s="89"/>
      <c r="UOL1" s="89"/>
      <c r="UOM1" s="89"/>
      <c r="UON1" s="89"/>
      <c r="UOO1" s="89"/>
      <c r="UOP1" s="89"/>
      <c r="UOQ1" s="89"/>
      <c r="UOR1" s="89"/>
      <c r="UOS1" s="89"/>
      <c r="UOT1" s="89"/>
      <c r="UOU1" s="89"/>
      <c r="UOV1" s="89"/>
      <c r="UOW1" s="89"/>
      <c r="UOX1" s="89"/>
      <c r="UOY1" s="89"/>
      <c r="UOZ1" s="89"/>
      <c r="UPA1" s="89"/>
      <c r="UPB1" s="89"/>
      <c r="UPC1" s="89"/>
      <c r="UPD1" s="89"/>
      <c r="UPE1" s="89"/>
      <c r="UPF1" s="89"/>
      <c r="UPG1" s="89"/>
      <c r="UPH1" s="89"/>
      <c r="UPI1" s="89"/>
      <c r="UPJ1" s="89"/>
      <c r="UPK1" s="89"/>
      <c r="UPL1" s="89"/>
      <c r="UPM1" s="89"/>
      <c r="UPN1" s="89"/>
      <c r="UPO1" s="89"/>
      <c r="UPP1" s="89"/>
      <c r="UPQ1" s="89"/>
      <c r="UPR1" s="89"/>
      <c r="UPS1" s="89"/>
      <c r="UPT1" s="89"/>
      <c r="UPU1" s="89"/>
      <c r="UPV1" s="89"/>
      <c r="UPW1" s="89"/>
      <c r="UPX1" s="89"/>
      <c r="UPY1" s="89"/>
      <c r="UPZ1" s="89"/>
      <c r="UQA1" s="89"/>
      <c r="UQB1" s="89"/>
      <c r="UQC1" s="89"/>
      <c r="UQD1" s="89"/>
      <c r="UQE1" s="89"/>
      <c r="UQF1" s="89"/>
      <c r="UQG1" s="89"/>
      <c r="UQH1" s="89"/>
      <c r="UQI1" s="89"/>
      <c r="UQJ1" s="89"/>
      <c r="UQK1" s="89"/>
      <c r="UQL1" s="89"/>
      <c r="UQM1" s="89"/>
      <c r="UQN1" s="89"/>
      <c r="UQO1" s="89"/>
      <c r="UQP1" s="89"/>
      <c r="UQQ1" s="89"/>
      <c r="UQR1" s="89"/>
      <c r="UQS1" s="89"/>
      <c r="UQT1" s="89"/>
      <c r="UQU1" s="89"/>
      <c r="UQV1" s="89"/>
      <c r="UQW1" s="89"/>
      <c r="UQX1" s="89"/>
      <c r="UQY1" s="89"/>
      <c r="UQZ1" s="89"/>
      <c r="URA1" s="89"/>
      <c r="URB1" s="89"/>
      <c r="URC1" s="89"/>
      <c r="URD1" s="89"/>
      <c r="URE1" s="89"/>
      <c r="URF1" s="89"/>
      <c r="URG1" s="89"/>
      <c r="URH1" s="89"/>
      <c r="URI1" s="89"/>
      <c r="URJ1" s="89"/>
      <c r="URK1" s="89"/>
      <c r="URL1" s="89"/>
      <c r="URM1" s="89"/>
      <c r="URN1" s="89"/>
      <c r="URO1" s="89"/>
      <c r="URP1" s="89"/>
      <c r="URQ1" s="89"/>
      <c r="URR1" s="89"/>
      <c r="URS1" s="89"/>
      <c r="URT1" s="89"/>
      <c r="URU1" s="89"/>
      <c r="URV1" s="89"/>
      <c r="URW1" s="89"/>
      <c r="URX1" s="89"/>
      <c r="URY1" s="89"/>
      <c r="URZ1" s="89"/>
      <c r="USA1" s="89"/>
      <c r="USB1" s="89"/>
      <c r="USC1" s="89"/>
      <c r="USD1" s="89"/>
      <c r="USE1" s="89"/>
      <c r="USF1" s="89"/>
      <c r="USG1" s="89"/>
      <c r="USH1" s="89"/>
      <c r="USI1" s="89"/>
      <c r="USJ1" s="89"/>
      <c r="USK1" s="89"/>
      <c r="USL1" s="89"/>
      <c r="USM1" s="89"/>
      <c r="USN1" s="89"/>
      <c r="USO1" s="89"/>
      <c r="USP1" s="89"/>
      <c r="USQ1" s="89"/>
      <c r="USR1" s="89"/>
      <c r="USS1" s="89"/>
      <c r="UST1" s="89"/>
      <c r="USU1" s="89"/>
      <c r="USV1" s="89"/>
      <c r="USW1" s="89"/>
      <c r="USX1" s="89"/>
      <c r="USY1" s="89"/>
      <c r="USZ1" s="89"/>
      <c r="UTA1" s="89"/>
      <c r="UTB1" s="89"/>
      <c r="UTC1" s="89"/>
      <c r="UTD1" s="89"/>
      <c r="UTE1" s="89"/>
      <c r="UTF1" s="89"/>
      <c r="UTG1" s="89"/>
      <c r="UTH1" s="89"/>
      <c r="UTI1" s="89"/>
      <c r="UTJ1" s="89"/>
      <c r="UTK1" s="89"/>
      <c r="UTL1" s="89"/>
      <c r="UTM1" s="89"/>
      <c r="UTN1" s="89"/>
      <c r="UTO1" s="89"/>
      <c r="UTP1" s="89"/>
      <c r="UTQ1" s="89"/>
      <c r="UTR1" s="89"/>
      <c r="UTS1" s="89"/>
      <c r="UTT1" s="89"/>
      <c r="UTU1" s="89"/>
      <c r="UTV1" s="89"/>
      <c r="UTW1" s="89"/>
      <c r="UTX1" s="89"/>
      <c r="UTY1" s="89"/>
      <c r="UTZ1" s="89"/>
      <c r="UUA1" s="89"/>
      <c r="UUB1" s="89"/>
      <c r="UUC1" s="89"/>
      <c r="UUD1" s="89"/>
      <c r="UUE1" s="89"/>
      <c r="UUF1" s="89"/>
      <c r="UUG1" s="89"/>
      <c r="UUH1" s="89"/>
      <c r="UUI1" s="89"/>
      <c r="UUJ1" s="89"/>
      <c r="UUK1" s="89"/>
      <c r="UUL1" s="89"/>
      <c r="UUM1" s="89"/>
      <c r="UUN1" s="89"/>
      <c r="UUO1" s="89"/>
      <c r="UUP1" s="89"/>
      <c r="UUQ1" s="89"/>
      <c r="UUR1" s="89"/>
      <c r="UUS1" s="89"/>
      <c r="UUT1" s="89"/>
      <c r="UUU1" s="89"/>
      <c r="UUV1" s="89"/>
      <c r="UUW1" s="89"/>
      <c r="UUX1" s="89"/>
      <c r="UUY1" s="89"/>
      <c r="UUZ1" s="89"/>
      <c r="UVA1" s="89"/>
      <c r="UVB1" s="89"/>
      <c r="UVC1" s="89"/>
      <c r="UVD1" s="89"/>
      <c r="UVE1" s="89"/>
      <c r="UVF1" s="89"/>
      <c r="UVG1" s="89"/>
      <c r="UVH1" s="89"/>
      <c r="UVI1" s="89"/>
      <c r="UVJ1" s="89"/>
      <c r="UVK1" s="89"/>
      <c r="UVL1" s="89"/>
      <c r="UVM1" s="89"/>
      <c r="UVN1" s="89"/>
      <c r="UVO1" s="89"/>
      <c r="UVP1" s="89"/>
      <c r="UVQ1" s="89"/>
      <c r="UVR1" s="89"/>
      <c r="UVS1" s="89"/>
      <c r="UVT1" s="89"/>
      <c r="UVU1" s="89"/>
      <c r="UVV1" s="89"/>
      <c r="UVW1" s="89"/>
      <c r="UVX1" s="89"/>
      <c r="UVY1" s="89"/>
      <c r="UVZ1" s="89"/>
      <c r="UWA1" s="89"/>
      <c r="UWB1" s="89"/>
      <c r="UWC1" s="89"/>
      <c r="UWD1" s="89"/>
      <c r="UWE1" s="89"/>
      <c r="UWF1" s="89"/>
      <c r="UWG1" s="89"/>
      <c r="UWH1" s="89"/>
      <c r="UWI1" s="89"/>
      <c r="UWJ1" s="89"/>
      <c r="UWK1" s="89"/>
      <c r="UWL1" s="89"/>
      <c r="UWM1" s="89"/>
      <c r="UWN1" s="89"/>
      <c r="UWO1" s="89"/>
      <c r="UWP1" s="89"/>
      <c r="UWQ1" s="89"/>
      <c r="UWR1" s="89"/>
      <c r="UWS1" s="89"/>
      <c r="UWT1" s="89"/>
      <c r="UWU1" s="89"/>
      <c r="UWV1" s="89"/>
      <c r="UWW1" s="89"/>
      <c r="UWX1" s="89"/>
      <c r="UWY1" s="89"/>
      <c r="UWZ1" s="89"/>
      <c r="UXA1" s="89"/>
      <c r="UXB1" s="89"/>
      <c r="UXC1" s="89"/>
      <c r="UXD1" s="89"/>
      <c r="UXE1" s="89"/>
      <c r="UXF1" s="89"/>
      <c r="UXG1" s="89"/>
      <c r="UXH1" s="89"/>
      <c r="UXI1" s="89"/>
      <c r="UXJ1" s="89"/>
      <c r="UXK1" s="89"/>
      <c r="UXL1" s="89"/>
      <c r="UXM1" s="89"/>
      <c r="UXN1" s="89"/>
      <c r="UXO1" s="89"/>
      <c r="UXP1" s="89"/>
      <c r="UXQ1" s="89"/>
      <c r="UXR1" s="89"/>
      <c r="UXS1" s="89"/>
      <c r="UXT1" s="89"/>
      <c r="UXU1" s="89"/>
      <c r="UXV1" s="89"/>
      <c r="UXW1" s="89"/>
      <c r="UXX1" s="89"/>
      <c r="UXY1" s="89"/>
      <c r="UXZ1" s="89"/>
      <c r="UYA1" s="89"/>
      <c r="UYB1" s="89"/>
      <c r="UYC1" s="89"/>
      <c r="UYD1" s="89"/>
      <c r="UYE1" s="89"/>
      <c r="UYF1" s="89"/>
      <c r="UYG1" s="89"/>
      <c r="UYH1" s="89"/>
      <c r="UYI1" s="89"/>
      <c r="UYJ1" s="89"/>
      <c r="UYK1" s="89"/>
      <c r="UYL1" s="89"/>
      <c r="UYM1" s="89"/>
      <c r="UYN1" s="89"/>
      <c r="UYO1" s="89"/>
      <c r="UYP1" s="89"/>
      <c r="UYQ1" s="89"/>
      <c r="UYR1" s="89"/>
      <c r="UYS1" s="89"/>
      <c r="UYT1" s="89"/>
      <c r="UYU1" s="89"/>
      <c r="UYV1" s="89"/>
      <c r="UYW1" s="89"/>
      <c r="UYX1" s="89"/>
      <c r="UYY1" s="89"/>
      <c r="UYZ1" s="89"/>
      <c r="UZA1" s="89"/>
      <c r="UZB1" s="89"/>
      <c r="UZC1" s="89"/>
      <c r="UZD1" s="89"/>
      <c r="UZE1" s="89"/>
      <c r="UZF1" s="89"/>
      <c r="UZG1" s="89"/>
      <c r="UZH1" s="89"/>
      <c r="UZI1" s="89"/>
      <c r="UZJ1" s="89"/>
      <c r="UZK1" s="89"/>
      <c r="UZL1" s="89"/>
      <c r="UZM1" s="89"/>
      <c r="UZN1" s="89"/>
      <c r="UZO1" s="89"/>
      <c r="UZP1" s="89"/>
      <c r="UZQ1" s="89"/>
      <c r="UZR1" s="89"/>
      <c r="UZS1" s="89"/>
      <c r="UZT1" s="89"/>
      <c r="UZU1" s="89"/>
      <c r="UZV1" s="89"/>
      <c r="UZW1" s="89"/>
      <c r="UZX1" s="89"/>
      <c r="UZY1" s="89"/>
      <c r="UZZ1" s="89"/>
      <c r="VAA1" s="89"/>
      <c r="VAB1" s="89"/>
      <c r="VAC1" s="89"/>
      <c r="VAD1" s="89"/>
      <c r="VAE1" s="89"/>
      <c r="VAF1" s="89"/>
      <c r="VAG1" s="89"/>
      <c r="VAH1" s="89"/>
      <c r="VAI1" s="89"/>
      <c r="VAJ1" s="89"/>
      <c r="VAK1" s="89"/>
      <c r="VAL1" s="89"/>
      <c r="VAM1" s="89"/>
      <c r="VAN1" s="89"/>
      <c r="VAO1" s="89"/>
      <c r="VAP1" s="89"/>
      <c r="VAQ1" s="89"/>
      <c r="VAR1" s="89"/>
      <c r="VAS1" s="89"/>
      <c r="VAT1" s="89"/>
      <c r="VAU1" s="89"/>
      <c r="VAV1" s="89"/>
      <c r="VAW1" s="89"/>
      <c r="VAX1" s="89"/>
      <c r="VAY1" s="89"/>
      <c r="VAZ1" s="89"/>
      <c r="VBA1" s="89"/>
      <c r="VBB1" s="89"/>
      <c r="VBC1" s="89"/>
      <c r="VBD1" s="89"/>
      <c r="VBE1" s="89"/>
      <c r="VBF1" s="89"/>
      <c r="VBG1" s="89"/>
      <c r="VBH1" s="89"/>
      <c r="VBI1" s="89"/>
      <c r="VBJ1" s="89"/>
      <c r="VBK1" s="89"/>
      <c r="VBL1" s="89"/>
      <c r="VBM1" s="89"/>
      <c r="VBN1" s="89"/>
      <c r="VBO1" s="89"/>
      <c r="VBP1" s="89"/>
      <c r="VBQ1" s="89"/>
      <c r="VBR1" s="89"/>
      <c r="VBS1" s="89"/>
      <c r="VBT1" s="89"/>
      <c r="VBU1" s="89"/>
      <c r="VBV1" s="89"/>
      <c r="VBW1" s="89"/>
      <c r="VBX1" s="89"/>
      <c r="VBY1" s="89"/>
      <c r="VBZ1" s="89"/>
      <c r="VCA1" s="89"/>
      <c r="VCB1" s="89"/>
      <c r="VCC1" s="89"/>
      <c r="VCD1" s="89"/>
      <c r="VCE1" s="89"/>
      <c r="VCF1" s="89"/>
      <c r="VCG1" s="89"/>
      <c r="VCH1" s="89"/>
      <c r="VCI1" s="89"/>
      <c r="VCJ1" s="89"/>
      <c r="VCK1" s="89"/>
      <c r="VCL1" s="89"/>
      <c r="VCM1" s="89"/>
      <c r="VCN1" s="89"/>
      <c r="VCO1" s="89"/>
      <c r="VCP1" s="89"/>
      <c r="VCQ1" s="89"/>
      <c r="VCR1" s="89"/>
      <c r="VCS1" s="89"/>
      <c r="VCT1" s="89"/>
      <c r="VCU1" s="89"/>
      <c r="VCV1" s="89"/>
      <c r="VCW1" s="89"/>
      <c r="VCX1" s="89"/>
      <c r="VCY1" s="89"/>
      <c r="VCZ1" s="89"/>
      <c r="VDA1" s="89"/>
      <c r="VDB1" s="89"/>
      <c r="VDC1" s="89"/>
      <c r="VDD1" s="89"/>
      <c r="VDE1" s="89"/>
      <c r="VDF1" s="89"/>
      <c r="VDG1" s="89"/>
      <c r="VDH1" s="89"/>
      <c r="VDI1" s="89"/>
      <c r="VDJ1" s="89"/>
      <c r="VDK1" s="89"/>
      <c r="VDL1" s="89"/>
      <c r="VDM1" s="89"/>
      <c r="VDN1" s="89"/>
      <c r="VDO1" s="89"/>
      <c r="VDP1" s="89"/>
      <c r="VDQ1" s="89"/>
      <c r="VDR1" s="89"/>
      <c r="VDS1" s="89"/>
      <c r="VDT1" s="89"/>
      <c r="VDU1" s="89"/>
      <c r="VDV1" s="89"/>
      <c r="VDW1" s="89"/>
      <c r="VDX1" s="89"/>
      <c r="VDY1" s="89"/>
      <c r="VDZ1" s="89"/>
      <c r="VEA1" s="89"/>
      <c r="VEB1" s="89"/>
      <c r="VEC1" s="89"/>
      <c r="VED1" s="89"/>
      <c r="VEE1" s="89"/>
      <c r="VEF1" s="89"/>
      <c r="VEG1" s="89"/>
      <c r="VEH1" s="89"/>
      <c r="VEI1" s="89"/>
      <c r="VEJ1" s="89"/>
      <c r="VEK1" s="89"/>
      <c r="VEL1" s="89"/>
      <c r="VEM1" s="89"/>
      <c r="VEN1" s="89"/>
      <c r="VEO1" s="89"/>
      <c r="VEP1" s="89"/>
      <c r="VEQ1" s="89"/>
      <c r="VER1" s="89"/>
      <c r="VES1" s="89"/>
      <c r="VET1" s="89"/>
      <c r="VEU1" s="89"/>
      <c r="VEV1" s="89"/>
      <c r="VEW1" s="89"/>
      <c r="VEX1" s="89"/>
      <c r="VEY1" s="89"/>
      <c r="VEZ1" s="89"/>
      <c r="VFA1" s="89"/>
      <c r="VFB1" s="89"/>
      <c r="VFC1" s="89"/>
      <c r="VFD1" s="89"/>
      <c r="VFE1" s="89"/>
      <c r="VFF1" s="89"/>
      <c r="VFG1" s="89"/>
      <c r="VFH1" s="89"/>
      <c r="VFI1" s="89"/>
      <c r="VFJ1" s="89"/>
      <c r="VFK1" s="89"/>
      <c r="VFL1" s="89"/>
      <c r="VFM1" s="89"/>
      <c r="VFN1" s="89"/>
      <c r="VFO1" s="89"/>
      <c r="VFP1" s="89"/>
      <c r="VFQ1" s="89"/>
      <c r="VFR1" s="89"/>
      <c r="VFS1" s="89"/>
      <c r="VFT1" s="89"/>
      <c r="VFU1" s="89"/>
      <c r="VFV1" s="89"/>
      <c r="VFW1" s="89"/>
      <c r="VFX1" s="89"/>
      <c r="VFY1" s="89"/>
      <c r="VFZ1" s="89"/>
      <c r="VGA1" s="89"/>
      <c r="VGB1" s="89"/>
      <c r="VGC1" s="89"/>
      <c r="VGD1" s="89"/>
      <c r="VGE1" s="89"/>
      <c r="VGF1" s="89"/>
      <c r="VGG1" s="89"/>
      <c r="VGH1" s="89"/>
      <c r="VGI1" s="89"/>
      <c r="VGJ1" s="89"/>
      <c r="VGK1" s="89"/>
      <c r="VGL1" s="89"/>
      <c r="VGM1" s="89"/>
      <c r="VGN1" s="89"/>
      <c r="VGO1" s="89"/>
      <c r="VGP1" s="89"/>
      <c r="VGQ1" s="89"/>
      <c r="VGR1" s="89"/>
      <c r="VGS1" s="89"/>
      <c r="VGT1" s="89"/>
      <c r="VGU1" s="89"/>
      <c r="VGV1" s="89"/>
      <c r="VGW1" s="89"/>
      <c r="VGX1" s="89"/>
      <c r="VGY1" s="89"/>
      <c r="VGZ1" s="89"/>
      <c r="VHA1" s="89"/>
      <c r="VHB1" s="89"/>
      <c r="VHC1" s="89"/>
      <c r="VHD1" s="89"/>
      <c r="VHE1" s="89"/>
      <c r="VHF1" s="89"/>
      <c r="VHG1" s="89"/>
      <c r="VHH1" s="89"/>
      <c r="VHI1" s="89"/>
      <c r="VHJ1" s="89"/>
      <c r="VHK1" s="89"/>
      <c r="VHL1" s="89"/>
      <c r="VHM1" s="89"/>
      <c r="VHN1" s="89"/>
      <c r="VHO1" s="89"/>
      <c r="VHP1" s="89"/>
      <c r="VHQ1" s="89"/>
      <c r="VHR1" s="89"/>
      <c r="VHS1" s="89"/>
      <c r="VHT1" s="89"/>
      <c r="VHU1" s="89"/>
      <c r="VHV1" s="89"/>
      <c r="VHW1" s="89"/>
      <c r="VHX1" s="89"/>
      <c r="VHY1" s="89"/>
      <c r="VHZ1" s="89"/>
      <c r="VIA1" s="89"/>
      <c r="VIB1" s="89"/>
      <c r="VIC1" s="89"/>
      <c r="VID1" s="89"/>
      <c r="VIE1" s="89"/>
      <c r="VIF1" s="89"/>
      <c r="VIG1" s="89"/>
      <c r="VIH1" s="89"/>
      <c r="VII1" s="89"/>
      <c r="VIJ1" s="89"/>
      <c r="VIK1" s="89"/>
      <c r="VIL1" s="89"/>
      <c r="VIM1" s="89"/>
      <c r="VIN1" s="89"/>
      <c r="VIO1" s="89"/>
      <c r="VIP1" s="89"/>
      <c r="VIQ1" s="89"/>
      <c r="VIR1" s="89"/>
      <c r="VIS1" s="89"/>
      <c r="VIT1" s="89"/>
      <c r="VIU1" s="89"/>
      <c r="VIV1" s="89"/>
      <c r="VIW1" s="89"/>
      <c r="VIX1" s="89"/>
      <c r="VIY1" s="89"/>
      <c r="VIZ1" s="89"/>
      <c r="VJA1" s="89"/>
      <c r="VJB1" s="89"/>
      <c r="VJC1" s="89"/>
      <c r="VJD1" s="89"/>
      <c r="VJE1" s="89"/>
      <c r="VJF1" s="89"/>
      <c r="VJG1" s="89"/>
      <c r="VJH1" s="89"/>
      <c r="VJI1" s="89"/>
      <c r="VJJ1" s="89"/>
      <c r="VJK1" s="89"/>
      <c r="VJL1" s="89"/>
      <c r="VJM1" s="89"/>
      <c r="VJN1" s="89"/>
      <c r="VJO1" s="89"/>
      <c r="VJP1" s="89"/>
      <c r="VJQ1" s="89"/>
      <c r="VJR1" s="89"/>
      <c r="VJS1" s="89"/>
      <c r="VJT1" s="89"/>
      <c r="VJU1" s="89"/>
      <c r="VJV1" s="89"/>
      <c r="VJW1" s="89"/>
      <c r="VJX1" s="89"/>
      <c r="VJY1" s="89"/>
      <c r="VJZ1" s="89"/>
      <c r="VKA1" s="89"/>
      <c r="VKB1" s="89"/>
      <c r="VKC1" s="89"/>
      <c r="VKD1" s="89"/>
      <c r="VKE1" s="89"/>
      <c r="VKF1" s="89"/>
      <c r="VKG1" s="89"/>
      <c r="VKH1" s="89"/>
      <c r="VKI1" s="89"/>
      <c r="VKJ1" s="89"/>
      <c r="VKK1" s="89"/>
      <c r="VKL1" s="89"/>
      <c r="VKM1" s="89"/>
      <c r="VKN1" s="89"/>
      <c r="VKO1" s="89"/>
      <c r="VKP1" s="89"/>
      <c r="VKQ1" s="89"/>
      <c r="VKR1" s="89"/>
      <c r="VKS1" s="89"/>
      <c r="VKT1" s="89"/>
      <c r="VKU1" s="89"/>
      <c r="VKV1" s="89"/>
      <c r="VKW1" s="89"/>
      <c r="VKX1" s="89"/>
      <c r="VKY1" s="89"/>
      <c r="VKZ1" s="89"/>
      <c r="VLA1" s="89"/>
      <c r="VLB1" s="89"/>
      <c r="VLC1" s="89"/>
      <c r="VLD1" s="89"/>
      <c r="VLE1" s="89"/>
      <c r="VLF1" s="89"/>
      <c r="VLG1" s="89"/>
      <c r="VLH1" s="89"/>
      <c r="VLI1" s="89"/>
      <c r="VLJ1" s="89"/>
      <c r="VLK1" s="89"/>
      <c r="VLL1" s="89"/>
      <c r="VLM1" s="89"/>
      <c r="VLN1" s="89"/>
      <c r="VLO1" s="89"/>
      <c r="VLP1" s="89"/>
      <c r="VLQ1" s="89"/>
      <c r="VLR1" s="89"/>
      <c r="VLS1" s="89"/>
      <c r="VLT1" s="89"/>
      <c r="VLU1" s="89"/>
      <c r="VLV1" s="89"/>
      <c r="VLW1" s="89"/>
      <c r="VLX1" s="89"/>
      <c r="VLY1" s="89"/>
      <c r="VLZ1" s="89"/>
      <c r="VMA1" s="89"/>
      <c r="VMB1" s="89"/>
      <c r="VMC1" s="89"/>
      <c r="VMD1" s="89"/>
      <c r="VME1" s="89"/>
      <c r="VMF1" s="89"/>
      <c r="VMG1" s="89"/>
      <c r="VMH1" s="89"/>
      <c r="VMI1" s="89"/>
      <c r="VMJ1" s="89"/>
      <c r="VMK1" s="89"/>
      <c r="VML1" s="89"/>
      <c r="VMM1" s="89"/>
      <c r="VMN1" s="89"/>
      <c r="VMO1" s="89"/>
      <c r="VMP1" s="89"/>
      <c r="VMQ1" s="89"/>
      <c r="VMR1" s="89"/>
      <c r="VMS1" s="89"/>
      <c r="VMT1" s="89"/>
      <c r="VMU1" s="89"/>
      <c r="VMV1" s="89"/>
      <c r="VMW1" s="89"/>
      <c r="VMX1" s="89"/>
      <c r="VMY1" s="89"/>
      <c r="VMZ1" s="89"/>
      <c r="VNA1" s="89"/>
      <c r="VNB1" s="89"/>
      <c r="VNC1" s="89"/>
      <c r="VND1" s="89"/>
      <c r="VNE1" s="89"/>
      <c r="VNF1" s="89"/>
      <c r="VNG1" s="89"/>
      <c r="VNH1" s="89"/>
      <c r="VNI1" s="89"/>
      <c r="VNJ1" s="89"/>
      <c r="VNK1" s="89"/>
      <c r="VNL1" s="89"/>
      <c r="VNM1" s="89"/>
      <c r="VNN1" s="89"/>
      <c r="VNO1" s="89"/>
      <c r="VNP1" s="89"/>
      <c r="VNQ1" s="89"/>
      <c r="VNR1" s="89"/>
      <c r="VNS1" s="89"/>
      <c r="VNT1" s="89"/>
      <c r="VNU1" s="89"/>
      <c r="VNV1" s="89"/>
      <c r="VNW1" s="89"/>
      <c r="VNX1" s="89"/>
      <c r="VNY1" s="89"/>
      <c r="VNZ1" s="89"/>
      <c r="VOA1" s="89"/>
      <c r="VOB1" s="89"/>
      <c r="VOC1" s="89"/>
      <c r="VOD1" s="89"/>
      <c r="VOE1" s="89"/>
      <c r="VOF1" s="89"/>
      <c r="VOG1" s="89"/>
      <c r="VOH1" s="89"/>
      <c r="VOI1" s="89"/>
      <c r="VOJ1" s="89"/>
      <c r="VOK1" s="89"/>
      <c r="VOL1" s="89"/>
      <c r="VOM1" s="89"/>
      <c r="VON1" s="89"/>
      <c r="VOO1" s="89"/>
      <c r="VOP1" s="89"/>
      <c r="VOQ1" s="89"/>
      <c r="VOR1" s="89"/>
      <c r="VOS1" s="89"/>
      <c r="VOT1" s="89"/>
      <c r="VOU1" s="89"/>
      <c r="VOV1" s="89"/>
      <c r="VOW1" s="89"/>
      <c r="VOX1" s="89"/>
      <c r="VOY1" s="89"/>
      <c r="VOZ1" s="89"/>
      <c r="VPA1" s="89"/>
      <c r="VPB1" s="89"/>
      <c r="VPC1" s="89"/>
      <c r="VPD1" s="89"/>
      <c r="VPE1" s="89"/>
      <c r="VPF1" s="89"/>
      <c r="VPG1" s="89"/>
      <c r="VPH1" s="89"/>
      <c r="VPI1" s="89"/>
      <c r="VPJ1" s="89"/>
      <c r="VPK1" s="89"/>
      <c r="VPL1" s="89"/>
      <c r="VPM1" s="89"/>
      <c r="VPN1" s="89"/>
      <c r="VPO1" s="89"/>
      <c r="VPP1" s="89"/>
      <c r="VPQ1" s="89"/>
      <c r="VPR1" s="89"/>
      <c r="VPS1" s="89"/>
      <c r="VPT1" s="89"/>
      <c r="VPU1" s="89"/>
      <c r="VPV1" s="89"/>
      <c r="VPW1" s="89"/>
      <c r="VPX1" s="89"/>
      <c r="VPY1" s="89"/>
      <c r="VPZ1" s="89"/>
      <c r="VQA1" s="89"/>
      <c r="VQB1" s="89"/>
      <c r="VQC1" s="89"/>
      <c r="VQD1" s="89"/>
      <c r="VQE1" s="89"/>
      <c r="VQF1" s="89"/>
      <c r="VQG1" s="89"/>
      <c r="VQH1" s="89"/>
      <c r="VQI1" s="89"/>
      <c r="VQJ1" s="89"/>
      <c r="VQK1" s="89"/>
      <c r="VQL1" s="89"/>
      <c r="VQM1" s="89"/>
      <c r="VQN1" s="89"/>
      <c r="VQO1" s="89"/>
      <c r="VQP1" s="89"/>
      <c r="VQQ1" s="89"/>
      <c r="VQR1" s="89"/>
      <c r="VQS1" s="89"/>
      <c r="VQT1" s="89"/>
      <c r="VQU1" s="89"/>
      <c r="VQV1" s="89"/>
      <c r="VQW1" s="89"/>
      <c r="VQX1" s="89"/>
      <c r="VQY1" s="89"/>
      <c r="VQZ1" s="89"/>
      <c r="VRA1" s="89"/>
      <c r="VRB1" s="89"/>
      <c r="VRC1" s="89"/>
      <c r="VRD1" s="89"/>
      <c r="VRE1" s="89"/>
      <c r="VRF1" s="89"/>
      <c r="VRG1" s="89"/>
      <c r="VRH1" s="89"/>
      <c r="VRI1" s="89"/>
      <c r="VRJ1" s="89"/>
      <c r="VRK1" s="89"/>
      <c r="VRL1" s="89"/>
      <c r="VRM1" s="89"/>
      <c r="VRN1" s="89"/>
      <c r="VRO1" s="89"/>
      <c r="VRP1" s="89"/>
      <c r="VRQ1" s="89"/>
      <c r="VRR1" s="89"/>
      <c r="VRS1" s="89"/>
      <c r="VRT1" s="89"/>
      <c r="VRU1" s="89"/>
      <c r="VRV1" s="89"/>
      <c r="VRW1" s="89"/>
      <c r="VRX1" s="89"/>
      <c r="VRY1" s="89"/>
      <c r="VRZ1" s="89"/>
      <c r="VSA1" s="89"/>
      <c r="VSB1" s="89"/>
      <c r="VSC1" s="89"/>
      <c r="VSD1" s="89"/>
      <c r="VSE1" s="89"/>
      <c r="VSF1" s="89"/>
      <c r="VSG1" s="89"/>
      <c r="VSH1" s="89"/>
      <c r="VSI1" s="89"/>
      <c r="VSJ1" s="89"/>
      <c r="VSK1" s="89"/>
      <c r="VSL1" s="89"/>
      <c r="VSM1" s="89"/>
      <c r="VSN1" s="89"/>
      <c r="VSO1" s="89"/>
      <c r="VSP1" s="89"/>
      <c r="VSQ1" s="89"/>
      <c r="VSR1" s="89"/>
      <c r="VSS1" s="89"/>
      <c r="VST1" s="89"/>
      <c r="VSU1" s="89"/>
      <c r="VSV1" s="89"/>
      <c r="VSW1" s="89"/>
      <c r="VSX1" s="89"/>
      <c r="VSY1" s="89"/>
      <c r="VSZ1" s="89"/>
      <c r="VTA1" s="89"/>
      <c r="VTB1" s="89"/>
      <c r="VTC1" s="89"/>
      <c r="VTD1" s="89"/>
      <c r="VTE1" s="89"/>
      <c r="VTF1" s="89"/>
      <c r="VTG1" s="89"/>
      <c r="VTH1" s="89"/>
      <c r="VTI1" s="89"/>
      <c r="VTJ1" s="89"/>
      <c r="VTK1" s="89"/>
      <c r="VTL1" s="89"/>
      <c r="VTM1" s="89"/>
      <c r="VTN1" s="89"/>
      <c r="VTO1" s="89"/>
      <c r="VTP1" s="89"/>
      <c r="VTQ1" s="89"/>
      <c r="VTR1" s="89"/>
      <c r="VTS1" s="89"/>
      <c r="VTT1" s="89"/>
      <c r="VTU1" s="89"/>
      <c r="VTV1" s="89"/>
      <c r="VTW1" s="89"/>
      <c r="VTX1" s="89"/>
      <c r="VTY1" s="89"/>
      <c r="VTZ1" s="89"/>
      <c r="VUA1" s="89"/>
      <c r="VUB1" s="89"/>
      <c r="VUC1" s="89"/>
      <c r="VUD1" s="89"/>
      <c r="VUE1" s="89"/>
      <c r="VUF1" s="89"/>
      <c r="VUG1" s="89"/>
      <c r="VUH1" s="89"/>
      <c r="VUI1" s="89"/>
      <c r="VUJ1" s="89"/>
      <c r="VUK1" s="89"/>
      <c r="VUL1" s="89"/>
      <c r="VUM1" s="89"/>
      <c r="VUN1" s="89"/>
      <c r="VUO1" s="89"/>
      <c r="VUP1" s="89"/>
      <c r="VUQ1" s="89"/>
      <c r="VUR1" s="89"/>
      <c r="VUS1" s="89"/>
      <c r="VUT1" s="89"/>
      <c r="VUU1" s="89"/>
      <c r="VUV1" s="89"/>
      <c r="VUW1" s="89"/>
      <c r="VUX1" s="89"/>
      <c r="VUY1" s="89"/>
      <c r="VUZ1" s="89"/>
      <c r="VVA1" s="89"/>
      <c r="VVB1" s="89"/>
      <c r="VVC1" s="89"/>
      <c r="VVD1" s="89"/>
      <c r="VVE1" s="89"/>
      <c r="VVF1" s="89"/>
      <c r="VVG1" s="89"/>
      <c r="VVH1" s="89"/>
      <c r="VVI1" s="89"/>
      <c r="VVJ1" s="89"/>
      <c r="VVK1" s="89"/>
      <c r="VVL1" s="89"/>
      <c r="VVM1" s="89"/>
      <c r="VVN1" s="89"/>
      <c r="VVO1" s="89"/>
      <c r="VVP1" s="89"/>
      <c r="VVQ1" s="89"/>
      <c r="VVR1" s="89"/>
      <c r="VVS1" s="89"/>
      <c r="VVT1" s="89"/>
      <c r="VVU1" s="89"/>
      <c r="VVV1" s="89"/>
      <c r="VVW1" s="89"/>
      <c r="VVX1" s="89"/>
      <c r="VVY1" s="89"/>
      <c r="VVZ1" s="89"/>
      <c r="VWA1" s="89"/>
      <c r="VWB1" s="89"/>
      <c r="VWC1" s="89"/>
      <c r="VWD1" s="89"/>
      <c r="VWE1" s="89"/>
      <c r="VWF1" s="89"/>
      <c r="VWG1" s="89"/>
      <c r="VWH1" s="89"/>
      <c r="VWI1" s="89"/>
      <c r="VWJ1" s="89"/>
      <c r="VWK1" s="89"/>
      <c r="VWL1" s="89"/>
      <c r="VWM1" s="89"/>
      <c r="VWN1" s="89"/>
      <c r="VWO1" s="89"/>
      <c r="VWP1" s="89"/>
      <c r="VWQ1" s="89"/>
      <c r="VWR1" s="89"/>
      <c r="VWS1" s="89"/>
      <c r="VWT1" s="89"/>
      <c r="VWU1" s="89"/>
      <c r="VWV1" s="89"/>
      <c r="VWW1" s="89"/>
      <c r="VWX1" s="89"/>
      <c r="VWY1" s="89"/>
      <c r="VWZ1" s="89"/>
      <c r="VXA1" s="89"/>
      <c r="VXB1" s="89"/>
      <c r="VXC1" s="89"/>
      <c r="VXD1" s="89"/>
      <c r="VXE1" s="89"/>
      <c r="VXF1" s="89"/>
      <c r="VXG1" s="89"/>
      <c r="VXH1" s="89"/>
      <c r="VXI1" s="89"/>
      <c r="VXJ1" s="89"/>
      <c r="VXK1" s="89"/>
      <c r="VXL1" s="89"/>
      <c r="VXM1" s="89"/>
      <c r="VXN1" s="89"/>
      <c r="VXO1" s="89"/>
      <c r="VXP1" s="89"/>
      <c r="VXQ1" s="89"/>
      <c r="VXR1" s="89"/>
      <c r="VXS1" s="89"/>
      <c r="VXT1" s="89"/>
      <c r="VXU1" s="89"/>
      <c r="VXV1" s="89"/>
      <c r="VXW1" s="89"/>
      <c r="VXX1" s="89"/>
      <c r="VXY1" s="89"/>
      <c r="VXZ1" s="89"/>
      <c r="VYA1" s="89"/>
      <c r="VYB1" s="89"/>
      <c r="VYC1" s="89"/>
      <c r="VYD1" s="89"/>
      <c r="VYE1" s="89"/>
      <c r="VYF1" s="89"/>
      <c r="VYG1" s="89"/>
      <c r="VYH1" s="89"/>
      <c r="VYI1" s="89"/>
      <c r="VYJ1" s="89"/>
      <c r="VYK1" s="89"/>
      <c r="VYL1" s="89"/>
      <c r="VYM1" s="89"/>
      <c r="VYN1" s="89"/>
      <c r="VYO1" s="89"/>
      <c r="VYP1" s="89"/>
      <c r="VYQ1" s="89"/>
      <c r="VYR1" s="89"/>
      <c r="VYS1" s="89"/>
      <c r="VYT1" s="89"/>
      <c r="VYU1" s="89"/>
      <c r="VYV1" s="89"/>
      <c r="VYW1" s="89"/>
      <c r="VYX1" s="89"/>
      <c r="VYY1" s="89"/>
      <c r="VYZ1" s="89"/>
      <c r="VZA1" s="89"/>
      <c r="VZB1" s="89"/>
      <c r="VZC1" s="89"/>
      <c r="VZD1" s="89"/>
      <c r="VZE1" s="89"/>
      <c r="VZF1" s="89"/>
      <c r="VZG1" s="89"/>
      <c r="VZH1" s="89"/>
      <c r="VZI1" s="89"/>
      <c r="VZJ1" s="89"/>
      <c r="VZK1" s="89"/>
      <c r="VZL1" s="89"/>
      <c r="VZM1" s="89"/>
      <c r="VZN1" s="89"/>
      <c r="VZO1" s="89"/>
      <c r="VZP1" s="89"/>
      <c r="VZQ1" s="89"/>
      <c r="VZR1" s="89"/>
      <c r="VZS1" s="89"/>
      <c r="VZT1" s="89"/>
      <c r="VZU1" s="89"/>
      <c r="VZV1" s="89"/>
      <c r="VZW1" s="89"/>
      <c r="VZX1" s="89"/>
      <c r="VZY1" s="89"/>
      <c r="VZZ1" s="89"/>
      <c r="WAA1" s="89"/>
      <c r="WAB1" s="89"/>
      <c r="WAC1" s="89"/>
      <c r="WAD1" s="89"/>
      <c r="WAE1" s="89"/>
      <c r="WAF1" s="89"/>
      <c r="WAG1" s="89"/>
      <c r="WAH1" s="89"/>
      <c r="WAI1" s="89"/>
      <c r="WAJ1" s="89"/>
      <c r="WAK1" s="89"/>
      <c r="WAL1" s="89"/>
      <c r="WAM1" s="89"/>
      <c r="WAN1" s="89"/>
      <c r="WAO1" s="89"/>
      <c r="WAP1" s="89"/>
      <c r="WAQ1" s="89"/>
      <c r="WAR1" s="89"/>
      <c r="WAS1" s="89"/>
      <c r="WAT1" s="89"/>
      <c r="WAU1" s="89"/>
      <c r="WAV1" s="89"/>
      <c r="WAW1" s="89"/>
      <c r="WAX1" s="89"/>
      <c r="WAY1" s="89"/>
      <c r="WAZ1" s="89"/>
      <c r="WBA1" s="89"/>
      <c r="WBB1" s="89"/>
      <c r="WBC1" s="89"/>
      <c r="WBD1" s="89"/>
      <c r="WBE1" s="89"/>
      <c r="WBF1" s="89"/>
      <c r="WBG1" s="89"/>
      <c r="WBH1" s="89"/>
      <c r="WBI1" s="89"/>
      <c r="WBJ1" s="89"/>
      <c r="WBK1" s="89"/>
      <c r="WBL1" s="89"/>
      <c r="WBM1" s="89"/>
      <c r="WBN1" s="89"/>
      <c r="WBO1" s="89"/>
      <c r="WBP1" s="89"/>
      <c r="WBQ1" s="89"/>
      <c r="WBR1" s="89"/>
      <c r="WBS1" s="89"/>
      <c r="WBT1" s="89"/>
      <c r="WBU1" s="89"/>
      <c r="WBV1" s="89"/>
      <c r="WBW1" s="89"/>
      <c r="WBX1" s="89"/>
      <c r="WBY1" s="89"/>
      <c r="WBZ1" s="89"/>
      <c r="WCA1" s="89"/>
      <c r="WCB1" s="89"/>
      <c r="WCC1" s="89"/>
      <c r="WCD1" s="89"/>
      <c r="WCE1" s="89"/>
      <c r="WCF1" s="89"/>
      <c r="WCG1" s="89"/>
      <c r="WCH1" s="89"/>
      <c r="WCI1" s="89"/>
      <c r="WCJ1" s="89"/>
      <c r="WCK1" s="89"/>
      <c r="WCL1" s="89"/>
      <c r="WCM1" s="89"/>
      <c r="WCN1" s="89"/>
      <c r="WCO1" s="89"/>
      <c r="WCP1" s="89"/>
      <c r="WCQ1" s="89"/>
      <c r="WCR1" s="89"/>
      <c r="WCS1" s="89"/>
      <c r="WCT1" s="89"/>
      <c r="WCU1" s="89"/>
      <c r="WCV1" s="89"/>
      <c r="WCW1" s="89"/>
      <c r="WCX1" s="89"/>
      <c r="WCY1" s="89"/>
      <c r="WCZ1" s="89"/>
      <c r="WDA1" s="89"/>
      <c r="WDB1" s="89"/>
      <c r="WDC1" s="89"/>
      <c r="WDD1" s="89"/>
      <c r="WDE1" s="89"/>
      <c r="WDF1" s="89"/>
      <c r="WDG1" s="89"/>
      <c r="WDH1" s="89"/>
      <c r="WDI1" s="89"/>
      <c r="WDJ1" s="89"/>
      <c r="WDK1" s="89"/>
      <c r="WDL1" s="89"/>
      <c r="WDM1" s="89"/>
      <c r="WDN1" s="89"/>
      <c r="WDO1" s="89"/>
      <c r="WDP1" s="89"/>
      <c r="WDQ1" s="89"/>
      <c r="WDR1" s="89"/>
      <c r="WDS1" s="89"/>
      <c r="WDT1" s="89"/>
      <c r="WDU1" s="89"/>
      <c r="WDV1" s="89"/>
      <c r="WDW1" s="89"/>
      <c r="WDX1" s="89"/>
      <c r="WDY1" s="89"/>
      <c r="WDZ1" s="89"/>
      <c r="WEA1" s="89"/>
      <c r="WEB1" s="89"/>
      <c r="WEC1" s="89"/>
      <c r="WED1" s="89"/>
      <c r="WEE1" s="89"/>
      <c r="WEF1" s="89"/>
      <c r="WEG1" s="89"/>
      <c r="WEH1" s="89"/>
      <c r="WEI1" s="89"/>
      <c r="WEJ1" s="89"/>
      <c r="WEK1" s="89"/>
      <c r="WEL1" s="89"/>
      <c r="WEM1" s="89"/>
      <c r="WEN1" s="89"/>
      <c r="WEO1" s="89"/>
      <c r="WEP1" s="89"/>
      <c r="WEQ1" s="89"/>
      <c r="WER1" s="89"/>
      <c r="WES1" s="89"/>
      <c r="WET1" s="89"/>
      <c r="WEU1" s="89"/>
      <c r="WEV1" s="89"/>
      <c r="WEW1" s="89"/>
      <c r="WEX1" s="89"/>
      <c r="WEY1" s="89"/>
      <c r="WEZ1" s="89"/>
      <c r="WFA1" s="89"/>
      <c r="WFB1" s="89"/>
      <c r="WFC1" s="89"/>
      <c r="WFD1" s="89"/>
      <c r="WFE1" s="89"/>
      <c r="WFF1" s="89"/>
      <c r="WFG1" s="89"/>
      <c r="WFH1" s="89"/>
      <c r="WFI1" s="89"/>
      <c r="WFJ1" s="89"/>
      <c r="WFK1" s="89"/>
      <c r="WFL1" s="89"/>
      <c r="WFM1" s="89"/>
      <c r="WFN1" s="89"/>
      <c r="WFO1" s="89"/>
      <c r="WFP1" s="89"/>
      <c r="WFQ1" s="89"/>
      <c r="WFR1" s="89"/>
      <c r="WFS1" s="89"/>
      <c r="WFT1" s="89"/>
      <c r="WFU1" s="89"/>
      <c r="WFV1" s="89"/>
      <c r="WFW1" s="89"/>
      <c r="WFX1" s="89"/>
      <c r="WFY1" s="89"/>
      <c r="WFZ1" s="89"/>
      <c r="WGA1" s="89"/>
      <c r="WGB1" s="89"/>
      <c r="WGC1" s="89"/>
      <c r="WGD1" s="89"/>
      <c r="WGE1" s="89"/>
      <c r="WGF1" s="89"/>
      <c r="WGG1" s="89"/>
      <c r="WGH1" s="89"/>
      <c r="WGI1" s="89"/>
      <c r="WGJ1" s="89"/>
      <c r="WGK1" s="89"/>
      <c r="WGL1" s="89"/>
      <c r="WGM1" s="89"/>
      <c r="WGN1" s="89"/>
      <c r="WGO1" s="89"/>
      <c r="WGP1" s="89"/>
      <c r="WGQ1" s="89"/>
      <c r="WGR1" s="89"/>
      <c r="WGS1" s="89"/>
      <c r="WGT1" s="89"/>
      <c r="WGU1" s="89"/>
      <c r="WGV1" s="89"/>
      <c r="WGW1" s="89"/>
      <c r="WGX1" s="89"/>
      <c r="WGY1" s="89"/>
      <c r="WGZ1" s="89"/>
      <c r="WHA1" s="89"/>
      <c r="WHB1" s="89"/>
      <c r="WHC1" s="89"/>
      <c r="WHD1" s="89"/>
      <c r="WHE1" s="89"/>
      <c r="WHF1" s="89"/>
      <c r="WHG1" s="89"/>
      <c r="WHH1" s="89"/>
      <c r="WHI1" s="89"/>
      <c r="WHJ1" s="89"/>
      <c r="WHK1" s="89"/>
      <c r="WHL1" s="89"/>
      <c r="WHM1" s="89"/>
      <c r="WHN1" s="89"/>
      <c r="WHO1" s="89"/>
      <c r="WHP1" s="89"/>
      <c r="WHQ1" s="89"/>
      <c r="WHR1" s="89"/>
      <c r="WHS1" s="89"/>
      <c r="WHT1" s="89"/>
      <c r="WHU1" s="89"/>
      <c r="WHV1" s="89"/>
      <c r="WHW1" s="89"/>
      <c r="WHX1" s="89"/>
      <c r="WHY1" s="89"/>
      <c r="WHZ1" s="89"/>
      <c r="WIA1" s="89"/>
      <c r="WIB1" s="89"/>
      <c r="WIC1" s="89"/>
      <c r="WID1" s="89"/>
      <c r="WIE1" s="89"/>
      <c r="WIF1" s="89"/>
      <c r="WIG1" s="89"/>
      <c r="WIH1" s="89"/>
      <c r="WII1" s="89"/>
      <c r="WIJ1" s="89"/>
      <c r="WIK1" s="89"/>
      <c r="WIL1" s="89"/>
      <c r="WIM1" s="89"/>
      <c r="WIN1" s="89"/>
      <c r="WIO1" s="89"/>
      <c r="WIP1" s="89"/>
      <c r="WIQ1" s="89"/>
      <c r="WIR1" s="89"/>
      <c r="WIS1" s="89"/>
      <c r="WIT1" s="89"/>
      <c r="WIU1" s="89"/>
      <c r="WIV1" s="89"/>
      <c r="WIW1" s="89"/>
      <c r="WIX1" s="89"/>
      <c r="WIY1" s="89"/>
      <c r="WIZ1" s="89"/>
      <c r="WJA1" s="89"/>
      <c r="WJB1" s="89"/>
      <c r="WJC1" s="89"/>
      <c r="WJD1" s="89"/>
      <c r="WJE1" s="89"/>
      <c r="WJF1" s="89"/>
      <c r="WJG1" s="89"/>
      <c r="WJH1" s="89"/>
      <c r="WJI1" s="89"/>
      <c r="WJJ1" s="89"/>
      <c r="WJK1" s="89"/>
      <c r="WJL1" s="89"/>
      <c r="WJM1" s="89"/>
      <c r="WJN1" s="89"/>
      <c r="WJO1" s="89"/>
      <c r="WJP1" s="89"/>
      <c r="WJQ1" s="89"/>
      <c r="WJR1" s="89"/>
      <c r="WJS1" s="89"/>
      <c r="WJT1" s="89"/>
      <c r="WJU1" s="89"/>
      <c r="WJV1" s="89"/>
      <c r="WJW1" s="89"/>
      <c r="WJX1" s="89"/>
      <c r="WJY1" s="89"/>
      <c r="WJZ1" s="89"/>
      <c r="WKA1" s="89"/>
      <c r="WKB1" s="89"/>
      <c r="WKC1" s="89"/>
      <c r="WKD1" s="89"/>
      <c r="WKE1" s="89"/>
      <c r="WKF1" s="89"/>
      <c r="WKG1" s="89"/>
      <c r="WKH1" s="89"/>
      <c r="WKI1" s="89"/>
      <c r="WKJ1" s="89"/>
      <c r="WKK1" s="89"/>
      <c r="WKL1" s="89"/>
      <c r="WKM1" s="89"/>
      <c r="WKN1" s="89"/>
      <c r="WKO1" s="89"/>
      <c r="WKP1" s="89"/>
      <c r="WKQ1" s="89"/>
      <c r="WKR1" s="89"/>
      <c r="WKS1" s="89"/>
      <c r="WKT1" s="89"/>
      <c r="WKU1" s="89"/>
      <c r="WKV1" s="89"/>
      <c r="WKW1" s="89"/>
      <c r="WKX1" s="89"/>
      <c r="WKY1" s="89"/>
      <c r="WKZ1" s="89"/>
      <c r="WLA1" s="89"/>
      <c r="WLB1" s="89"/>
      <c r="WLC1" s="89"/>
      <c r="WLD1" s="89"/>
      <c r="WLE1" s="89"/>
      <c r="WLF1" s="89"/>
      <c r="WLG1" s="89"/>
      <c r="WLH1" s="89"/>
      <c r="WLI1" s="89"/>
      <c r="WLJ1" s="89"/>
      <c r="WLK1" s="89"/>
      <c r="WLL1" s="89"/>
      <c r="WLM1" s="89"/>
      <c r="WLN1" s="89"/>
      <c r="WLO1" s="89"/>
      <c r="WLP1" s="89"/>
      <c r="WLQ1" s="89"/>
      <c r="WLR1" s="89"/>
      <c r="WLS1" s="89"/>
      <c r="WLT1" s="89"/>
      <c r="WLU1" s="89"/>
      <c r="WLV1" s="89"/>
      <c r="WLW1" s="89"/>
      <c r="WLX1" s="89"/>
      <c r="WLY1" s="89"/>
      <c r="WLZ1" s="89"/>
      <c r="WMA1" s="89"/>
      <c r="WMB1" s="89"/>
      <c r="WMC1" s="89"/>
      <c r="WMD1" s="89"/>
      <c r="WME1" s="89"/>
      <c r="WMF1" s="89"/>
      <c r="WMG1" s="89"/>
      <c r="WMH1" s="89"/>
      <c r="WMI1" s="89"/>
      <c r="WMJ1" s="89"/>
      <c r="WMK1" s="89"/>
      <c r="WML1" s="89"/>
      <c r="WMM1" s="89"/>
      <c r="WMN1" s="89"/>
      <c r="WMO1" s="89"/>
      <c r="WMP1" s="89"/>
      <c r="WMQ1" s="89"/>
      <c r="WMR1" s="89"/>
      <c r="WMS1" s="89"/>
      <c r="WMT1" s="89"/>
      <c r="WMU1" s="89"/>
      <c r="WMV1" s="89"/>
      <c r="WMW1" s="89"/>
      <c r="WMX1" s="89"/>
      <c r="WMY1" s="89"/>
      <c r="WMZ1" s="89"/>
      <c r="WNA1" s="89"/>
      <c r="WNB1" s="89"/>
      <c r="WNC1" s="89"/>
      <c r="WND1" s="89"/>
      <c r="WNE1" s="89"/>
      <c r="WNF1" s="89"/>
      <c r="WNG1" s="89"/>
      <c r="WNH1" s="89"/>
      <c r="WNI1" s="89"/>
      <c r="WNJ1" s="89"/>
      <c r="WNK1" s="89"/>
      <c r="WNL1" s="89"/>
      <c r="WNM1" s="89"/>
      <c r="WNN1" s="89"/>
      <c r="WNO1" s="89"/>
      <c r="WNP1" s="89"/>
      <c r="WNQ1" s="89"/>
      <c r="WNR1" s="89"/>
      <c r="WNS1" s="89"/>
      <c r="WNT1" s="89"/>
      <c r="WNU1" s="89"/>
      <c r="WNV1" s="89"/>
      <c r="WNW1" s="89"/>
      <c r="WNX1" s="89"/>
      <c r="WNY1" s="89"/>
      <c r="WNZ1" s="89"/>
      <c r="WOA1" s="89"/>
      <c r="WOB1" s="89"/>
      <c r="WOC1" s="89"/>
      <c r="WOD1" s="89"/>
      <c r="WOE1" s="89"/>
      <c r="WOF1" s="89"/>
      <c r="WOG1" s="89"/>
      <c r="WOH1" s="89"/>
      <c r="WOI1" s="89"/>
      <c r="WOJ1" s="89"/>
      <c r="WOK1" s="89"/>
      <c r="WOL1" s="89"/>
      <c r="WOM1" s="89"/>
      <c r="WON1" s="89"/>
      <c r="WOO1" s="89"/>
      <c r="WOP1" s="89"/>
      <c r="WOQ1" s="89"/>
      <c r="WOR1" s="89"/>
      <c r="WOS1" s="89"/>
      <c r="WOT1" s="89"/>
      <c r="WOU1" s="89"/>
      <c r="WOV1" s="89"/>
      <c r="WOW1" s="89"/>
      <c r="WOX1" s="89"/>
      <c r="WOY1" s="89"/>
      <c r="WOZ1" s="89"/>
      <c r="WPA1" s="89"/>
      <c r="WPB1" s="89"/>
      <c r="WPC1" s="89"/>
      <c r="WPD1" s="89"/>
      <c r="WPE1" s="89"/>
      <c r="WPF1" s="89"/>
      <c r="WPG1" s="89"/>
      <c r="WPH1" s="89"/>
      <c r="WPI1" s="89"/>
      <c r="WPJ1" s="89"/>
      <c r="WPK1" s="89"/>
      <c r="WPL1" s="89"/>
      <c r="WPM1" s="89"/>
      <c r="WPN1" s="89"/>
      <c r="WPO1" s="89"/>
      <c r="WPP1" s="89"/>
      <c r="WPQ1" s="89"/>
      <c r="WPR1" s="89"/>
      <c r="WPS1" s="89"/>
      <c r="WPT1" s="89"/>
      <c r="WPU1" s="89"/>
      <c r="WPV1" s="89"/>
      <c r="WPW1" s="89"/>
      <c r="WPX1" s="89"/>
      <c r="WPY1" s="89"/>
      <c r="WPZ1" s="89"/>
      <c r="WQA1" s="89"/>
      <c r="WQB1" s="89"/>
      <c r="WQC1" s="89"/>
      <c r="WQD1" s="89"/>
      <c r="WQE1" s="89"/>
      <c r="WQF1" s="89"/>
      <c r="WQG1" s="89"/>
      <c r="WQH1" s="89"/>
      <c r="WQI1" s="89"/>
      <c r="WQJ1" s="89"/>
      <c r="WQK1" s="89"/>
      <c r="WQL1" s="89"/>
      <c r="WQM1" s="89"/>
      <c r="WQN1" s="89"/>
      <c r="WQO1" s="89"/>
      <c r="WQP1" s="89"/>
      <c r="WQQ1" s="89"/>
      <c r="WQR1" s="89"/>
      <c r="WQS1" s="89"/>
      <c r="WQT1" s="89"/>
      <c r="WQU1" s="89"/>
      <c r="WQV1" s="89"/>
      <c r="WQW1" s="89"/>
      <c r="WQX1" s="89"/>
      <c r="WQY1" s="89"/>
      <c r="WQZ1" s="89"/>
      <c r="WRA1" s="89"/>
      <c r="WRB1" s="89"/>
      <c r="WRC1" s="89"/>
      <c r="WRD1" s="89"/>
      <c r="WRE1" s="89"/>
      <c r="WRF1" s="89"/>
      <c r="WRG1" s="89"/>
      <c r="WRH1" s="89"/>
      <c r="WRI1" s="89"/>
      <c r="WRJ1" s="89"/>
      <c r="WRK1" s="89"/>
      <c r="WRL1" s="89"/>
      <c r="WRM1" s="89"/>
      <c r="WRN1" s="89"/>
      <c r="WRO1" s="89"/>
      <c r="WRP1" s="89"/>
      <c r="WRQ1" s="89"/>
      <c r="WRR1" s="89"/>
      <c r="WRS1" s="89"/>
      <c r="WRT1" s="89"/>
      <c r="WRU1" s="89"/>
      <c r="WRV1" s="89"/>
      <c r="WRW1" s="89"/>
      <c r="WRX1" s="89"/>
      <c r="WRY1" s="89"/>
      <c r="WRZ1" s="89"/>
      <c r="WSA1" s="89"/>
      <c r="WSB1" s="89"/>
      <c r="WSC1" s="89"/>
      <c r="WSD1" s="89"/>
      <c r="WSE1" s="89"/>
      <c r="WSF1" s="89"/>
      <c r="WSG1" s="89"/>
      <c r="WSH1" s="89"/>
      <c r="WSI1" s="89"/>
      <c r="WSJ1" s="89"/>
      <c r="WSK1" s="89"/>
      <c r="WSL1" s="89"/>
      <c r="WSM1" s="89"/>
      <c r="WSN1" s="89"/>
      <c r="WSO1" s="89"/>
      <c r="WSP1" s="89"/>
      <c r="WSQ1" s="89"/>
      <c r="WSR1" s="89"/>
      <c r="WSS1" s="89"/>
      <c r="WST1" s="89"/>
      <c r="WSU1" s="89"/>
      <c r="WSV1" s="89"/>
      <c r="WSW1" s="89"/>
      <c r="WSX1" s="89"/>
      <c r="WSY1" s="89"/>
      <c r="WSZ1" s="89"/>
      <c r="WTA1" s="89"/>
      <c r="WTB1" s="89"/>
      <c r="WTC1" s="89"/>
      <c r="WTD1" s="89"/>
      <c r="WTE1" s="89"/>
      <c r="WTF1" s="89"/>
      <c r="WTG1" s="89"/>
      <c r="WTH1" s="89"/>
      <c r="WTI1" s="89"/>
      <c r="WTJ1" s="89"/>
      <c r="WTK1" s="89"/>
      <c r="WTL1" s="89"/>
      <c r="WTM1" s="89"/>
      <c r="WTN1" s="89"/>
      <c r="WTO1" s="89"/>
      <c r="WTP1" s="89"/>
      <c r="WTQ1" s="89"/>
      <c r="WTR1" s="89"/>
      <c r="WTS1" s="89"/>
      <c r="WTT1" s="89"/>
      <c r="WTU1" s="89"/>
      <c r="WTV1" s="89"/>
      <c r="WTW1" s="89"/>
      <c r="WTX1" s="89"/>
      <c r="WTY1" s="89"/>
      <c r="WTZ1" s="89"/>
      <c r="WUA1" s="89"/>
      <c r="WUB1" s="89"/>
      <c r="WUC1" s="89"/>
      <c r="WUD1" s="89"/>
      <c r="WUE1" s="89"/>
      <c r="WUF1" s="89"/>
      <c r="WUG1" s="89"/>
      <c r="WUH1" s="89"/>
      <c r="WUI1" s="89"/>
      <c r="WUJ1" s="89"/>
      <c r="WUK1" s="89"/>
      <c r="WUL1" s="89"/>
      <c r="WUM1" s="89"/>
      <c r="WUN1" s="89"/>
      <c r="WUO1" s="89"/>
      <c r="WUP1" s="89"/>
      <c r="WUQ1" s="89"/>
      <c r="WUR1" s="89"/>
      <c r="WUS1" s="89"/>
      <c r="WUT1" s="89"/>
      <c r="WUU1" s="89"/>
      <c r="WUV1" s="89"/>
      <c r="WUW1" s="89"/>
      <c r="WUX1" s="89"/>
      <c r="WUY1" s="89"/>
      <c r="WUZ1" s="89"/>
      <c r="WVA1" s="89"/>
      <c r="WVB1" s="89"/>
      <c r="WVC1" s="89"/>
      <c r="WVD1" s="89"/>
      <c r="WVE1" s="89"/>
      <c r="WVF1" s="89"/>
      <c r="WVG1" s="89"/>
      <c r="WVH1" s="89"/>
      <c r="WVI1" s="89"/>
      <c r="WVJ1" s="89"/>
      <c r="WVK1" s="89"/>
      <c r="WVL1" s="89"/>
      <c r="WVM1" s="89"/>
      <c r="WVN1" s="89"/>
      <c r="WVO1" s="89"/>
      <c r="WVP1" s="89"/>
      <c r="WVQ1" s="89"/>
      <c r="WVR1" s="89"/>
      <c r="WVS1" s="89"/>
      <c r="WVT1" s="89"/>
      <c r="WVU1" s="89"/>
      <c r="WVV1" s="89"/>
      <c r="WVW1" s="89"/>
      <c r="WVX1" s="89"/>
      <c r="WVY1" s="89"/>
      <c r="WVZ1" s="89"/>
      <c r="WWA1" s="89"/>
      <c r="WWB1" s="89"/>
      <c r="WWC1" s="89"/>
      <c r="WWD1" s="89"/>
      <c r="WWE1" s="89"/>
      <c r="WWF1" s="89"/>
      <c r="WWG1" s="89"/>
      <c r="WWH1" s="89"/>
      <c r="WWI1" s="89"/>
      <c r="WWJ1" s="89"/>
      <c r="WWK1" s="89"/>
      <c r="WWL1" s="89"/>
      <c r="WWM1" s="89"/>
      <c r="WWN1" s="89"/>
      <c r="WWO1" s="89"/>
      <c r="WWP1" s="89"/>
      <c r="WWQ1" s="89"/>
      <c r="WWR1" s="89"/>
      <c r="WWS1" s="89"/>
      <c r="WWT1" s="89"/>
      <c r="WWU1" s="89"/>
      <c r="WWV1" s="89"/>
      <c r="WWW1" s="89"/>
      <c r="WWX1" s="89"/>
      <c r="WWY1" s="89"/>
      <c r="WWZ1" s="89"/>
      <c r="WXA1" s="89"/>
      <c r="WXB1" s="89"/>
      <c r="WXC1" s="89"/>
      <c r="WXD1" s="89"/>
      <c r="WXE1" s="89"/>
      <c r="WXF1" s="89"/>
      <c r="WXG1" s="89"/>
      <c r="WXH1" s="89"/>
      <c r="WXI1" s="89"/>
      <c r="WXJ1" s="89"/>
      <c r="WXK1" s="89"/>
      <c r="WXL1" s="89"/>
      <c r="WXM1" s="89"/>
      <c r="WXN1" s="89"/>
      <c r="WXO1" s="89"/>
      <c r="WXP1" s="89"/>
      <c r="WXQ1" s="89"/>
      <c r="WXR1" s="89"/>
      <c r="WXS1" s="89"/>
      <c r="WXT1" s="89"/>
      <c r="WXU1" s="89"/>
      <c r="WXV1" s="89"/>
      <c r="WXW1" s="89"/>
      <c r="WXX1" s="89"/>
      <c r="WXY1" s="89"/>
      <c r="WXZ1" s="89"/>
      <c r="WYA1" s="89"/>
      <c r="WYB1" s="89"/>
      <c r="WYC1" s="89"/>
      <c r="WYD1" s="89"/>
      <c r="WYE1" s="89"/>
      <c r="WYF1" s="89"/>
      <c r="WYG1" s="89"/>
      <c r="WYH1" s="89"/>
      <c r="WYI1" s="89"/>
      <c r="WYJ1" s="89"/>
      <c r="WYK1" s="89"/>
      <c r="WYL1" s="89"/>
      <c r="WYM1" s="89"/>
      <c r="WYN1" s="89"/>
      <c r="WYO1" s="89"/>
      <c r="WYP1" s="89"/>
      <c r="WYQ1" s="89"/>
      <c r="WYR1" s="89"/>
      <c r="WYS1" s="89"/>
      <c r="WYT1" s="89"/>
      <c r="WYU1" s="89"/>
      <c r="WYV1" s="89"/>
      <c r="WYW1" s="89"/>
      <c r="WYX1" s="89"/>
      <c r="WYY1" s="89"/>
      <c r="WYZ1" s="89"/>
      <c r="WZA1" s="89"/>
      <c r="WZB1" s="89"/>
      <c r="WZC1" s="89"/>
      <c r="WZD1" s="89"/>
      <c r="WZE1" s="89"/>
      <c r="WZF1" s="89"/>
      <c r="WZG1" s="89"/>
      <c r="WZH1" s="89"/>
      <c r="WZI1" s="89"/>
      <c r="WZJ1" s="89"/>
      <c r="WZK1" s="89"/>
      <c r="WZL1" s="89"/>
      <c r="WZM1" s="89"/>
      <c r="WZN1" s="89"/>
      <c r="WZO1" s="89"/>
      <c r="WZP1" s="89"/>
      <c r="WZQ1" s="89"/>
      <c r="WZR1" s="89"/>
      <c r="WZS1" s="89"/>
      <c r="WZT1" s="89"/>
      <c r="WZU1" s="89"/>
      <c r="WZV1" s="89"/>
      <c r="WZW1" s="89"/>
      <c r="WZX1" s="89"/>
      <c r="WZY1" s="89"/>
      <c r="WZZ1" s="89"/>
      <c r="XAA1" s="89"/>
      <c r="XAB1" s="89"/>
      <c r="XAC1" s="89"/>
      <c r="XAD1" s="89"/>
      <c r="XAE1" s="89"/>
      <c r="XAF1" s="89"/>
      <c r="XAG1" s="89"/>
      <c r="XAH1" s="89"/>
      <c r="XAI1" s="89"/>
      <c r="XAJ1" s="89"/>
      <c r="XAK1" s="89"/>
      <c r="XAL1" s="89"/>
      <c r="XAM1" s="89"/>
      <c r="XAN1" s="89"/>
      <c r="XAO1" s="89"/>
      <c r="XAP1" s="89"/>
      <c r="XAQ1" s="89"/>
      <c r="XAR1" s="89"/>
      <c r="XAS1" s="89"/>
      <c r="XAT1" s="89"/>
      <c r="XAU1" s="89"/>
      <c r="XAV1" s="89"/>
      <c r="XAW1" s="89"/>
      <c r="XAX1" s="89"/>
      <c r="XAY1" s="89"/>
      <c r="XAZ1" s="89"/>
      <c r="XBA1" s="89"/>
      <c r="XBB1" s="89"/>
      <c r="XBC1" s="89"/>
      <c r="XBD1" s="89"/>
      <c r="XBE1" s="89"/>
      <c r="XBF1" s="89"/>
      <c r="XBG1" s="89"/>
      <c r="XBH1" s="89"/>
      <c r="XBI1" s="89"/>
      <c r="XBJ1" s="89"/>
      <c r="XBK1" s="89"/>
      <c r="XBL1" s="89"/>
      <c r="XBM1" s="89"/>
      <c r="XBN1" s="89"/>
      <c r="XBO1" s="89"/>
      <c r="XBP1" s="89"/>
      <c r="XBQ1" s="89"/>
      <c r="XBR1" s="89"/>
      <c r="XBS1" s="89"/>
      <c r="XBT1" s="89"/>
      <c r="XBU1" s="89"/>
      <c r="XBV1" s="89"/>
      <c r="XBW1" s="89"/>
      <c r="XBX1" s="89"/>
      <c r="XBY1" s="89"/>
      <c r="XBZ1" s="89"/>
      <c r="XCA1" s="89"/>
      <c r="XCB1" s="89"/>
      <c r="XCC1" s="89"/>
      <c r="XCD1" s="89"/>
      <c r="XCE1" s="89"/>
      <c r="XCF1" s="89"/>
      <c r="XCG1" s="89"/>
      <c r="XCH1" s="89"/>
      <c r="XCI1" s="89"/>
      <c r="XCJ1" s="89"/>
      <c r="XCK1" s="89"/>
      <c r="XCL1" s="89"/>
      <c r="XCM1" s="89"/>
      <c r="XCN1" s="89"/>
      <c r="XCO1" s="89"/>
      <c r="XCP1" s="89"/>
      <c r="XCQ1" s="89"/>
      <c r="XCR1" s="89"/>
      <c r="XCS1" s="89"/>
      <c r="XCT1" s="89"/>
      <c r="XCU1" s="89"/>
      <c r="XCV1" s="89"/>
      <c r="XCW1" s="89"/>
      <c r="XCX1" s="89"/>
      <c r="XCY1" s="89"/>
      <c r="XCZ1" s="89"/>
      <c r="XDA1" s="89"/>
      <c r="XDB1" s="89"/>
      <c r="XDC1" s="89"/>
      <c r="XDD1" s="89"/>
      <c r="XDE1" s="89"/>
      <c r="XDF1" s="89"/>
      <c r="XDG1" s="89"/>
      <c r="XDH1" s="89"/>
      <c r="XDI1" s="89"/>
      <c r="XDJ1" s="89"/>
      <c r="XDK1" s="89"/>
      <c r="XDL1" s="89"/>
      <c r="XDM1" s="89"/>
      <c r="XDN1" s="89"/>
      <c r="XDO1" s="89"/>
      <c r="XDP1" s="89"/>
      <c r="XDQ1" s="89"/>
      <c r="XDR1" s="89"/>
      <c r="XDS1" s="89"/>
      <c r="XDT1" s="89"/>
      <c r="XDU1" s="89"/>
      <c r="XDV1" s="89"/>
      <c r="XDW1" s="89"/>
      <c r="XDX1" s="89"/>
      <c r="XDY1" s="89"/>
      <c r="XDZ1" s="89"/>
      <c r="XEA1" s="89"/>
      <c r="XEB1" s="89"/>
      <c r="XEC1" s="89"/>
      <c r="XED1" s="89"/>
      <c r="XEE1" s="89"/>
      <c r="XEF1" s="89"/>
      <c r="XEG1" s="89"/>
      <c r="XEH1" s="89"/>
      <c r="XEI1" s="89"/>
      <c r="XEJ1" s="89"/>
      <c r="XEK1" s="89"/>
      <c r="XEL1" s="89"/>
      <c r="XEM1" s="89"/>
      <c r="XEN1" s="89"/>
      <c r="XEO1" s="89"/>
      <c r="XEP1" s="89"/>
      <c r="XEQ1" s="89"/>
      <c r="XER1" s="89"/>
      <c r="XES1" s="89"/>
      <c r="XET1" s="89"/>
      <c r="XEU1" s="89"/>
      <c r="XEV1" s="89"/>
      <c r="XEW1" s="89"/>
    </row>
    <row r="2" spans="1:16377" ht="72">
      <c r="A2" s="49" t="s">
        <v>0</v>
      </c>
      <c r="B2" s="49" t="s">
        <v>1</v>
      </c>
      <c r="C2" s="49" t="s">
        <v>2</v>
      </c>
      <c r="D2" s="49" t="s">
        <v>1121</v>
      </c>
      <c r="E2" s="53" t="s">
        <v>1141</v>
      </c>
      <c r="F2" s="53" t="s">
        <v>1127</v>
      </c>
      <c r="G2" s="54" t="s">
        <v>1171</v>
      </c>
      <c r="H2" s="53" t="s">
        <v>1147</v>
      </c>
      <c r="I2" s="55" t="s">
        <v>1144</v>
      </c>
      <c r="J2" s="54" t="s">
        <v>1145</v>
      </c>
      <c r="K2" s="56" t="s">
        <v>1148</v>
      </c>
      <c r="L2" s="54" t="s">
        <v>1146</v>
      </c>
    </row>
    <row r="3" spans="1:16377">
      <c r="A3" s="147" t="s">
        <v>5</v>
      </c>
      <c r="B3" s="148">
        <v>100002</v>
      </c>
      <c r="C3" s="18" t="s">
        <v>6</v>
      </c>
      <c r="D3" s="147" t="s">
        <v>1122</v>
      </c>
      <c r="E3" s="17">
        <v>0</v>
      </c>
      <c r="F3" s="123">
        <v>0</v>
      </c>
      <c r="G3" s="97">
        <f t="shared" ref="G3:G66" si="0">IFERROR(E3/F3,0)</f>
        <v>0</v>
      </c>
      <c r="H3" s="119">
        <f t="shared" ref="H3:H66" si="1">$D$1108</f>
        <v>8.0039024109137493</v>
      </c>
      <c r="I3" s="17">
        <f t="shared" ref="I3:I66" si="2">MIN(E3,F3*H3)</f>
        <v>0</v>
      </c>
      <c r="J3" s="17">
        <f t="shared" ref="J3:J66" si="3">E3-I3</f>
        <v>0</v>
      </c>
      <c r="K3" s="124">
        <f t="shared" ref="K3:K66" si="4">$J$1106</f>
        <v>0.8732460979300799</v>
      </c>
      <c r="L3" s="115">
        <f t="shared" ref="L3:L66" si="5">K3*J3</f>
        <v>0</v>
      </c>
    </row>
    <row r="4" spans="1:16377">
      <c r="A4" s="142" t="s">
        <v>5</v>
      </c>
      <c r="B4" s="148">
        <v>100003</v>
      </c>
      <c r="C4" s="80" t="s">
        <v>7</v>
      </c>
      <c r="D4" s="142" t="s">
        <v>1122</v>
      </c>
      <c r="E4" s="17">
        <v>0</v>
      </c>
      <c r="F4" s="123">
        <v>0</v>
      </c>
      <c r="G4" s="2">
        <f t="shared" si="0"/>
        <v>0</v>
      </c>
      <c r="H4" s="3">
        <f t="shared" si="1"/>
        <v>8.0039024109137493</v>
      </c>
      <c r="I4" s="1">
        <f t="shared" si="2"/>
        <v>0</v>
      </c>
      <c r="J4" s="1">
        <f t="shared" si="3"/>
        <v>0</v>
      </c>
      <c r="K4" s="40">
        <f t="shared" si="4"/>
        <v>0.8732460979300799</v>
      </c>
      <c r="L4" s="7">
        <f t="shared" si="5"/>
        <v>0</v>
      </c>
    </row>
    <row r="5" spans="1:16377">
      <c r="A5" s="142" t="s">
        <v>5</v>
      </c>
      <c r="B5" s="149">
        <v>100005</v>
      </c>
      <c r="C5" s="80" t="s">
        <v>8</v>
      </c>
      <c r="D5" s="142" t="s">
        <v>1122</v>
      </c>
      <c r="E5" s="17">
        <v>0</v>
      </c>
      <c r="F5" s="123">
        <v>0</v>
      </c>
      <c r="G5" s="2">
        <f t="shared" si="0"/>
        <v>0</v>
      </c>
      <c r="H5" s="3">
        <f t="shared" si="1"/>
        <v>8.0039024109137493</v>
      </c>
      <c r="I5" s="1">
        <f t="shared" si="2"/>
        <v>0</v>
      </c>
      <c r="J5" s="1">
        <f t="shared" si="3"/>
        <v>0</v>
      </c>
      <c r="K5" s="40">
        <f t="shared" si="4"/>
        <v>0.8732460979300799</v>
      </c>
      <c r="L5" s="7">
        <f t="shared" si="5"/>
        <v>0</v>
      </c>
    </row>
    <row r="6" spans="1:16377">
      <c r="A6" s="142" t="s">
        <v>5</v>
      </c>
      <c r="B6" s="149">
        <v>100007</v>
      </c>
      <c r="C6" s="80" t="s">
        <v>9</v>
      </c>
      <c r="D6" s="142" t="s">
        <v>1122</v>
      </c>
      <c r="E6" s="17">
        <v>0</v>
      </c>
      <c r="F6" s="123">
        <v>0</v>
      </c>
      <c r="G6" s="2">
        <f t="shared" si="0"/>
        <v>0</v>
      </c>
      <c r="H6" s="3">
        <f t="shared" si="1"/>
        <v>8.0039024109137493</v>
      </c>
      <c r="I6" s="1">
        <f t="shared" si="2"/>
        <v>0</v>
      </c>
      <c r="J6" s="1">
        <f t="shared" si="3"/>
        <v>0</v>
      </c>
      <c r="K6" s="40">
        <f t="shared" si="4"/>
        <v>0.8732460979300799</v>
      </c>
      <c r="L6" s="7">
        <f t="shared" si="5"/>
        <v>0</v>
      </c>
    </row>
    <row r="7" spans="1:16377">
      <c r="A7" s="142" t="s">
        <v>5</v>
      </c>
      <c r="B7" s="149">
        <v>100010</v>
      </c>
      <c r="C7" s="80" t="s">
        <v>10</v>
      </c>
      <c r="D7" s="142" t="s">
        <v>1122</v>
      </c>
      <c r="E7" s="17">
        <v>0</v>
      </c>
      <c r="F7" s="123">
        <v>0</v>
      </c>
      <c r="G7" s="2">
        <f t="shared" si="0"/>
        <v>0</v>
      </c>
      <c r="H7" s="3">
        <f t="shared" si="1"/>
        <v>8.0039024109137493</v>
      </c>
      <c r="I7" s="1">
        <f t="shared" si="2"/>
        <v>0</v>
      </c>
      <c r="J7" s="1">
        <f t="shared" si="3"/>
        <v>0</v>
      </c>
      <c r="K7" s="40">
        <f t="shared" si="4"/>
        <v>0.8732460979300799</v>
      </c>
      <c r="L7" s="7">
        <f t="shared" si="5"/>
        <v>0</v>
      </c>
    </row>
    <row r="8" spans="1:16377">
      <c r="A8" s="142" t="s">
        <v>5</v>
      </c>
      <c r="B8" s="149">
        <v>100011</v>
      </c>
      <c r="C8" s="80" t="s">
        <v>11</v>
      </c>
      <c r="D8" s="142" t="s">
        <v>1122</v>
      </c>
      <c r="E8" s="17">
        <v>0</v>
      </c>
      <c r="F8" s="123">
        <v>0</v>
      </c>
      <c r="G8" s="2">
        <f t="shared" si="0"/>
        <v>0</v>
      </c>
      <c r="H8" s="3">
        <f t="shared" si="1"/>
        <v>8.0039024109137493</v>
      </c>
      <c r="I8" s="1">
        <f t="shared" si="2"/>
        <v>0</v>
      </c>
      <c r="J8" s="1">
        <f t="shared" si="3"/>
        <v>0</v>
      </c>
      <c r="K8" s="40">
        <f t="shared" si="4"/>
        <v>0.8732460979300799</v>
      </c>
      <c r="L8" s="7">
        <f t="shared" si="5"/>
        <v>0</v>
      </c>
    </row>
    <row r="9" spans="1:16377">
      <c r="A9" s="142" t="s">
        <v>5</v>
      </c>
      <c r="B9" s="148">
        <v>100019</v>
      </c>
      <c r="C9" s="80" t="s">
        <v>12</v>
      </c>
      <c r="D9" s="142" t="s">
        <v>1122</v>
      </c>
      <c r="E9" s="17">
        <v>0</v>
      </c>
      <c r="F9" s="123">
        <v>0</v>
      </c>
      <c r="G9" s="2">
        <f t="shared" si="0"/>
        <v>0</v>
      </c>
      <c r="H9" s="3">
        <f t="shared" si="1"/>
        <v>8.0039024109137493</v>
      </c>
      <c r="I9" s="1">
        <f t="shared" si="2"/>
        <v>0</v>
      </c>
      <c r="J9" s="1">
        <f t="shared" si="3"/>
        <v>0</v>
      </c>
      <c r="K9" s="40">
        <f t="shared" si="4"/>
        <v>0.8732460979300799</v>
      </c>
      <c r="L9" s="7">
        <f t="shared" si="5"/>
        <v>0</v>
      </c>
    </row>
    <row r="10" spans="1:16377">
      <c r="A10" s="142" t="s">
        <v>5</v>
      </c>
      <c r="B10" s="149">
        <v>100020</v>
      </c>
      <c r="C10" s="80" t="s">
        <v>13</v>
      </c>
      <c r="D10" s="142" t="s">
        <v>1122</v>
      </c>
      <c r="E10" s="17">
        <v>0</v>
      </c>
      <c r="F10" s="123">
        <v>0</v>
      </c>
      <c r="G10" s="2">
        <f t="shared" si="0"/>
        <v>0</v>
      </c>
      <c r="H10" s="3">
        <f t="shared" si="1"/>
        <v>8.0039024109137493</v>
      </c>
      <c r="I10" s="1">
        <f t="shared" si="2"/>
        <v>0</v>
      </c>
      <c r="J10" s="1">
        <f t="shared" si="3"/>
        <v>0</v>
      </c>
      <c r="K10" s="40">
        <f t="shared" si="4"/>
        <v>0.8732460979300799</v>
      </c>
      <c r="L10" s="7">
        <f t="shared" si="5"/>
        <v>0</v>
      </c>
    </row>
    <row r="11" spans="1:16377">
      <c r="A11" s="142" t="s">
        <v>5</v>
      </c>
      <c r="B11" s="149">
        <v>100022</v>
      </c>
      <c r="C11" s="80" t="s">
        <v>14</v>
      </c>
      <c r="D11" s="142" t="s">
        <v>1122</v>
      </c>
      <c r="E11" s="17">
        <v>0</v>
      </c>
      <c r="F11" s="123">
        <v>0</v>
      </c>
      <c r="G11" s="2">
        <f t="shared" si="0"/>
        <v>0</v>
      </c>
      <c r="H11" s="3">
        <f t="shared" si="1"/>
        <v>8.0039024109137493</v>
      </c>
      <c r="I11" s="1">
        <f t="shared" si="2"/>
        <v>0</v>
      </c>
      <c r="J11" s="1">
        <f t="shared" si="3"/>
        <v>0</v>
      </c>
      <c r="K11" s="40">
        <f t="shared" si="4"/>
        <v>0.8732460979300799</v>
      </c>
      <c r="L11" s="7">
        <f t="shared" si="5"/>
        <v>0</v>
      </c>
    </row>
    <row r="12" spans="1:16377">
      <c r="A12" s="142" t="s">
        <v>5</v>
      </c>
      <c r="B12" s="149">
        <v>100024</v>
      </c>
      <c r="C12" s="80" t="s">
        <v>15</v>
      </c>
      <c r="D12" s="142" t="s">
        <v>1122</v>
      </c>
      <c r="E12" s="17">
        <v>0</v>
      </c>
      <c r="F12" s="123">
        <v>0</v>
      </c>
      <c r="G12" s="2">
        <f t="shared" si="0"/>
        <v>0</v>
      </c>
      <c r="H12" s="3">
        <f t="shared" si="1"/>
        <v>8.0039024109137493</v>
      </c>
      <c r="I12" s="1">
        <f t="shared" si="2"/>
        <v>0</v>
      </c>
      <c r="J12" s="1">
        <f t="shared" si="3"/>
        <v>0</v>
      </c>
      <c r="K12" s="40">
        <f t="shared" si="4"/>
        <v>0.8732460979300799</v>
      </c>
      <c r="L12" s="7">
        <f t="shared" si="5"/>
        <v>0</v>
      </c>
    </row>
    <row r="13" spans="1:16377">
      <c r="A13" s="142" t="s">
        <v>5</v>
      </c>
      <c r="B13" s="148">
        <v>100027</v>
      </c>
      <c r="C13" s="80" t="s">
        <v>16</v>
      </c>
      <c r="D13" s="142" t="s">
        <v>1122</v>
      </c>
      <c r="E13" s="17">
        <v>0</v>
      </c>
      <c r="F13" s="123">
        <v>0</v>
      </c>
      <c r="G13" s="2">
        <f t="shared" si="0"/>
        <v>0</v>
      </c>
      <c r="H13" s="3">
        <f t="shared" si="1"/>
        <v>8.0039024109137493</v>
      </c>
      <c r="I13" s="1">
        <f t="shared" si="2"/>
        <v>0</v>
      </c>
      <c r="J13" s="1">
        <f t="shared" si="3"/>
        <v>0</v>
      </c>
      <c r="K13" s="40">
        <f t="shared" si="4"/>
        <v>0.8732460979300799</v>
      </c>
      <c r="L13" s="7">
        <f t="shared" si="5"/>
        <v>0</v>
      </c>
    </row>
    <row r="14" spans="1:16377">
      <c r="A14" s="142" t="s">
        <v>5</v>
      </c>
      <c r="B14" s="148">
        <v>100029</v>
      </c>
      <c r="C14" s="80" t="s">
        <v>17</v>
      </c>
      <c r="D14" s="142" t="s">
        <v>1122</v>
      </c>
      <c r="E14" s="17">
        <v>0</v>
      </c>
      <c r="F14" s="123">
        <v>0</v>
      </c>
      <c r="G14" s="2">
        <f t="shared" si="0"/>
        <v>0</v>
      </c>
      <c r="H14" s="3">
        <f t="shared" si="1"/>
        <v>8.0039024109137493</v>
      </c>
      <c r="I14" s="1">
        <f t="shared" si="2"/>
        <v>0</v>
      </c>
      <c r="J14" s="1">
        <f t="shared" si="3"/>
        <v>0</v>
      </c>
      <c r="K14" s="40">
        <f t="shared" si="4"/>
        <v>0.8732460979300799</v>
      </c>
      <c r="L14" s="7">
        <f t="shared" si="5"/>
        <v>0</v>
      </c>
    </row>
    <row r="15" spans="1:16377">
      <c r="A15" s="142" t="s">
        <v>5</v>
      </c>
      <c r="B15" s="149">
        <v>100031</v>
      </c>
      <c r="C15" s="80" t="s">
        <v>18</v>
      </c>
      <c r="D15" s="142" t="s">
        <v>1122</v>
      </c>
      <c r="E15" s="17">
        <v>0</v>
      </c>
      <c r="F15" s="123">
        <v>0</v>
      </c>
      <c r="G15" s="2">
        <f t="shared" si="0"/>
        <v>0</v>
      </c>
      <c r="H15" s="3">
        <f t="shared" si="1"/>
        <v>8.0039024109137493</v>
      </c>
      <c r="I15" s="1">
        <f t="shared" si="2"/>
        <v>0</v>
      </c>
      <c r="J15" s="1">
        <f t="shared" si="3"/>
        <v>0</v>
      </c>
      <c r="K15" s="40">
        <f t="shared" si="4"/>
        <v>0.8732460979300799</v>
      </c>
      <c r="L15" s="7">
        <f t="shared" si="5"/>
        <v>0</v>
      </c>
    </row>
    <row r="16" spans="1:16377">
      <c r="A16" s="142" t="s">
        <v>5</v>
      </c>
      <c r="B16" s="149">
        <v>100034</v>
      </c>
      <c r="C16" s="80" t="s">
        <v>19</v>
      </c>
      <c r="D16" s="142" t="s">
        <v>1122</v>
      </c>
      <c r="E16" s="17">
        <v>0</v>
      </c>
      <c r="F16" s="123">
        <v>0</v>
      </c>
      <c r="G16" s="2">
        <f t="shared" si="0"/>
        <v>0</v>
      </c>
      <c r="H16" s="3">
        <f t="shared" si="1"/>
        <v>8.0039024109137493</v>
      </c>
      <c r="I16" s="1">
        <f t="shared" si="2"/>
        <v>0</v>
      </c>
      <c r="J16" s="1">
        <f t="shared" si="3"/>
        <v>0</v>
      </c>
      <c r="K16" s="40">
        <f t="shared" si="4"/>
        <v>0.8732460979300799</v>
      </c>
      <c r="L16" s="7">
        <f t="shared" si="5"/>
        <v>0</v>
      </c>
    </row>
    <row r="17" spans="1:12">
      <c r="A17" s="142" t="s">
        <v>5</v>
      </c>
      <c r="B17" s="149">
        <v>103315</v>
      </c>
      <c r="C17" s="80" t="s">
        <v>20</v>
      </c>
      <c r="D17" s="142" t="s">
        <v>1122</v>
      </c>
      <c r="E17" s="17">
        <v>0</v>
      </c>
      <c r="F17" s="123">
        <v>0</v>
      </c>
      <c r="G17" s="2">
        <f t="shared" si="0"/>
        <v>0</v>
      </c>
      <c r="H17" s="3">
        <f t="shared" si="1"/>
        <v>8.0039024109137493</v>
      </c>
      <c r="I17" s="1">
        <f t="shared" si="2"/>
        <v>0</v>
      </c>
      <c r="J17" s="1">
        <f t="shared" si="3"/>
        <v>0</v>
      </c>
      <c r="K17" s="40">
        <f t="shared" si="4"/>
        <v>0.8732460979300799</v>
      </c>
      <c r="L17" s="7">
        <f t="shared" si="5"/>
        <v>0</v>
      </c>
    </row>
    <row r="18" spans="1:12">
      <c r="A18" s="142" t="s">
        <v>21</v>
      </c>
      <c r="B18" s="149">
        <v>110036</v>
      </c>
      <c r="C18" s="80" t="s">
        <v>22</v>
      </c>
      <c r="D18" s="142" t="s">
        <v>1122</v>
      </c>
      <c r="E18" s="17">
        <v>0</v>
      </c>
      <c r="F18" s="123">
        <v>0</v>
      </c>
      <c r="G18" s="2">
        <f t="shared" si="0"/>
        <v>0</v>
      </c>
      <c r="H18" s="3">
        <f t="shared" si="1"/>
        <v>8.0039024109137493</v>
      </c>
      <c r="I18" s="1">
        <f t="shared" si="2"/>
        <v>0</v>
      </c>
      <c r="J18" s="1">
        <f t="shared" si="3"/>
        <v>0</v>
      </c>
      <c r="K18" s="40">
        <f t="shared" si="4"/>
        <v>0.8732460979300799</v>
      </c>
      <c r="L18" s="7">
        <f t="shared" si="5"/>
        <v>0</v>
      </c>
    </row>
    <row r="19" spans="1:12">
      <c r="A19" s="142" t="s">
        <v>21</v>
      </c>
      <c r="B19" s="149">
        <v>110037</v>
      </c>
      <c r="C19" s="80" t="s">
        <v>1196</v>
      </c>
      <c r="D19" s="142" t="s">
        <v>1122</v>
      </c>
      <c r="E19" s="17">
        <v>0</v>
      </c>
      <c r="F19" s="123">
        <v>0</v>
      </c>
      <c r="G19" s="2">
        <f t="shared" si="0"/>
        <v>0</v>
      </c>
      <c r="H19" s="3">
        <f t="shared" si="1"/>
        <v>8.0039024109137493</v>
      </c>
      <c r="I19" s="1">
        <f t="shared" si="2"/>
        <v>0</v>
      </c>
      <c r="J19" s="1">
        <f t="shared" si="3"/>
        <v>0</v>
      </c>
      <c r="K19" s="40">
        <f t="shared" si="4"/>
        <v>0.8732460979300799</v>
      </c>
      <c r="L19" s="7">
        <f t="shared" si="5"/>
        <v>0</v>
      </c>
    </row>
    <row r="20" spans="1:12" s="57" customFormat="1">
      <c r="A20" s="142" t="s">
        <v>21</v>
      </c>
      <c r="B20" s="149">
        <v>110737</v>
      </c>
      <c r="C20" s="90" t="s">
        <v>1156</v>
      </c>
      <c r="D20" s="142" t="s">
        <v>1122</v>
      </c>
      <c r="E20" s="17">
        <v>0</v>
      </c>
      <c r="F20" s="123">
        <v>0</v>
      </c>
      <c r="G20" s="2">
        <f t="shared" si="0"/>
        <v>0</v>
      </c>
      <c r="H20" s="3">
        <f t="shared" si="1"/>
        <v>8.0039024109137493</v>
      </c>
      <c r="I20" s="1">
        <f t="shared" si="2"/>
        <v>0</v>
      </c>
      <c r="J20" s="1">
        <f t="shared" si="3"/>
        <v>0</v>
      </c>
      <c r="K20" s="40">
        <f t="shared" si="4"/>
        <v>0.8732460979300799</v>
      </c>
      <c r="L20" s="7">
        <f t="shared" si="5"/>
        <v>0</v>
      </c>
    </row>
    <row r="21" spans="1:12">
      <c r="A21" s="142" t="s">
        <v>23</v>
      </c>
      <c r="B21" s="148">
        <v>120038</v>
      </c>
      <c r="C21" s="80" t="s">
        <v>24</v>
      </c>
      <c r="D21" s="142" t="s">
        <v>1122</v>
      </c>
      <c r="E21" s="17">
        <v>0</v>
      </c>
      <c r="F21" s="123">
        <v>0</v>
      </c>
      <c r="G21" s="2">
        <f t="shared" si="0"/>
        <v>0</v>
      </c>
      <c r="H21" s="3">
        <f t="shared" si="1"/>
        <v>8.0039024109137493</v>
      </c>
      <c r="I21" s="1">
        <f t="shared" si="2"/>
        <v>0</v>
      </c>
      <c r="J21" s="1">
        <f t="shared" si="3"/>
        <v>0</v>
      </c>
      <c r="K21" s="40">
        <f t="shared" si="4"/>
        <v>0.8732460979300799</v>
      </c>
      <c r="L21" s="7">
        <f t="shared" si="5"/>
        <v>0</v>
      </c>
    </row>
    <row r="22" spans="1:12">
      <c r="A22" s="142" t="s">
        <v>23</v>
      </c>
      <c r="B22" s="148">
        <v>120039</v>
      </c>
      <c r="C22" s="80" t="s">
        <v>25</v>
      </c>
      <c r="D22" s="142" t="s">
        <v>1122</v>
      </c>
      <c r="E22" s="17">
        <v>0</v>
      </c>
      <c r="F22" s="123">
        <v>0</v>
      </c>
      <c r="G22" s="2">
        <f t="shared" si="0"/>
        <v>0</v>
      </c>
      <c r="H22" s="3">
        <f t="shared" si="1"/>
        <v>8.0039024109137493</v>
      </c>
      <c r="I22" s="1">
        <f t="shared" si="2"/>
        <v>0</v>
      </c>
      <c r="J22" s="1">
        <f t="shared" si="3"/>
        <v>0</v>
      </c>
      <c r="K22" s="40">
        <f t="shared" si="4"/>
        <v>0.8732460979300799</v>
      </c>
      <c r="L22" s="7">
        <f t="shared" si="5"/>
        <v>0</v>
      </c>
    </row>
    <row r="23" spans="1:12" s="80" customFormat="1">
      <c r="A23" s="142" t="s">
        <v>23</v>
      </c>
      <c r="B23" s="148">
        <v>120042</v>
      </c>
      <c r="C23" s="80" t="s">
        <v>26</v>
      </c>
      <c r="D23" s="142" t="s">
        <v>1122</v>
      </c>
      <c r="E23" s="17">
        <v>0</v>
      </c>
      <c r="F23" s="123">
        <v>0</v>
      </c>
      <c r="G23" s="2">
        <f t="shared" si="0"/>
        <v>0</v>
      </c>
      <c r="H23" s="3">
        <f t="shared" si="1"/>
        <v>8.0039024109137493</v>
      </c>
      <c r="I23" s="1">
        <f t="shared" si="2"/>
        <v>0</v>
      </c>
      <c r="J23" s="1">
        <f t="shared" si="3"/>
        <v>0</v>
      </c>
      <c r="K23" s="40">
        <f t="shared" si="4"/>
        <v>0.8732460979300799</v>
      </c>
      <c r="L23" s="7">
        <f t="shared" si="5"/>
        <v>0</v>
      </c>
    </row>
    <row r="24" spans="1:12" s="80" customFormat="1">
      <c r="A24" s="142" t="s">
        <v>23</v>
      </c>
      <c r="B24" s="148">
        <v>120043</v>
      </c>
      <c r="C24" s="80" t="s">
        <v>27</v>
      </c>
      <c r="D24" s="142" t="s">
        <v>1122</v>
      </c>
      <c r="E24" s="17">
        <v>0</v>
      </c>
      <c r="F24" s="123">
        <v>0</v>
      </c>
      <c r="G24" s="2">
        <f t="shared" si="0"/>
        <v>0</v>
      </c>
      <c r="H24" s="3">
        <f t="shared" si="1"/>
        <v>8.0039024109137493</v>
      </c>
      <c r="I24" s="1">
        <f t="shared" si="2"/>
        <v>0</v>
      </c>
      <c r="J24" s="1">
        <f t="shared" si="3"/>
        <v>0</v>
      </c>
      <c r="K24" s="40">
        <f t="shared" si="4"/>
        <v>0.8732460979300799</v>
      </c>
      <c r="L24" s="7">
        <f t="shared" si="5"/>
        <v>0</v>
      </c>
    </row>
    <row r="25" spans="1:12" s="80" customFormat="1">
      <c r="A25" s="142" t="s">
        <v>23</v>
      </c>
      <c r="B25" s="149">
        <v>120045</v>
      </c>
      <c r="C25" s="80" t="s">
        <v>28</v>
      </c>
      <c r="D25" s="142" t="s">
        <v>1122</v>
      </c>
      <c r="E25" s="17">
        <v>0</v>
      </c>
      <c r="F25" s="123">
        <v>0</v>
      </c>
      <c r="G25" s="2">
        <f t="shared" si="0"/>
        <v>0</v>
      </c>
      <c r="H25" s="3">
        <f t="shared" si="1"/>
        <v>8.0039024109137493</v>
      </c>
      <c r="I25" s="1">
        <f t="shared" si="2"/>
        <v>0</v>
      </c>
      <c r="J25" s="1">
        <f t="shared" si="3"/>
        <v>0</v>
      </c>
      <c r="K25" s="40">
        <f t="shared" si="4"/>
        <v>0.8732460979300799</v>
      </c>
      <c r="L25" s="7">
        <f t="shared" si="5"/>
        <v>0</v>
      </c>
    </row>
    <row r="26" spans="1:12" s="80" customFormat="1">
      <c r="A26" s="142" t="s">
        <v>23</v>
      </c>
      <c r="B26" s="149">
        <v>120047</v>
      </c>
      <c r="C26" s="80" t="s">
        <v>29</v>
      </c>
      <c r="D26" s="142" t="s">
        <v>1122</v>
      </c>
      <c r="E26" s="17">
        <v>0</v>
      </c>
      <c r="F26" s="123">
        <v>0</v>
      </c>
      <c r="G26" s="2">
        <f t="shared" si="0"/>
        <v>0</v>
      </c>
      <c r="H26" s="3">
        <f t="shared" si="1"/>
        <v>8.0039024109137493</v>
      </c>
      <c r="I26" s="1">
        <f t="shared" si="2"/>
        <v>0</v>
      </c>
      <c r="J26" s="1">
        <f t="shared" si="3"/>
        <v>0</v>
      </c>
      <c r="K26" s="40">
        <f t="shared" si="4"/>
        <v>0.8732460979300799</v>
      </c>
      <c r="L26" s="7">
        <f t="shared" si="5"/>
        <v>0</v>
      </c>
    </row>
    <row r="27" spans="1:12" s="80" customFormat="1">
      <c r="A27" s="142" t="s">
        <v>23</v>
      </c>
      <c r="B27" s="149">
        <v>120049</v>
      </c>
      <c r="C27" s="80" t="s">
        <v>30</v>
      </c>
      <c r="D27" s="142" t="s">
        <v>1122</v>
      </c>
      <c r="E27" s="17">
        <v>0</v>
      </c>
      <c r="F27" s="123">
        <v>0</v>
      </c>
      <c r="G27" s="2">
        <f t="shared" si="0"/>
        <v>0</v>
      </c>
      <c r="H27" s="3">
        <f t="shared" si="1"/>
        <v>8.0039024109137493</v>
      </c>
      <c r="I27" s="1">
        <f t="shared" si="2"/>
        <v>0</v>
      </c>
      <c r="J27" s="1">
        <f t="shared" si="3"/>
        <v>0</v>
      </c>
      <c r="K27" s="40">
        <f t="shared" si="4"/>
        <v>0.8732460979300799</v>
      </c>
      <c r="L27" s="7">
        <f t="shared" si="5"/>
        <v>0</v>
      </c>
    </row>
    <row r="28" spans="1:12" s="80" customFormat="1">
      <c r="A28" s="142" t="s">
        <v>23</v>
      </c>
      <c r="B28" s="149">
        <v>120050</v>
      </c>
      <c r="C28" s="80" t="s">
        <v>31</v>
      </c>
      <c r="D28" s="142" t="s">
        <v>1122</v>
      </c>
      <c r="E28" s="17">
        <v>0</v>
      </c>
      <c r="F28" s="123">
        <v>0</v>
      </c>
      <c r="G28" s="2">
        <f t="shared" si="0"/>
        <v>0</v>
      </c>
      <c r="H28" s="3">
        <f t="shared" si="1"/>
        <v>8.0039024109137493</v>
      </c>
      <c r="I28" s="1">
        <f t="shared" si="2"/>
        <v>0</v>
      </c>
      <c r="J28" s="1">
        <f t="shared" si="3"/>
        <v>0</v>
      </c>
      <c r="K28" s="40">
        <f t="shared" si="4"/>
        <v>0.8732460979300799</v>
      </c>
      <c r="L28" s="7">
        <f t="shared" si="5"/>
        <v>0</v>
      </c>
    </row>
    <row r="29" spans="1:12" s="80" customFormat="1">
      <c r="A29" s="142" t="s">
        <v>23</v>
      </c>
      <c r="B29" s="149">
        <v>123321</v>
      </c>
      <c r="C29" s="80" t="s">
        <v>32</v>
      </c>
      <c r="D29" s="142" t="s">
        <v>1122</v>
      </c>
      <c r="E29" s="17">
        <v>0</v>
      </c>
      <c r="F29" s="123">
        <v>0</v>
      </c>
      <c r="G29" s="2">
        <f t="shared" si="0"/>
        <v>0</v>
      </c>
      <c r="H29" s="3">
        <f t="shared" si="1"/>
        <v>8.0039024109137493</v>
      </c>
      <c r="I29" s="1">
        <f t="shared" si="2"/>
        <v>0</v>
      </c>
      <c r="J29" s="1">
        <f t="shared" si="3"/>
        <v>0</v>
      </c>
      <c r="K29" s="40">
        <f t="shared" si="4"/>
        <v>0.8732460979300799</v>
      </c>
      <c r="L29" s="7">
        <f t="shared" si="5"/>
        <v>0</v>
      </c>
    </row>
    <row r="30" spans="1:12" s="80" customFormat="1">
      <c r="A30" s="142" t="s">
        <v>33</v>
      </c>
      <c r="B30" s="148">
        <v>140053</v>
      </c>
      <c r="C30" s="80" t="s">
        <v>34</v>
      </c>
      <c r="D30" s="142" t="s">
        <v>1122</v>
      </c>
      <c r="E30" s="17">
        <v>0</v>
      </c>
      <c r="F30" s="123">
        <v>0</v>
      </c>
      <c r="G30" s="2">
        <f t="shared" si="0"/>
        <v>0</v>
      </c>
      <c r="H30" s="3">
        <f t="shared" si="1"/>
        <v>8.0039024109137493</v>
      </c>
      <c r="I30" s="1">
        <f t="shared" si="2"/>
        <v>0</v>
      </c>
      <c r="J30" s="1">
        <f t="shared" si="3"/>
        <v>0</v>
      </c>
      <c r="K30" s="40">
        <f t="shared" si="4"/>
        <v>0.8732460979300799</v>
      </c>
      <c r="L30" s="7">
        <f t="shared" si="5"/>
        <v>0</v>
      </c>
    </row>
    <row r="31" spans="1:12" s="80" customFormat="1">
      <c r="A31" s="142" t="s">
        <v>33</v>
      </c>
      <c r="B31" s="149">
        <v>140058</v>
      </c>
      <c r="C31" s="80" t="s">
        <v>35</v>
      </c>
      <c r="D31" s="142" t="s">
        <v>1122</v>
      </c>
      <c r="E31" s="17">
        <v>0</v>
      </c>
      <c r="F31" s="123">
        <v>0</v>
      </c>
      <c r="G31" s="2">
        <f t="shared" si="0"/>
        <v>0</v>
      </c>
      <c r="H31" s="3">
        <f t="shared" si="1"/>
        <v>8.0039024109137493</v>
      </c>
      <c r="I31" s="1">
        <f t="shared" si="2"/>
        <v>0</v>
      </c>
      <c r="J31" s="1">
        <f t="shared" si="3"/>
        <v>0</v>
      </c>
      <c r="K31" s="40">
        <f t="shared" si="4"/>
        <v>0.8732460979300799</v>
      </c>
      <c r="L31" s="7">
        <f t="shared" si="5"/>
        <v>0</v>
      </c>
    </row>
    <row r="32" spans="1:12" s="80" customFormat="1">
      <c r="A32" s="142" t="s">
        <v>33</v>
      </c>
      <c r="B32" s="149">
        <v>140061</v>
      </c>
      <c r="C32" s="80" t="s">
        <v>36</v>
      </c>
      <c r="D32" s="142" t="s">
        <v>1122</v>
      </c>
      <c r="E32" s="17">
        <v>0</v>
      </c>
      <c r="F32" s="123">
        <v>0</v>
      </c>
      <c r="G32" s="2">
        <f t="shared" si="0"/>
        <v>0</v>
      </c>
      <c r="H32" s="3">
        <f t="shared" si="1"/>
        <v>8.0039024109137493</v>
      </c>
      <c r="I32" s="1">
        <f t="shared" si="2"/>
        <v>0</v>
      </c>
      <c r="J32" s="1">
        <f t="shared" si="3"/>
        <v>0</v>
      </c>
      <c r="K32" s="40">
        <f t="shared" si="4"/>
        <v>0.8732460979300799</v>
      </c>
      <c r="L32" s="7">
        <f t="shared" si="5"/>
        <v>0</v>
      </c>
    </row>
    <row r="33" spans="1:12" s="80" customFormat="1">
      <c r="A33" s="142" t="s">
        <v>33</v>
      </c>
      <c r="B33" s="149">
        <v>140062</v>
      </c>
      <c r="C33" s="80" t="s">
        <v>37</v>
      </c>
      <c r="D33" s="142" t="s">
        <v>1122</v>
      </c>
      <c r="E33" s="17">
        <v>0</v>
      </c>
      <c r="F33" s="123">
        <v>0</v>
      </c>
      <c r="G33" s="2">
        <f t="shared" si="0"/>
        <v>0</v>
      </c>
      <c r="H33" s="3">
        <f t="shared" si="1"/>
        <v>8.0039024109137493</v>
      </c>
      <c r="I33" s="1">
        <f t="shared" si="2"/>
        <v>0</v>
      </c>
      <c r="J33" s="1">
        <f t="shared" si="3"/>
        <v>0</v>
      </c>
      <c r="K33" s="40">
        <f t="shared" si="4"/>
        <v>0.8732460979300799</v>
      </c>
      <c r="L33" s="7">
        <f t="shared" si="5"/>
        <v>0</v>
      </c>
    </row>
    <row r="34" spans="1:12" s="80" customFormat="1">
      <c r="A34" s="142" t="s">
        <v>33</v>
      </c>
      <c r="B34" s="148">
        <v>140064</v>
      </c>
      <c r="C34" s="80" t="s">
        <v>38</v>
      </c>
      <c r="D34" s="142" t="s">
        <v>1122</v>
      </c>
      <c r="E34" s="17">
        <v>0</v>
      </c>
      <c r="F34" s="123">
        <v>0</v>
      </c>
      <c r="G34" s="2">
        <f t="shared" si="0"/>
        <v>0</v>
      </c>
      <c r="H34" s="3">
        <f t="shared" si="1"/>
        <v>8.0039024109137493</v>
      </c>
      <c r="I34" s="1">
        <f t="shared" si="2"/>
        <v>0</v>
      </c>
      <c r="J34" s="1">
        <f t="shared" si="3"/>
        <v>0</v>
      </c>
      <c r="K34" s="40">
        <f t="shared" si="4"/>
        <v>0.8732460979300799</v>
      </c>
      <c r="L34" s="7">
        <f t="shared" si="5"/>
        <v>0</v>
      </c>
    </row>
    <row r="35" spans="1:12" s="80" customFormat="1">
      <c r="A35" s="142" t="s">
        <v>33</v>
      </c>
      <c r="B35" s="148">
        <v>140068</v>
      </c>
      <c r="C35" s="80" t="s">
        <v>39</v>
      </c>
      <c r="D35" s="142" t="s">
        <v>1122</v>
      </c>
      <c r="E35" s="17">
        <v>0</v>
      </c>
      <c r="F35" s="123">
        <v>0</v>
      </c>
      <c r="G35" s="2">
        <f t="shared" si="0"/>
        <v>0</v>
      </c>
      <c r="H35" s="3">
        <f t="shared" si="1"/>
        <v>8.0039024109137493</v>
      </c>
      <c r="I35" s="1">
        <f t="shared" si="2"/>
        <v>0</v>
      </c>
      <c r="J35" s="1">
        <f t="shared" si="3"/>
        <v>0</v>
      </c>
      <c r="K35" s="40">
        <f t="shared" si="4"/>
        <v>0.8732460979300799</v>
      </c>
      <c r="L35" s="7">
        <f t="shared" si="5"/>
        <v>0</v>
      </c>
    </row>
    <row r="36" spans="1:12" s="80" customFormat="1">
      <c r="A36" s="142" t="s">
        <v>33</v>
      </c>
      <c r="B36" s="148">
        <v>140069</v>
      </c>
      <c r="C36" s="80" t="s">
        <v>40</v>
      </c>
      <c r="D36" s="142" t="s">
        <v>1122</v>
      </c>
      <c r="E36" s="17">
        <v>0</v>
      </c>
      <c r="F36" s="123">
        <v>0</v>
      </c>
      <c r="G36" s="2">
        <f t="shared" si="0"/>
        <v>0</v>
      </c>
      <c r="H36" s="3">
        <f t="shared" si="1"/>
        <v>8.0039024109137493</v>
      </c>
      <c r="I36" s="1">
        <f t="shared" si="2"/>
        <v>0</v>
      </c>
      <c r="J36" s="1">
        <f t="shared" si="3"/>
        <v>0</v>
      </c>
      <c r="K36" s="40">
        <f t="shared" si="4"/>
        <v>0.8732460979300799</v>
      </c>
      <c r="L36" s="7">
        <f t="shared" si="5"/>
        <v>0</v>
      </c>
    </row>
    <row r="37" spans="1:12" s="80" customFormat="1">
      <c r="A37" s="142" t="s">
        <v>33</v>
      </c>
      <c r="B37" s="148">
        <v>147332</v>
      </c>
      <c r="C37" s="80" t="s">
        <v>41</v>
      </c>
      <c r="D37" s="142" t="s">
        <v>1122</v>
      </c>
      <c r="E37" s="17">
        <v>0</v>
      </c>
      <c r="F37" s="123">
        <v>0</v>
      </c>
      <c r="G37" s="2">
        <f t="shared" si="0"/>
        <v>0</v>
      </c>
      <c r="H37" s="3">
        <f t="shared" si="1"/>
        <v>8.0039024109137493</v>
      </c>
      <c r="I37" s="1">
        <f t="shared" si="2"/>
        <v>0</v>
      </c>
      <c r="J37" s="1">
        <f t="shared" si="3"/>
        <v>0</v>
      </c>
      <c r="K37" s="40">
        <f t="shared" si="4"/>
        <v>0.8732460979300799</v>
      </c>
      <c r="L37" s="7">
        <f t="shared" si="5"/>
        <v>0</v>
      </c>
    </row>
    <row r="38" spans="1:12" s="80" customFormat="1">
      <c r="A38" s="142" t="s">
        <v>42</v>
      </c>
      <c r="B38" s="149">
        <v>150071</v>
      </c>
      <c r="C38" s="80" t="s">
        <v>43</v>
      </c>
      <c r="D38" s="142" t="s">
        <v>1122</v>
      </c>
      <c r="E38" s="17">
        <v>0</v>
      </c>
      <c r="F38" s="123">
        <v>0</v>
      </c>
      <c r="G38" s="2">
        <f t="shared" si="0"/>
        <v>0</v>
      </c>
      <c r="H38" s="3">
        <f t="shared" si="1"/>
        <v>8.0039024109137493</v>
      </c>
      <c r="I38" s="1">
        <f t="shared" si="2"/>
        <v>0</v>
      </c>
      <c r="J38" s="1">
        <f t="shared" si="3"/>
        <v>0</v>
      </c>
      <c r="K38" s="40">
        <f t="shared" si="4"/>
        <v>0.8732460979300799</v>
      </c>
      <c r="L38" s="7">
        <f t="shared" si="5"/>
        <v>0</v>
      </c>
    </row>
    <row r="39" spans="1:12" s="80" customFormat="1">
      <c r="A39" s="142" t="s">
        <v>42</v>
      </c>
      <c r="B39" s="148">
        <v>150076</v>
      </c>
      <c r="C39" s="80" t="s">
        <v>44</v>
      </c>
      <c r="D39" s="142" t="s">
        <v>1122</v>
      </c>
      <c r="E39" s="17">
        <v>0</v>
      </c>
      <c r="F39" s="123">
        <v>0</v>
      </c>
      <c r="G39" s="2">
        <f t="shared" si="0"/>
        <v>0</v>
      </c>
      <c r="H39" s="3">
        <f t="shared" si="1"/>
        <v>8.0039024109137493</v>
      </c>
      <c r="I39" s="1">
        <f t="shared" si="2"/>
        <v>0</v>
      </c>
      <c r="J39" s="1">
        <f t="shared" si="3"/>
        <v>0</v>
      </c>
      <c r="K39" s="40">
        <f t="shared" si="4"/>
        <v>0.8732460979300799</v>
      </c>
      <c r="L39" s="7">
        <f t="shared" si="5"/>
        <v>0</v>
      </c>
    </row>
    <row r="40" spans="1:12" s="80" customFormat="1">
      <c r="A40" s="142" t="s">
        <v>42</v>
      </c>
      <c r="B40" s="148">
        <v>150077</v>
      </c>
      <c r="C40" s="80" t="s">
        <v>45</v>
      </c>
      <c r="D40" s="142" t="s">
        <v>1122</v>
      </c>
      <c r="E40" s="17">
        <v>0</v>
      </c>
      <c r="F40" s="123">
        <v>0</v>
      </c>
      <c r="G40" s="2">
        <f t="shared" si="0"/>
        <v>0</v>
      </c>
      <c r="H40" s="3">
        <f t="shared" si="1"/>
        <v>8.0039024109137493</v>
      </c>
      <c r="I40" s="1">
        <f t="shared" si="2"/>
        <v>0</v>
      </c>
      <c r="J40" s="1">
        <f t="shared" si="3"/>
        <v>0</v>
      </c>
      <c r="K40" s="40">
        <f t="shared" si="4"/>
        <v>0.8732460979300799</v>
      </c>
      <c r="L40" s="7">
        <f t="shared" si="5"/>
        <v>0</v>
      </c>
    </row>
    <row r="41" spans="1:12" s="80" customFormat="1">
      <c r="A41" s="142" t="s">
        <v>42</v>
      </c>
      <c r="B41" s="149">
        <v>150079</v>
      </c>
      <c r="C41" s="80" t="s">
        <v>46</v>
      </c>
      <c r="D41" s="142" t="s">
        <v>1122</v>
      </c>
      <c r="E41" s="17">
        <v>0</v>
      </c>
      <c r="F41" s="123">
        <v>0</v>
      </c>
      <c r="G41" s="2">
        <f t="shared" si="0"/>
        <v>0</v>
      </c>
      <c r="H41" s="3">
        <f t="shared" si="1"/>
        <v>8.0039024109137493</v>
      </c>
      <c r="I41" s="1">
        <f t="shared" si="2"/>
        <v>0</v>
      </c>
      <c r="J41" s="1">
        <f t="shared" si="3"/>
        <v>0</v>
      </c>
      <c r="K41" s="40">
        <f t="shared" si="4"/>
        <v>0.8732460979300799</v>
      </c>
      <c r="L41" s="7">
        <f t="shared" si="5"/>
        <v>0</v>
      </c>
    </row>
    <row r="42" spans="1:12" s="80" customFormat="1">
      <c r="A42" s="142" t="s">
        <v>42</v>
      </c>
      <c r="B42" s="149">
        <v>150081</v>
      </c>
      <c r="C42" s="80" t="s">
        <v>47</v>
      </c>
      <c r="D42" s="142" t="s">
        <v>1122</v>
      </c>
      <c r="E42" s="17">
        <v>0</v>
      </c>
      <c r="F42" s="123">
        <v>0</v>
      </c>
      <c r="G42" s="2">
        <f t="shared" si="0"/>
        <v>0</v>
      </c>
      <c r="H42" s="3">
        <f t="shared" si="1"/>
        <v>8.0039024109137493</v>
      </c>
      <c r="I42" s="1">
        <f t="shared" si="2"/>
        <v>0</v>
      </c>
      <c r="J42" s="1">
        <f t="shared" si="3"/>
        <v>0</v>
      </c>
      <c r="K42" s="40">
        <f t="shared" si="4"/>
        <v>0.8732460979300799</v>
      </c>
      <c r="L42" s="7">
        <f t="shared" si="5"/>
        <v>0</v>
      </c>
    </row>
    <row r="43" spans="1:12" s="80" customFormat="1">
      <c r="A43" s="142" t="s">
        <v>42</v>
      </c>
      <c r="B43" s="148">
        <v>150085</v>
      </c>
      <c r="C43" s="80" t="s">
        <v>48</v>
      </c>
      <c r="D43" s="142" t="s">
        <v>1122</v>
      </c>
      <c r="E43" s="17">
        <v>0</v>
      </c>
      <c r="F43" s="123">
        <v>0</v>
      </c>
      <c r="G43" s="2">
        <f t="shared" si="0"/>
        <v>0</v>
      </c>
      <c r="H43" s="3">
        <f t="shared" si="1"/>
        <v>8.0039024109137493</v>
      </c>
      <c r="I43" s="1">
        <f t="shared" si="2"/>
        <v>0</v>
      </c>
      <c r="J43" s="1">
        <f t="shared" si="3"/>
        <v>0</v>
      </c>
      <c r="K43" s="40">
        <f t="shared" si="4"/>
        <v>0.8732460979300799</v>
      </c>
      <c r="L43" s="7">
        <f t="shared" si="5"/>
        <v>0</v>
      </c>
    </row>
    <row r="44" spans="1:12" s="80" customFormat="1">
      <c r="A44" s="142" t="s">
        <v>42</v>
      </c>
      <c r="B44" s="149">
        <v>150088</v>
      </c>
      <c r="C44" s="80" t="s">
        <v>49</v>
      </c>
      <c r="D44" s="142" t="s">
        <v>1122</v>
      </c>
      <c r="E44" s="17">
        <v>0</v>
      </c>
      <c r="F44" s="123">
        <v>0</v>
      </c>
      <c r="G44" s="2">
        <f t="shared" si="0"/>
        <v>0</v>
      </c>
      <c r="H44" s="3">
        <f t="shared" si="1"/>
        <v>8.0039024109137493</v>
      </c>
      <c r="I44" s="1">
        <f t="shared" si="2"/>
        <v>0</v>
      </c>
      <c r="J44" s="1">
        <f t="shared" si="3"/>
        <v>0</v>
      </c>
      <c r="K44" s="40">
        <f t="shared" si="4"/>
        <v>0.8732460979300799</v>
      </c>
      <c r="L44" s="7">
        <f t="shared" si="5"/>
        <v>0</v>
      </c>
    </row>
    <row r="45" spans="1:12" s="80" customFormat="1">
      <c r="A45" s="142" t="s">
        <v>42</v>
      </c>
      <c r="B45" s="149">
        <v>150089</v>
      </c>
      <c r="C45" s="80" t="s">
        <v>50</v>
      </c>
      <c r="D45" s="142" t="s">
        <v>1122</v>
      </c>
      <c r="E45" s="17">
        <v>0</v>
      </c>
      <c r="F45" s="123">
        <v>0</v>
      </c>
      <c r="G45" s="2">
        <f t="shared" si="0"/>
        <v>0</v>
      </c>
      <c r="H45" s="3">
        <f t="shared" si="1"/>
        <v>8.0039024109137493</v>
      </c>
      <c r="I45" s="1">
        <f t="shared" si="2"/>
        <v>0</v>
      </c>
      <c r="J45" s="1">
        <f t="shared" si="3"/>
        <v>0</v>
      </c>
      <c r="K45" s="40">
        <f t="shared" si="4"/>
        <v>0.8732460979300799</v>
      </c>
      <c r="L45" s="7">
        <f t="shared" si="5"/>
        <v>0</v>
      </c>
    </row>
    <row r="46" spans="1:12" s="80" customFormat="1">
      <c r="A46" s="142" t="s">
        <v>42</v>
      </c>
      <c r="B46" s="148">
        <v>150091</v>
      </c>
      <c r="C46" s="80" t="s">
        <v>51</v>
      </c>
      <c r="D46" s="142" t="s">
        <v>1122</v>
      </c>
      <c r="E46" s="17">
        <v>0</v>
      </c>
      <c r="F46" s="123">
        <v>0</v>
      </c>
      <c r="G46" s="2">
        <f t="shared" si="0"/>
        <v>0</v>
      </c>
      <c r="H46" s="3">
        <f t="shared" si="1"/>
        <v>8.0039024109137493</v>
      </c>
      <c r="I46" s="1">
        <f t="shared" si="2"/>
        <v>0</v>
      </c>
      <c r="J46" s="1">
        <f t="shared" si="3"/>
        <v>0</v>
      </c>
      <c r="K46" s="40">
        <f t="shared" si="4"/>
        <v>0.8732460979300799</v>
      </c>
      <c r="L46" s="7">
        <f t="shared" si="5"/>
        <v>0</v>
      </c>
    </row>
    <row r="47" spans="1:12" s="80" customFormat="1">
      <c r="A47" s="142" t="s">
        <v>42</v>
      </c>
      <c r="B47" s="149">
        <v>150092</v>
      </c>
      <c r="C47" s="80" t="s">
        <v>52</v>
      </c>
      <c r="D47" s="142" t="s">
        <v>1122</v>
      </c>
      <c r="E47" s="17">
        <v>0</v>
      </c>
      <c r="F47" s="123">
        <v>0</v>
      </c>
      <c r="G47" s="2">
        <f t="shared" si="0"/>
        <v>0</v>
      </c>
      <c r="H47" s="3">
        <f t="shared" si="1"/>
        <v>8.0039024109137493</v>
      </c>
      <c r="I47" s="1">
        <f t="shared" si="2"/>
        <v>0</v>
      </c>
      <c r="J47" s="1">
        <f t="shared" si="3"/>
        <v>0</v>
      </c>
      <c r="K47" s="40">
        <f t="shared" si="4"/>
        <v>0.8732460979300799</v>
      </c>
      <c r="L47" s="7">
        <f t="shared" si="5"/>
        <v>0</v>
      </c>
    </row>
    <row r="48" spans="1:12" s="80" customFormat="1">
      <c r="A48" s="142" t="s">
        <v>42</v>
      </c>
      <c r="B48" s="149">
        <v>150093</v>
      </c>
      <c r="C48" s="80" t="s">
        <v>53</v>
      </c>
      <c r="D48" s="142" t="s">
        <v>1122</v>
      </c>
      <c r="E48" s="17">
        <v>0</v>
      </c>
      <c r="F48" s="123">
        <v>0</v>
      </c>
      <c r="G48" s="2">
        <f t="shared" si="0"/>
        <v>0</v>
      </c>
      <c r="H48" s="3">
        <f t="shared" si="1"/>
        <v>8.0039024109137493</v>
      </c>
      <c r="I48" s="1">
        <f t="shared" si="2"/>
        <v>0</v>
      </c>
      <c r="J48" s="1">
        <f t="shared" si="3"/>
        <v>0</v>
      </c>
      <c r="K48" s="40">
        <f t="shared" si="4"/>
        <v>0.8732460979300799</v>
      </c>
      <c r="L48" s="7">
        <f t="shared" si="5"/>
        <v>0</v>
      </c>
    </row>
    <row r="49" spans="1:12" s="80" customFormat="1">
      <c r="A49" s="142" t="s">
        <v>42</v>
      </c>
      <c r="B49" s="149">
        <v>150095</v>
      </c>
      <c r="C49" s="80" t="s">
        <v>54</v>
      </c>
      <c r="D49" s="142" t="s">
        <v>1122</v>
      </c>
      <c r="E49" s="17">
        <v>0</v>
      </c>
      <c r="F49" s="123">
        <v>0</v>
      </c>
      <c r="G49" s="2">
        <f t="shared" si="0"/>
        <v>0</v>
      </c>
      <c r="H49" s="3">
        <f t="shared" si="1"/>
        <v>8.0039024109137493</v>
      </c>
      <c r="I49" s="1">
        <f t="shared" si="2"/>
        <v>0</v>
      </c>
      <c r="J49" s="1">
        <f t="shared" si="3"/>
        <v>0</v>
      </c>
      <c r="K49" s="40">
        <f t="shared" si="4"/>
        <v>0.8732460979300799</v>
      </c>
      <c r="L49" s="7">
        <f t="shared" si="5"/>
        <v>0</v>
      </c>
    </row>
    <row r="50" spans="1:12" s="80" customFormat="1">
      <c r="A50" s="142" t="s">
        <v>42</v>
      </c>
      <c r="B50" s="148">
        <v>150097</v>
      </c>
      <c r="C50" s="80" t="s">
        <v>55</v>
      </c>
      <c r="D50" s="142" t="s">
        <v>1122</v>
      </c>
      <c r="E50" s="17">
        <v>0</v>
      </c>
      <c r="F50" s="123">
        <v>0</v>
      </c>
      <c r="G50" s="2">
        <f t="shared" si="0"/>
        <v>0</v>
      </c>
      <c r="H50" s="3">
        <f t="shared" si="1"/>
        <v>8.0039024109137493</v>
      </c>
      <c r="I50" s="1">
        <f t="shared" si="2"/>
        <v>0</v>
      </c>
      <c r="J50" s="1">
        <f t="shared" si="3"/>
        <v>0</v>
      </c>
      <c r="K50" s="40">
        <f t="shared" si="4"/>
        <v>0.8732460979300799</v>
      </c>
      <c r="L50" s="7">
        <f t="shared" si="5"/>
        <v>0</v>
      </c>
    </row>
    <row r="51" spans="1:12" s="80" customFormat="1">
      <c r="A51" s="142" t="s">
        <v>42</v>
      </c>
      <c r="B51" s="148">
        <v>150099</v>
      </c>
      <c r="C51" s="80" t="s">
        <v>56</v>
      </c>
      <c r="D51" s="142" t="s">
        <v>1122</v>
      </c>
      <c r="E51" s="17">
        <v>0</v>
      </c>
      <c r="F51" s="123">
        <v>0</v>
      </c>
      <c r="G51" s="2">
        <f t="shared" si="0"/>
        <v>0</v>
      </c>
      <c r="H51" s="3">
        <f t="shared" si="1"/>
        <v>8.0039024109137493</v>
      </c>
      <c r="I51" s="1">
        <f t="shared" si="2"/>
        <v>0</v>
      </c>
      <c r="J51" s="1">
        <f t="shared" si="3"/>
        <v>0</v>
      </c>
      <c r="K51" s="40">
        <f t="shared" si="4"/>
        <v>0.8732460979300799</v>
      </c>
      <c r="L51" s="7">
        <f t="shared" si="5"/>
        <v>0</v>
      </c>
    </row>
    <row r="52" spans="1:12" s="80" customFormat="1">
      <c r="A52" s="142" t="s">
        <v>42</v>
      </c>
      <c r="B52" s="149">
        <v>150104</v>
      </c>
      <c r="C52" s="80" t="s">
        <v>57</v>
      </c>
      <c r="D52" s="142" t="s">
        <v>1122</v>
      </c>
      <c r="E52" s="17">
        <v>0</v>
      </c>
      <c r="F52" s="123">
        <v>0</v>
      </c>
      <c r="G52" s="2">
        <f t="shared" si="0"/>
        <v>0</v>
      </c>
      <c r="H52" s="3">
        <f t="shared" si="1"/>
        <v>8.0039024109137493</v>
      </c>
      <c r="I52" s="1">
        <f t="shared" si="2"/>
        <v>0</v>
      </c>
      <c r="J52" s="1">
        <f t="shared" si="3"/>
        <v>0</v>
      </c>
      <c r="K52" s="40">
        <f t="shared" si="4"/>
        <v>0.8732460979300799</v>
      </c>
      <c r="L52" s="7">
        <f t="shared" si="5"/>
        <v>0</v>
      </c>
    </row>
    <row r="53" spans="1:12" s="80" customFormat="1">
      <c r="A53" s="142" t="s">
        <v>42</v>
      </c>
      <c r="B53" s="149">
        <v>150105</v>
      </c>
      <c r="C53" s="80" t="s">
        <v>58</v>
      </c>
      <c r="D53" s="142" t="s">
        <v>1122</v>
      </c>
      <c r="E53" s="17">
        <v>0</v>
      </c>
      <c r="F53" s="123">
        <v>0</v>
      </c>
      <c r="G53" s="2">
        <f t="shared" si="0"/>
        <v>0</v>
      </c>
      <c r="H53" s="3">
        <f t="shared" si="1"/>
        <v>8.0039024109137493</v>
      </c>
      <c r="I53" s="1">
        <f t="shared" si="2"/>
        <v>0</v>
      </c>
      <c r="J53" s="1">
        <f t="shared" si="3"/>
        <v>0</v>
      </c>
      <c r="K53" s="40">
        <f t="shared" si="4"/>
        <v>0.8732460979300799</v>
      </c>
      <c r="L53" s="7">
        <f t="shared" si="5"/>
        <v>0</v>
      </c>
    </row>
    <row r="54" spans="1:12" s="80" customFormat="1">
      <c r="A54" s="142" t="s">
        <v>42</v>
      </c>
      <c r="B54" s="149">
        <v>150107</v>
      </c>
      <c r="C54" s="80" t="s">
        <v>59</v>
      </c>
      <c r="D54" s="142" t="s">
        <v>1122</v>
      </c>
      <c r="E54" s="17">
        <v>0</v>
      </c>
      <c r="F54" s="123">
        <v>0</v>
      </c>
      <c r="G54" s="2">
        <f t="shared" si="0"/>
        <v>0</v>
      </c>
      <c r="H54" s="3">
        <f t="shared" si="1"/>
        <v>8.0039024109137493</v>
      </c>
      <c r="I54" s="1">
        <f t="shared" si="2"/>
        <v>0</v>
      </c>
      <c r="J54" s="1">
        <f t="shared" si="3"/>
        <v>0</v>
      </c>
      <c r="K54" s="40">
        <f t="shared" si="4"/>
        <v>0.8732460979300799</v>
      </c>
      <c r="L54" s="7">
        <f t="shared" si="5"/>
        <v>0</v>
      </c>
    </row>
    <row r="55" spans="1:12" s="80" customFormat="1">
      <c r="A55" s="142" t="s">
        <v>42</v>
      </c>
      <c r="B55" s="149">
        <v>150108</v>
      </c>
      <c r="C55" s="80" t="s">
        <v>60</v>
      </c>
      <c r="D55" s="142" t="s">
        <v>1122</v>
      </c>
      <c r="E55" s="17">
        <v>0</v>
      </c>
      <c r="F55" s="123">
        <v>0</v>
      </c>
      <c r="G55" s="2">
        <f t="shared" si="0"/>
        <v>0</v>
      </c>
      <c r="H55" s="3">
        <f t="shared" si="1"/>
        <v>8.0039024109137493</v>
      </c>
      <c r="I55" s="1">
        <f t="shared" si="2"/>
        <v>0</v>
      </c>
      <c r="J55" s="1">
        <f t="shared" si="3"/>
        <v>0</v>
      </c>
      <c r="K55" s="40">
        <f t="shared" si="4"/>
        <v>0.8732460979300799</v>
      </c>
      <c r="L55" s="7">
        <f t="shared" si="5"/>
        <v>0</v>
      </c>
    </row>
    <row r="56" spans="1:12" s="80" customFormat="1">
      <c r="A56" s="142" t="s">
        <v>42</v>
      </c>
      <c r="B56" s="148">
        <v>150111</v>
      </c>
      <c r="C56" s="80" t="s">
        <v>61</v>
      </c>
      <c r="D56" s="142" t="s">
        <v>1122</v>
      </c>
      <c r="E56" s="17">
        <v>0</v>
      </c>
      <c r="F56" s="123">
        <v>0</v>
      </c>
      <c r="G56" s="2">
        <f t="shared" si="0"/>
        <v>0</v>
      </c>
      <c r="H56" s="3">
        <f t="shared" si="1"/>
        <v>8.0039024109137493</v>
      </c>
      <c r="I56" s="1">
        <f t="shared" si="2"/>
        <v>0</v>
      </c>
      <c r="J56" s="1">
        <f t="shared" si="3"/>
        <v>0</v>
      </c>
      <c r="K56" s="40">
        <f t="shared" si="4"/>
        <v>0.8732460979300799</v>
      </c>
      <c r="L56" s="7">
        <f t="shared" si="5"/>
        <v>0</v>
      </c>
    </row>
    <row r="57" spans="1:12" s="80" customFormat="1">
      <c r="A57" s="142" t="s">
        <v>42</v>
      </c>
      <c r="B57" s="148">
        <v>150112</v>
      </c>
      <c r="C57" s="80" t="s">
        <v>62</v>
      </c>
      <c r="D57" s="142" t="s">
        <v>1122</v>
      </c>
      <c r="E57" s="17">
        <v>0</v>
      </c>
      <c r="F57" s="123">
        <v>0</v>
      </c>
      <c r="G57" s="2">
        <f t="shared" si="0"/>
        <v>0</v>
      </c>
      <c r="H57" s="3">
        <f t="shared" si="1"/>
        <v>8.0039024109137493</v>
      </c>
      <c r="I57" s="1">
        <f t="shared" si="2"/>
        <v>0</v>
      </c>
      <c r="J57" s="1">
        <f t="shared" si="3"/>
        <v>0</v>
      </c>
      <c r="K57" s="40">
        <f t="shared" si="4"/>
        <v>0.8732460979300799</v>
      </c>
      <c r="L57" s="7">
        <f t="shared" si="5"/>
        <v>0</v>
      </c>
    </row>
    <row r="58" spans="1:12" s="80" customFormat="1">
      <c r="A58" s="142" t="s">
        <v>42</v>
      </c>
      <c r="B58" s="149">
        <v>150114</v>
      </c>
      <c r="C58" s="80" t="s">
        <v>63</v>
      </c>
      <c r="D58" s="142" t="s">
        <v>1122</v>
      </c>
      <c r="E58" s="17">
        <v>0</v>
      </c>
      <c r="F58" s="123">
        <v>0</v>
      </c>
      <c r="G58" s="2">
        <f t="shared" si="0"/>
        <v>0</v>
      </c>
      <c r="H58" s="3">
        <f t="shared" si="1"/>
        <v>8.0039024109137493</v>
      </c>
      <c r="I58" s="1">
        <f t="shared" si="2"/>
        <v>0</v>
      </c>
      <c r="J58" s="1">
        <f t="shared" si="3"/>
        <v>0</v>
      </c>
      <c r="K58" s="40">
        <f t="shared" si="4"/>
        <v>0.8732460979300799</v>
      </c>
      <c r="L58" s="7">
        <f t="shared" si="5"/>
        <v>0</v>
      </c>
    </row>
    <row r="59" spans="1:12" s="80" customFormat="1">
      <c r="A59" s="142" t="s">
        <v>42</v>
      </c>
      <c r="B59" s="149">
        <v>150116</v>
      </c>
      <c r="C59" s="80" t="s">
        <v>64</v>
      </c>
      <c r="D59" s="142" t="s">
        <v>1122</v>
      </c>
      <c r="E59" s="17">
        <v>0</v>
      </c>
      <c r="F59" s="123">
        <v>0</v>
      </c>
      <c r="G59" s="2">
        <f t="shared" si="0"/>
        <v>0</v>
      </c>
      <c r="H59" s="3">
        <f t="shared" si="1"/>
        <v>8.0039024109137493</v>
      </c>
      <c r="I59" s="1">
        <f t="shared" si="2"/>
        <v>0</v>
      </c>
      <c r="J59" s="1">
        <f t="shared" si="3"/>
        <v>0</v>
      </c>
      <c r="K59" s="40">
        <f t="shared" si="4"/>
        <v>0.8732460979300799</v>
      </c>
      <c r="L59" s="7">
        <f t="shared" si="5"/>
        <v>0</v>
      </c>
    </row>
    <row r="60" spans="1:12" s="80" customFormat="1">
      <c r="A60" s="142" t="s">
        <v>42</v>
      </c>
      <c r="B60" s="149">
        <v>150118</v>
      </c>
      <c r="C60" s="80" t="s">
        <v>65</v>
      </c>
      <c r="D60" s="142" t="s">
        <v>1122</v>
      </c>
      <c r="E60" s="17">
        <v>0</v>
      </c>
      <c r="F60" s="123">
        <v>0</v>
      </c>
      <c r="G60" s="2">
        <f t="shared" si="0"/>
        <v>0</v>
      </c>
      <c r="H60" s="3">
        <f t="shared" si="1"/>
        <v>8.0039024109137493</v>
      </c>
      <c r="I60" s="1">
        <f t="shared" si="2"/>
        <v>0</v>
      </c>
      <c r="J60" s="1">
        <f t="shared" si="3"/>
        <v>0</v>
      </c>
      <c r="K60" s="40">
        <f t="shared" si="4"/>
        <v>0.8732460979300799</v>
      </c>
      <c r="L60" s="7">
        <f t="shared" si="5"/>
        <v>0</v>
      </c>
    </row>
    <row r="61" spans="1:12" s="80" customFormat="1">
      <c r="A61" s="142" t="s">
        <v>42</v>
      </c>
      <c r="B61" s="148">
        <v>150125</v>
      </c>
      <c r="C61" s="80" t="s">
        <v>66</v>
      </c>
      <c r="D61" s="142" t="s">
        <v>1122</v>
      </c>
      <c r="E61" s="17">
        <v>0</v>
      </c>
      <c r="F61" s="123">
        <v>0</v>
      </c>
      <c r="G61" s="2">
        <f t="shared" si="0"/>
        <v>0</v>
      </c>
      <c r="H61" s="3">
        <f t="shared" si="1"/>
        <v>8.0039024109137493</v>
      </c>
      <c r="I61" s="1">
        <f t="shared" si="2"/>
        <v>0</v>
      </c>
      <c r="J61" s="1">
        <f t="shared" si="3"/>
        <v>0</v>
      </c>
      <c r="K61" s="40">
        <f t="shared" si="4"/>
        <v>0.8732460979300799</v>
      </c>
      <c r="L61" s="7">
        <f t="shared" si="5"/>
        <v>0</v>
      </c>
    </row>
    <row r="62" spans="1:12" s="80" customFormat="1">
      <c r="A62" s="142" t="s">
        <v>42</v>
      </c>
      <c r="B62" s="149">
        <v>150129</v>
      </c>
      <c r="C62" s="80" t="s">
        <v>67</v>
      </c>
      <c r="D62" s="142" t="s">
        <v>1122</v>
      </c>
      <c r="E62" s="17">
        <v>0</v>
      </c>
      <c r="F62" s="123">
        <v>0</v>
      </c>
      <c r="G62" s="2">
        <f t="shared" si="0"/>
        <v>0</v>
      </c>
      <c r="H62" s="3">
        <f t="shared" si="1"/>
        <v>8.0039024109137493</v>
      </c>
      <c r="I62" s="1">
        <f t="shared" si="2"/>
        <v>0</v>
      </c>
      <c r="J62" s="1">
        <f t="shared" si="3"/>
        <v>0</v>
      </c>
      <c r="K62" s="40">
        <f t="shared" si="4"/>
        <v>0.8732460979300799</v>
      </c>
      <c r="L62" s="7">
        <f t="shared" si="5"/>
        <v>0</v>
      </c>
    </row>
    <row r="63" spans="1:12" s="80" customFormat="1">
      <c r="A63" s="142" t="s">
        <v>42</v>
      </c>
      <c r="B63" s="148">
        <v>150131</v>
      </c>
      <c r="C63" s="80" t="s">
        <v>68</v>
      </c>
      <c r="D63" s="142" t="s">
        <v>1122</v>
      </c>
      <c r="E63" s="17">
        <v>0</v>
      </c>
      <c r="F63" s="123">
        <v>0</v>
      </c>
      <c r="G63" s="2">
        <f t="shared" si="0"/>
        <v>0</v>
      </c>
      <c r="H63" s="3">
        <f t="shared" si="1"/>
        <v>8.0039024109137493</v>
      </c>
      <c r="I63" s="1">
        <f t="shared" si="2"/>
        <v>0</v>
      </c>
      <c r="J63" s="1">
        <f t="shared" si="3"/>
        <v>0</v>
      </c>
      <c r="K63" s="40">
        <f t="shared" si="4"/>
        <v>0.8732460979300799</v>
      </c>
      <c r="L63" s="7">
        <f t="shared" si="5"/>
        <v>0</v>
      </c>
    </row>
    <row r="64" spans="1:12" s="80" customFormat="1">
      <c r="A64" s="142" t="s">
        <v>42</v>
      </c>
      <c r="B64" s="149">
        <v>150133</v>
      </c>
      <c r="C64" s="80" t="s">
        <v>69</v>
      </c>
      <c r="D64" s="142" t="s">
        <v>1122</v>
      </c>
      <c r="E64" s="17">
        <v>0</v>
      </c>
      <c r="F64" s="123">
        <v>0</v>
      </c>
      <c r="G64" s="2">
        <f t="shared" si="0"/>
        <v>0</v>
      </c>
      <c r="H64" s="3">
        <f t="shared" si="1"/>
        <v>8.0039024109137493</v>
      </c>
      <c r="I64" s="1">
        <f t="shared" si="2"/>
        <v>0</v>
      </c>
      <c r="J64" s="1">
        <f t="shared" si="3"/>
        <v>0</v>
      </c>
      <c r="K64" s="40">
        <f t="shared" si="4"/>
        <v>0.8732460979300799</v>
      </c>
      <c r="L64" s="7">
        <f t="shared" si="5"/>
        <v>0</v>
      </c>
    </row>
    <row r="65" spans="1:12" s="80" customFormat="1">
      <c r="A65" s="142" t="s">
        <v>42</v>
      </c>
      <c r="B65" s="149">
        <v>150135</v>
      </c>
      <c r="C65" s="80" t="s">
        <v>70</v>
      </c>
      <c r="D65" s="142" t="s">
        <v>1122</v>
      </c>
      <c r="E65" s="17">
        <v>0</v>
      </c>
      <c r="F65" s="123">
        <v>0</v>
      </c>
      <c r="G65" s="2">
        <f t="shared" si="0"/>
        <v>0</v>
      </c>
      <c r="H65" s="3">
        <f t="shared" si="1"/>
        <v>8.0039024109137493</v>
      </c>
      <c r="I65" s="1">
        <f t="shared" si="2"/>
        <v>0</v>
      </c>
      <c r="J65" s="1">
        <f t="shared" si="3"/>
        <v>0</v>
      </c>
      <c r="K65" s="40">
        <f t="shared" si="4"/>
        <v>0.8732460979300799</v>
      </c>
      <c r="L65" s="7">
        <f t="shared" si="5"/>
        <v>0</v>
      </c>
    </row>
    <row r="66" spans="1:12" s="80" customFormat="1">
      <c r="A66" s="142" t="s">
        <v>71</v>
      </c>
      <c r="B66" s="148">
        <v>160135</v>
      </c>
      <c r="C66" s="80" t="s">
        <v>72</v>
      </c>
      <c r="D66" s="142" t="s">
        <v>1122</v>
      </c>
      <c r="E66" s="17">
        <v>0</v>
      </c>
      <c r="F66" s="123">
        <v>0</v>
      </c>
      <c r="G66" s="2">
        <f t="shared" si="0"/>
        <v>0</v>
      </c>
      <c r="H66" s="3">
        <f t="shared" si="1"/>
        <v>8.0039024109137493</v>
      </c>
      <c r="I66" s="1">
        <f t="shared" si="2"/>
        <v>0</v>
      </c>
      <c r="J66" s="1">
        <f t="shared" si="3"/>
        <v>0</v>
      </c>
      <c r="K66" s="40">
        <f t="shared" si="4"/>
        <v>0.8732460979300799</v>
      </c>
      <c r="L66" s="7">
        <f t="shared" si="5"/>
        <v>0</v>
      </c>
    </row>
    <row r="67" spans="1:12" s="80" customFormat="1">
      <c r="A67" s="142" t="s">
        <v>73</v>
      </c>
      <c r="B67" s="148">
        <v>170156</v>
      </c>
      <c r="C67" s="80" t="s">
        <v>74</v>
      </c>
      <c r="D67" s="142" t="s">
        <v>1122</v>
      </c>
      <c r="E67" s="17">
        <v>0</v>
      </c>
      <c r="F67" s="123">
        <v>0</v>
      </c>
      <c r="G67" s="2">
        <f t="shared" ref="G67:G130" si="6">IFERROR(E67/F67,0)</f>
        <v>0</v>
      </c>
      <c r="H67" s="3">
        <f t="shared" ref="H67:H130" si="7">$D$1108</f>
        <v>8.0039024109137493</v>
      </c>
      <c r="I67" s="1">
        <f t="shared" ref="I67:I130" si="8">MIN(E67,F67*H67)</f>
        <v>0</v>
      </c>
      <c r="J67" s="1">
        <f t="shared" ref="J67:J130" si="9">E67-I67</f>
        <v>0</v>
      </c>
      <c r="K67" s="40">
        <f t="shared" ref="K67:K130" si="10">$J$1106</f>
        <v>0.8732460979300799</v>
      </c>
      <c r="L67" s="7">
        <f t="shared" ref="L67:L130" si="11">K67*J67</f>
        <v>0</v>
      </c>
    </row>
    <row r="68" spans="1:12" s="80" customFormat="1">
      <c r="A68" s="142" t="s">
        <v>73</v>
      </c>
      <c r="B68" s="148">
        <v>170171</v>
      </c>
      <c r="C68" s="80" t="s">
        <v>75</v>
      </c>
      <c r="D68" s="142" t="s">
        <v>1122</v>
      </c>
      <c r="E68" s="17">
        <v>0</v>
      </c>
      <c r="F68" s="123">
        <v>0</v>
      </c>
      <c r="G68" s="2">
        <f t="shared" si="6"/>
        <v>0</v>
      </c>
      <c r="H68" s="3">
        <f t="shared" si="7"/>
        <v>8.0039024109137493</v>
      </c>
      <c r="I68" s="1">
        <f t="shared" si="8"/>
        <v>0</v>
      </c>
      <c r="J68" s="1">
        <f t="shared" si="9"/>
        <v>0</v>
      </c>
      <c r="K68" s="40">
        <f t="shared" si="10"/>
        <v>0.8732460979300799</v>
      </c>
      <c r="L68" s="7">
        <f t="shared" si="11"/>
        <v>0</v>
      </c>
    </row>
    <row r="69" spans="1:12" s="80" customFormat="1">
      <c r="A69" s="142" t="s">
        <v>73</v>
      </c>
      <c r="B69" s="148">
        <v>170175</v>
      </c>
      <c r="C69" s="80" t="s">
        <v>76</v>
      </c>
      <c r="D69" s="142" t="s">
        <v>1122</v>
      </c>
      <c r="E69" s="17">
        <v>0</v>
      </c>
      <c r="F69" s="123">
        <v>0</v>
      </c>
      <c r="G69" s="2">
        <f t="shared" si="6"/>
        <v>0</v>
      </c>
      <c r="H69" s="3">
        <f t="shared" si="7"/>
        <v>8.0039024109137493</v>
      </c>
      <c r="I69" s="1">
        <f t="shared" si="8"/>
        <v>0</v>
      </c>
      <c r="J69" s="1">
        <f t="shared" si="9"/>
        <v>0</v>
      </c>
      <c r="K69" s="40">
        <f t="shared" si="10"/>
        <v>0.8732460979300799</v>
      </c>
      <c r="L69" s="7">
        <f t="shared" si="11"/>
        <v>0</v>
      </c>
    </row>
    <row r="70" spans="1:12" s="80" customFormat="1">
      <c r="A70" s="142" t="s">
        <v>73</v>
      </c>
      <c r="B70" s="148">
        <v>170177</v>
      </c>
      <c r="C70" s="80" t="s">
        <v>77</v>
      </c>
      <c r="D70" s="142" t="s">
        <v>1122</v>
      </c>
      <c r="E70" s="17">
        <v>0</v>
      </c>
      <c r="F70" s="123">
        <v>0</v>
      </c>
      <c r="G70" s="2">
        <f t="shared" si="6"/>
        <v>0</v>
      </c>
      <c r="H70" s="3">
        <f t="shared" si="7"/>
        <v>8.0039024109137493</v>
      </c>
      <c r="I70" s="1">
        <f t="shared" si="8"/>
        <v>0</v>
      </c>
      <c r="J70" s="1">
        <f t="shared" si="9"/>
        <v>0</v>
      </c>
      <c r="K70" s="40">
        <f t="shared" si="10"/>
        <v>0.8732460979300799</v>
      </c>
      <c r="L70" s="7">
        <f t="shared" si="11"/>
        <v>0</v>
      </c>
    </row>
    <row r="71" spans="1:12" s="80" customFormat="1">
      <c r="A71" s="142" t="s">
        <v>73</v>
      </c>
      <c r="B71" s="148">
        <v>170179</v>
      </c>
      <c r="C71" s="80" t="s">
        <v>78</v>
      </c>
      <c r="D71" s="142" t="s">
        <v>1122</v>
      </c>
      <c r="E71" s="17">
        <v>0</v>
      </c>
      <c r="F71" s="123">
        <v>0</v>
      </c>
      <c r="G71" s="2">
        <f t="shared" si="6"/>
        <v>0</v>
      </c>
      <c r="H71" s="3">
        <f t="shared" si="7"/>
        <v>8.0039024109137493</v>
      </c>
      <c r="I71" s="1">
        <f t="shared" si="8"/>
        <v>0</v>
      </c>
      <c r="J71" s="1">
        <f t="shared" si="9"/>
        <v>0</v>
      </c>
      <c r="K71" s="40">
        <f t="shared" si="10"/>
        <v>0.8732460979300799</v>
      </c>
      <c r="L71" s="7">
        <f t="shared" si="11"/>
        <v>0</v>
      </c>
    </row>
    <row r="72" spans="1:12" s="80" customFormat="1">
      <c r="A72" s="142" t="s">
        <v>73</v>
      </c>
      <c r="B72" s="149">
        <v>170183</v>
      </c>
      <c r="C72" s="80" t="s">
        <v>79</v>
      </c>
      <c r="D72" s="142" t="s">
        <v>1122</v>
      </c>
      <c r="E72" s="17">
        <v>0</v>
      </c>
      <c r="F72" s="123">
        <v>0</v>
      </c>
      <c r="G72" s="2">
        <f t="shared" si="6"/>
        <v>0</v>
      </c>
      <c r="H72" s="3">
        <f t="shared" si="7"/>
        <v>8.0039024109137493</v>
      </c>
      <c r="I72" s="1">
        <f t="shared" si="8"/>
        <v>0</v>
      </c>
      <c r="J72" s="1">
        <f t="shared" si="9"/>
        <v>0</v>
      </c>
      <c r="K72" s="40">
        <f t="shared" si="10"/>
        <v>0.8732460979300799</v>
      </c>
      <c r="L72" s="7">
        <f t="shared" si="11"/>
        <v>0</v>
      </c>
    </row>
    <row r="73" spans="1:12" s="80" customFormat="1">
      <c r="A73" s="142" t="s">
        <v>73</v>
      </c>
      <c r="B73" s="148">
        <v>170189</v>
      </c>
      <c r="C73" s="80" t="s">
        <v>80</v>
      </c>
      <c r="D73" s="142" t="s">
        <v>1122</v>
      </c>
      <c r="E73" s="17">
        <v>0</v>
      </c>
      <c r="F73" s="123">
        <v>0</v>
      </c>
      <c r="G73" s="2">
        <f t="shared" si="6"/>
        <v>0</v>
      </c>
      <c r="H73" s="3">
        <f t="shared" si="7"/>
        <v>8.0039024109137493</v>
      </c>
      <c r="I73" s="1">
        <f t="shared" si="8"/>
        <v>0</v>
      </c>
      <c r="J73" s="1">
        <f t="shared" si="9"/>
        <v>0</v>
      </c>
      <c r="K73" s="40">
        <f t="shared" si="10"/>
        <v>0.8732460979300799</v>
      </c>
      <c r="L73" s="7">
        <f t="shared" si="11"/>
        <v>0</v>
      </c>
    </row>
    <row r="74" spans="1:12" s="80" customFormat="1">
      <c r="A74" s="142" t="s">
        <v>73</v>
      </c>
      <c r="B74" s="149">
        <v>170191</v>
      </c>
      <c r="C74" s="80" t="s">
        <v>81</v>
      </c>
      <c r="D74" s="142" t="s">
        <v>1122</v>
      </c>
      <c r="E74" s="17">
        <v>0</v>
      </c>
      <c r="F74" s="123">
        <v>0</v>
      </c>
      <c r="G74" s="2">
        <f t="shared" si="6"/>
        <v>0</v>
      </c>
      <c r="H74" s="3">
        <f t="shared" si="7"/>
        <v>8.0039024109137493</v>
      </c>
      <c r="I74" s="1">
        <f t="shared" si="8"/>
        <v>0</v>
      </c>
      <c r="J74" s="1">
        <f t="shared" si="9"/>
        <v>0</v>
      </c>
      <c r="K74" s="40">
        <f t="shared" si="10"/>
        <v>0.8732460979300799</v>
      </c>
      <c r="L74" s="7">
        <f t="shared" si="11"/>
        <v>0</v>
      </c>
    </row>
    <row r="75" spans="1:12" s="80" customFormat="1">
      <c r="A75" s="142" t="s">
        <v>73</v>
      </c>
      <c r="B75" s="149">
        <v>170192</v>
      </c>
      <c r="C75" s="80" t="s">
        <v>82</v>
      </c>
      <c r="D75" s="142" t="s">
        <v>1122</v>
      </c>
      <c r="E75" s="17">
        <v>0</v>
      </c>
      <c r="F75" s="123">
        <v>0</v>
      </c>
      <c r="G75" s="2">
        <f t="shared" si="6"/>
        <v>0</v>
      </c>
      <c r="H75" s="3">
        <f t="shared" si="7"/>
        <v>8.0039024109137493</v>
      </c>
      <c r="I75" s="1">
        <f t="shared" si="8"/>
        <v>0</v>
      </c>
      <c r="J75" s="1">
        <f t="shared" si="9"/>
        <v>0</v>
      </c>
      <c r="K75" s="40">
        <f t="shared" si="10"/>
        <v>0.8732460979300799</v>
      </c>
      <c r="L75" s="7">
        <f t="shared" si="11"/>
        <v>0</v>
      </c>
    </row>
    <row r="76" spans="1:12" s="80" customFormat="1">
      <c r="A76" s="142" t="s">
        <v>73</v>
      </c>
      <c r="B76" s="148">
        <v>170195</v>
      </c>
      <c r="C76" s="80" t="s">
        <v>83</v>
      </c>
      <c r="D76" s="142" t="s">
        <v>1122</v>
      </c>
      <c r="E76" s="17">
        <v>0</v>
      </c>
      <c r="F76" s="123">
        <v>0</v>
      </c>
      <c r="G76" s="2">
        <f t="shared" si="6"/>
        <v>0</v>
      </c>
      <c r="H76" s="3">
        <f t="shared" si="7"/>
        <v>8.0039024109137493</v>
      </c>
      <c r="I76" s="1">
        <f t="shared" si="8"/>
        <v>0</v>
      </c>
      <c r="J76" s="1">
        <f t="shared" si="9"/>
        <v>0</v>
      </c>
      <c r="K76" s="40">
        <f t="shared" si="10"/>
        <v>0.8732460979300799</v>
      </c>
      <c r="L76" s="7">
        <f t="shared" si="11"/>
        <v>0</v>
      </c>
    </row>
    <row r="77" spans="1:12" s="80" customFormat="1">
      <c r="A77" s="142" t="s">
        <v>73</v>
      </c>
      <c r="B77" s="148">
        <v>170196</v>
      </c>
      <c r="C77" s="80" t="s">
        <v>84</v>
      </c>
      <c r="D77" s="142" t="s">
        <v>1122</v>
      </c>
      <c r="E77" s="17">
        <v>0</v>
      </c>
      <c r="F77" s="123">
        <v>0</v>
      </c>
      <c r="G77" s="2">
        <f t="shared" si="6"/>
        <v>0</v>
      </c>
      <c r="H77" s="3">
        <f t="shared" si="7"/>
        <v>8.0039024109137493</v>
      </c>
      <c r="I77" s="1">
        <f t="shared" si="8"/>
        <v>0</v>
      </c>
      <c r="J77" s="1">
        <f t="shared" si="9"/>
        <v>0</v>
      </c>
      <c r="K77" s="40">
        <f t="shared" si="10"/>
        <v>0.8732460979300799</v>
      </c>
      <c r="L77" s="7">
        <f t="shared" si="11"/>
        <v>0</v>
      </c>
    </row>
    <row r="78" spans="1:12" s="80" customFormat="1">
      <c r="A78" s="142" t="s">
        <v>73</v>
      </c>
      <c r="B78" s="148">
        <v>170197</v>
      </c>
      <c r="C78" s="80" t="s">
        <v>85</v>
      </c>
      <c r="D78" s="142" t="s">
        <v>1122</v>
      </c>
      <c r="E78" s="17">
        <v>0</v>
      </c>
      <c r="F78" s="123">
        <v>0</v>
      </c>
      <c r="G78" s="2">
        <f t="shared" si="6"/>
        <v>0</v>
      </c>
      <c r="H78" s="3">
        <f t="shared" si="7"/>
        <v>8.0039024109137493</v>
      </c>
      <c r="I78" s="1">
        <f t="shared" si="8"/>
        <v>0</v>
      </c>
      <c r="J78" s="1">
        <f t="shared" si="9"/>
        <v>0</v>
      </c>
      <c r="K78" s="40">
        <f t="shared" si="10"/>
        <v>0.8732460979300799</v>
      </c>
      <c r="L78" s="7">
        <f t="shared" si="11"/>
        <v>0</v>
      </c>
    </row>
    <row r="79" spans="1:12" s="80" customFormat="1">
      <c r="A79" s="142" t="s">
        <v>73</v>
      </c>
      <c r="B79" s="149">
        <v>170200</v>
      </c>
      <c r="C79" s="80" t="s">
        <v>86</v>
      </c>
      <c r="D79" s="142" t="s">
        <v>1122</v>
      </c>
      <c r="E79" s="17">
        <v>0</v>
      </c>
      <c r="F79" s="123">
        <v>0</v>
      </c>
      <c r="G79" s="2">
        <f t="shared" si="6"/>
        <v>0</v>
      </c>
      <c r="H79" s="3">
        <f t="shared" si="7"/>
        <v>8.0039024109137493</v>
      </c>
      <c r="I79" s="1">
        <f t="shared" si="8"/>
        <v>0</v>
      </c>
      <c r="J79" s="1">
        <f t="shared" si="9"/>
        <v>0</v>
      </c>
      <c r="K79" s="40">
        <f t="shared" si="10"/>
        <v>0.8732460979300799</v>
      </c>
      <c r="L79" s="7">
        <f t="shared" si="11"/>
        <v>0</v>
      </c>
    </row>
    <row r="80" spans="1:12" s="80" customFormat="1">
      <c r="A80" s="142" t="s">
        <v>73</v>
      </c>
      <c r="B80" s="148">
        <v>170205</v>
      </c>
      <c r="C80" s="80" t="s">
        <v>87</v>
      </c>
      <c r="D80" s="142" t="s">
        <v>1122</v>
      </c>
      <c r="E80" s="17">
        <v>0</v>
      </c>
      <c r="F80" s="123">
        <v>0</v>
      </c>
      <c r="G80" s="2">
        <f t="shared" si="6"/>
        <v>0</v>
      </c>
      <c r="H80" s="3">
        <f t="shared" si="7"/>
        <v>8.0039024109137493</v>
      </c>
      <c r="I80" s="1">
        <f t="shared" si="8"/>
        <v>0</v>
      </c>
      <c r="J80" s="1">
        <f t="shared" si="9"/>
        <v>0</v>
      </c>
      <c r="K80" s="40">
        <f t="shared" si="10"/>
        <v>0.8732460979300799</v>
      </c>
      <c r="L80" s="7">
        <f t="shared" si="11"/>
        <v>0</v>
      </c>
    </row>
    <row r="81" spans="1:12" s="80" customFormat="1">
      <c r="A81" s="142" t="s">
        <v>73</v>
      </c>
      <c r="B81" s="149">
        <v>170206</v>
      </c>
      <c r="C81" s="80" t="s">
        <v>88</v>
      </c>
      <c r="D81" s="142" t="s">
        <v>1122</v>
      </c>
      <c r="E81" s="17">
        <v>0</v>
      </c>
      <c r="F81" s="123">
        <v>0</v>
      </c>
      <c r="G81" s="2">
        <f t="shared" si="6"/>
        <v>0</v>
      </c>
      <c r="H81" s="3">
        <f t="shared" si="7"/>
        <v>8.0039024109137493</v>
      </c>
      <c r="I81" s="1">
        <f t="shared" si="8"/>
        <v>0</v>
      </c>
      <c r="J81" s="1">
        <f t="shared" si="9"/>
        <v>0</v>
      </c>
      <c r="K81" s="40">
        <f t="shared" si="10"/>
        <v>0.8732460979300799</v>
      </c>
      <c r="L81" s="7">
        <f t="shared" si="11"/>
        <v>0</v>
      </c>
    </row>
    <row r="82" spans="1:12" s="80" customFormat="1">
      <c r="A82" s="142" t="s">
        <v>73</v>
      </c>
      <c r="B82" s="148">
        <v>170210</v>
      </c>
      <c r="C82" s="80" t="s">
        <v>89</v>
      </c>
      <c r="D82" s="142" t="s">
        <v>1122</v>
      </c>
      <c r="E82" s="17">
        <v>0</v>
      </c>
      <c r="F82" s="123">
        <v>0</v>
      </c>
      <c r="G82" s="2">
        <f t="shared" si="6"/>
        <v>0</v>
      </c>
      <c r="H82" s="3">
        <f t="shared" si="7"/>
        <v>8.0039024109137493</v>
      </c>
      <c r="I82" s="1">
        <f t="shared" si="8"/>
        <v>0</v>
      </c>
      <c r="J82" s="1">
        <f t="shared" si="9"/>
        <v>0</v>
      </c>
      <c r="K82" s="40">
        <f t="shared" si="10"/>
        <v>0.8732460979300799</v>
      </c>
      <c r="L82" s="7">
        <f t="shared" si="11"/>
        <v>0</v>
      </c>
    </row>
    <row r="83" spans="1:12" s="80" customFormat="1">
      <c r="A83" s="142" t="s">
        <v>73</v>
      </c>
      <c r="B83" s="148">
        <v>170215</v>
      </c>
      <c r="C83" s="80" t="s">
        <v>90</v>
      </c>
      <c r="D83" s="142" t="s">
        <v>1122</v>
      </c>
      <c r="E83" s="17">
        <v>0</v>
      </c>
      <c r="F83" s="123">
        <v>0</v>
      </c>
      <c r="G83" s="2">
        <f t="shared" si="6"/>
        <v>0</v>
      </c>
      <c r="H83" s="3">
        <f t="shared" si="7"/>
        <v>8.0039024109137493</v>
      </c>
      <c r="I83" s="1">
        <f t="shared" si="8"/>
        <v>0</v>
      </c>
      <c r="J83" s="1">
        <f t="shared" si="9"/>
        <v>0</v>
      </c>
      <c r="K83" s="40">
        <f t="shared" si="10"/>
        <v>0.8732460979300799</v>
      </c>
      <c r="L83" s="7">
        <f t="shared" si="11"/>
        <v>0</v>
      </c>
    </row>
    <row r="84" spans="1:12" s="80" customFormat="1">
      <c r="A84" s="142" t="s">
        <v>73</v>
      </c>
      <c r="B84" s="149">
        <v>170277</v>
      </c>
      <c r="C84" s="80" t="s">
        <v>91</v>
      </c>
      <c r="D84" s="142" t="s">
        <v>1122</v>
      </c>
      <c r="E84" s="17">
        <v>0</v>
      </c>
      <c r="F84" s="123">
        <v>0</v>
      </c>
      <c r="G84" s="2">
        <f t="shared" si="6"/>
        <v>0</v>
      </c>
      <c r="H84" s="3">
        <f t="shared" si="7"/>
        <v>8.0039024109137493</v>
      </c>
      <c r="I84" s="1">
        <f t="shared" si="8"/>
        <v>0</v>
      </c>
      <c r="J84" s="1">
        <f t="shared" si="9"/>
        <v>0</v>
      </c>
      <c r="K84" s="40">
        <f t="shared" si="10"/>
        <v>0.8732460979300799</v>
      </c>
      <c r="L84" s="7">
        <f t="shared" si="11"/>
        <v>0</v>
      </c>
    </row>
    <row r="85" spans="1:12" s="80" customFormat="1">
      <c r="A85" s="142" t="s">
        <v>92</v>
      </c>
      <c r="B85" s="148">
        <v>180216</v>
      </c>
      <c r="C85" s="80" t="s">
        <v>93</v>
      </c>
      <c r="D85" s="142" t="s">
        <v>1122</v>
      </c>
      <c r="E85" s="17">
        <v>0</v>
      </c>
      <c r="F85" s="123">
        <v>0</v>
      </c>
      <c r="G85" s="2">
        <f t="shared" si="6"/>
        <v>0</v>
      </c>
      <c r="H85" s="3">
        <f t="shared" si="7"/>
        <v>8.0039024109137493</v>
      </c>
      <c r="I85" s="1">
        <f t="shared" si="8"/>
        <v>0</v>
      </c>
      <c r="J85" s="1">
        <f t="shared" si="9"/>
        <v>0</v>
      </c>
      <c r="K85" s="40">
        <f t="shared" si="10"/>
        <v>0.8732460979300799</v>
      </c>
      <c r="L85" s="7">
        <f t="shared" si="11"/>
        <v>0</v>
      </c>
    </row>
    <row r="86" spans="1:12" s="80" customFormat="1">
      <c r="A86" s="142" t="s">
        <v>94</v>
      </c>
      <c r="B86" s="149">
        <v>190217</v>
      </c>
      <c r="C86" s="80" t="s">
        <v>95</v>
      </c>
      <c r="D86" s="142" t="s">
        <v>1122</v>
      </c>
      <c r="E86" s="17">
        <v>0</v>
      </c>
      <c r="F86" s="123">
        <v>0</v>
      </c>
      <c r="G86" s="2">
        <f t="shared" si="6"/>
        <v>0</v>
      </c>
      <c r="H86" s="3">
        <f t="shared" si="7"/>
        <v>8.0039024109137493</v>
      </c>
      <c r="I86" s="1">
        <f t="shared" si="8"/>
        <v>0</v>
      </c>
      <c r="J86" s="1">
        <f t="shared" si="9"/>
        <v>0</v>
      </c>
      <c r="K86" s="40">
        <f t="shared" si="10"/>
        <v>0.8732460979300799</v>
      </c>
      <c r="L86" s="7">
        <f t="shared" si="11"/>
        <v>0</v>
      </c>
    </row>
    <row r="87" spans="1:12" s="80" customFormat="1">
      <c r="A87" s="142" t="s">
        <v>94</v>
      </c>
      <c r="B87" s="148">
        <v>190219</v>
      </c>
      <c r="C87" s="80" t="s">
        <v>96</v>
      </c>
      <c r="D87" s="142" t="s">
        <v>1122</v>
      </c>
      <c r="E87" s="17">
        <v>0</v>
      </c>
      <c r="F87" s="123">
        <v>0</v>
      </c>
      <c r="G87" s="2">
        <f t="shared" si="6"/>
        <v>0</v>
      </c>
      <c r="H87" s="3">
        <f t="shared" si="7"/>
        <v>8.0039024109137493</v>
      </c>
      <c r="I87" s="1">
        <f t="shared" si="8"/>
        <v>0</v>
      </c>
      <c r="J87" s="1">
        <f t="shared" si="9"/>
        <v>0</v>
      </c>
      <c r="K87" s="40">
        <f t="shared" si="10"/>
        <v>0.8732460979300799</v>
      </c>
      <c r="L87" s="7">
        <f t="shared" si="11"/>
        <v>0</v>
      </c>
    </row>
    <row r="88" spans="1:12" s="80" customFormat="1">
      <c r="A88" s="142" t="s">
        <v>94</v>
      </c>
      <c r="B88" s="148">
        <v>190220</v>
      </c>
      <c r="C88" s="80" t="s">
        <v>97</v>
      </c>
      <c r="D88" s="142" t="s">
        <v>1122</v>
      </c>
      <c r="E88" s="17">
        <v>0</v>
      </c>
      <c r="F88" s="123">
        <v>0</v>
      </c>
      <c r="G88" s="2">
        <f t="shared" si="6"/>
        <v>0</v>
      </c>
      <c r="H88" s="3">
        <f t="shared" si="7"/>
        <v>8.0039024109137493</v>
      </c>
      <c r="I88" s="1">
        <f t="shared" si="8"/>
        <v>0</v>
      </c>
      <c r="J88" s="1">
        <f t="shared" si="9"/>
        <v>0</v>
      </c>
      <c r="K88" s="40">
        <f t="shared" si="10"/>
        <v>0.8732460979300799</v>
      </c>
      <c r="L88" s="7">
        <f t="shared" si="11"/>
        <v>0</v>
      </c>
    </row>
    <row r="89" spans="1:12" s="80" customFormat="1">
      <c r="A89" s="142" t="s">
        <v>94</v>
      </c>
      <c r="B89" s="149">
        <v>190225</v>
      </c>
      <c r="C89" s="80" t="s">
        <v>98</v>
      </c>
      <c r="D89" s="142" t="s">
        <v>1122</v>
      </c>
      <c r="E89" s="17">
        <v>0</v>
      </c>
      <c r="F89" s="123">
        <v>0</v>
      </c>
      <c r="G89" s="2">
        <f t="shared" si="6"/>
        <v>0</v>
      </c>
      <c r="H89" s="3">
        <f t="shared" si="7"/>
        <v>8.0039024109137493</v>
      </c>
      <c r="I89" s="1">
        <f t="shared" si="8"/>
        <v>0</v>
      </c>
      <c r="J89" s="1">
        <f t="shared" si="9"/>
        <v>0</v>
      </c>
      <c r="K89" s="40">
        <f t="shared" si="10"/>
        <v>0.8732460979300799</v>
      </c>
      <c r="L89" s="7">
        <f t="shared" si="11"/>
        <v>0</v>
      </c>
    </row>
    <row r="90" spans="1:12" s="80" customFormat="1">
      <c r="A90" s="142" t="s">
        <v>94</v>
      </c>
      <c r="B90" s="149">
        <v>190226</v>
      </c>
      <c r="C90" s="80" t="s">
        <v>1215</v>
      </c>
      <c r="D90" s="142" t="s">
        <v>1122</v>
      </c>
      <c r="E90" s="17">
        <v>0</v>
      </c>
      <c r="F90" s="123">
        <v>0</v>
      </c>
      <c r="G90" s="2">
        <f t="shared" si="6"/>
        <v>0</v>
      </c>
      <c r="H90" s="3">
        <f t="shared" si="7"/>
        <v>8.0039024109137493</v>
      </c>
      <c r="I90" s="1">
        <f t="shared" si="8"/>
        <v>0</v>
      </c>
      <c r="J90" s="1">
        <f t="shared" si="9"/>
        <v>0</v>
      </c>
      <c r="K90" s="40">
        <f t="shared" si="10"/>
        <v>0.8732460979300799</v>
      </c>
      <c r="L90" s="7">
        <f t="shared" si="11"/>
        <v>0</v>
      </c>
    </row>
    <row r="91" spans="1:12" s="80" customFormat="1">
      <c r="A91" s="142" t="s">
        <v>94</v>
      </c>
      <c r="B91" s="149">
        <v>190237</v>
      </c>
      <c r="C91" s="80" t="s">
        <v>100</v>
      </c>
      <c r="D91" s="142" t="s">
        <v>1122</v>
      </c>
      <c r="E91" s="17">
        <v>0</v>
      </c>
      <c r="F91" s="123">
        <v>0</v>
      </c>
      <c r="G91" s="2">
        <f t="shared" si="6"/>
        <v>0</v>
      </c>
      <c r="H91" s="3">
        <f t="shared" si="7"/>
        <v>8.0039024109137493</v>
      </c>
      <c r="I91" s="1">
        <f t="shared" si="8"/>
        <v>0</v>
      </c>
      <c r="J91" s="1">
        <f t="shared" si="9"/>
        <v>0</v>
      </c>
      <c r="K91" s="40">
        <f t="shared" si="10"/>
        <v>0.8732460979300799</v>
      </c>
      <c r="L91" s="7">
        <f t="shared" si="11"/>
        <v>0</v>
      </c>
    </row>
    <row r="92" spans="1:12" s="80" customFormat="1">
      <c r="A92" s="142" t="s">
        <v>94</v>
      </c>
      <c r="B92" s="149">
        <v>190238</v>
      </c>
      <c r="C92" s="80" t="s">
        <v>101</v>
      </c>
      <c r="D92" s="142" t="s">
        <v>1122</v>
      </c>
      <c r="E92" s="17">
        <v>0</v>
      </c>
      <c r="F92" s="123">
        <v>0</v>
      </c>
      <c r="G92" s="2">
        <f t="shared" si="6"/>
        <v>0</v>
      </c>
      <c r="H92" s="3">
        <f t="shared" si="7"/>
        <v>8.0039024109137493</v>
      </c>
      <c r="I92" s="1">
        <f t="shared" si="8"/>
        <v>0</v>
      </c>
      <c r="J92" s="1">
        <f t="shared" si="9"/>
        <v>0</v>
      </c>
      <c r="K92" s="40">
        <f t="shared" si="10"/>
        <v>0.8732460979300799</v>
      </c>
      <c r="L92" s="7">
        <f t="shared" si="11"/>
        <v>0</v>
      </c>
    </row>
    <row r="93" spans="1:12" s="80" customFormat="1">
      <c r="A93" s="142" t="s">
        <v>94</v>
      </c>
      <c r="B93" s="148">
        <v>190239</v>
      </c>
      <c r="C93" s="80" t="s">
        <v>102</v>
      </c>
      <c r="D93" s="142" t="s">
        <v>1122</v>
      </c>
      <c r="E93" s="17">
        <v>0</v>
      </c>
      <c r="F93" s="123">
        <v>0</v>
      </c>
      <c r="G93" s="2">
        <f t="shared" si="6"/>
        <v>0</v>
      </c>
      <c r="H93" s="3">
        <f t="shared" si="7"/>
        <v>8.0039024109137493</v>
      </c>
      <c r="I93" s="1">
        <f t="shared" si="8"/>
        <v>0</v>
      </c>
      <c r="J93" s="1">
        <f t="shared" si="9"/>
        <v>0</v>
      </c>
      <c r="K93" s="40">
        <f t="shared" si="10"/>
        <v>0.8732460979300799</v>
      </c>
      <c r="L93" s="7">
        <f t="shared" si="11"/>
        <v>0</v>
      </c>
    </row>
    <row r="94" spans="1:12" s="80" customFormat="1">
      <c r="A94" s="142" t="s">
        <v>94</v>
      </c>
      <c r="B94" s="148">
        <v>190243</v>
      </c>
      <c r="C94" s="80" t="s">
        <v>103</v>
      </c>
      <c r="D94" s="142" t="s">
        <v>1122</v>
      </c>
      <c r="E94" s="17">
        <v>0</v>
      </c>
      <c r="F94" s="123">
        <v>0</v>
      </c>
      <c r="G94" s="2">
        <f t="shared" si="6"/>
        <v>0</v>
      </c>
      <c r="H94" s="3">
        <f t="shared" si="7"/>
        <v>8.0039024109137493</v>
      </c>
      <c r="I94" s="1">
        <f t="shared" si="8"/>
        <v>0</v>
      </c>
      <c r="J94" s="1">
        <f t="shared" si="9"/>
        <v>0</v>
      </c>
      <c r="K94" s="40">
        <f t="shared" si="10"/>
        <v>0.8732460979300799</v>
      </c>
      <c r="L94" s="7">
        <f t="shared" si="11"/>
        <v>0</v>
      </c>
    </row>
    <row r="95" spans="1:12" s="80" customFormat="1">
      <c r="A95" s="142" t="s">
        <v>94</v>
      </c>
      <c r="B95" s="148">
        <v>190248</v>
      </c>
      <c r="C95" s="80" t="s">
        <v>104</v>
      </c>
      <c r="D95" s="142" t="s">
        <v>1122</v>
      </c>
      <c r="E95" s="17">
        <v>0</v>
      </c>
      <c r="F95" s="123">
        <v>0</v>
      </c>
      <c r="G95" s="2">
        <f t="shared" si="6"/>
        <v>0</v>
      </c>
      <c r="H95" s="3">
        <f t="shared" si="7"/>
        <v>8.0039024109137493</v>
      </c>
      <c r="I95" s="1">
        <f t="shared" si="8"/>
        <v>0</v>
      </c>
      <c r="J95" s="1">
        <f t="shared" si="9"/>
        <v>0</v>
      </c>
      <c r="K95" s="40">
        <f t="shared" si="10"/>
        <v>0.8732460979300799</v>
      </c>
      <c r="L95" s="7">
        <f t="shared" si="11"/>
        <v>0</v>
      </c>
    </row>
    <row r="96" spans="1:12" s="80" customFormat="1">
      <c r="A96" s="142" t="s">
        <v>94</v>
      </c>
      <c r="B96" s="149">
        <v>190249</v>
      </c>
      <c r="C96" s="80" t="s">
        <v>1216</v>
      </c>
      <c r="D96" s="142" t="s">
        <v>1122</v>
      </c>
      <c r="E96" s="17">
        <v>0</v>
      </c>
      <c r="F96" s="123">
        <v>0</v>
      </c>
      <c r="G96" s="2">
        <f t="shared" si="6"/>
        <v>0</v>
      </c>
      <c r="H96" s="3">
        <f t="shared" si="7"/>
        <v>8.0039024109137493</v>
      </c>
      <c r="I96" s="1">
        <f t="shared" si="8"/>
        <v>0</v>
      </c>
      <c r="J96" s="1">
        <f t="shared" si="9"/>
        <v>0</v>
      </c>
      <c r="K96" s="40">
        <f t="shared" si="10"/>
        <v>0.8732460979300799</v>
      </c>
      <c r="L96" s="7">
        <f t="shared" si="11"/>
        <v>0</v>
      </c>
    </row>
    <row r="97" spans="1:12" s="80" customFormat="1">
      <c r="A97" s="142" t="s">
        <v>94</v>
      </c>
      <c r="B97" s="148">
        <v>190250</v>
      </c>
      <c r="C97" s="80" t="s">
        <v>106</v>
      </c>
      <c r="D97" s="142" t="s">
        <v>1122</v>
      </c>
      <c r="E97" s="17">
        <v>0</v>
      </c>
      <c r="F97" s="123">
        <v>0</v>
      </c>
      <c r="G97" s="2">
        <f t="shared" si="6"/>
        <v>0</v>
      </c>
      <c r="H97" s="3">
        <f t="shared" si="7"/>
        <v>8.0039024109137493</v>
      </c>
      <c r="I97" s="1">
        <f t="shared" si="8"/>
        <v>0</v>
      </c>
      <c r="J97" s="1">
        <f t="shared" si="9"/>
        <v>0</v>
      </c>
      <c r="K97" s="40">
        <f t="shared" si="10"/>
        <v>0.8732460979300799</v>
      </c>
      <c r="L97" s="7">
        <f t="shared" si="11"/>
        <v>0</v>
      </c>
    </row>
    <row r="98" spans="1:12" s="80" customFormat="1">
      <c r="A98" s="142" t="s">
        <v>94</v>
      </c>
      <c r="B98" s="149">
        <v>190253</v>
      </c>
      <c r="C98" s="80" t="s">
        <v>107</v>
      </c>
      <c r="D98" s="142" t="s">
        <v>1122</v>
      </c>
      <c r="E98" s="17">
        <v>0</v>
      </c>
      <c r="F98" s="123">
        <v>0</v>
      </c>
      <c r="G98" s="2">
        <f t="shared" si="6"/>
        <v>0</v>
      </c>
      <c r="H98" s="3">
        <f t="shared" si="7"/>
        <v>8.0039024109137493</v>
      </c>
      <c r="I98" s="1">
        <f t="shared" si="8"/>
        <v>0</v>
      </c>
      <c r="J98" s="1">
        <f t="shared" si="9"/>
        <v>0</v>
      </c>
      <c r="K98" s="40">
        <f t="shared" si="10"/>
        <v>0.8732460979300799</v>
      </c>
      <c r="L98" s="7">
        <f t="shared" si="11"/>
        <v>0</v>
      </c>
    </row>
    <row r="99" spans="1:12" s="80" customFormat="1">
      <c r="A99" s="142" t="s">
        <v>94</v>
      </c>
      <c r="B99" s="149">
        <v>193029</v>
      </c>
      <c r="C99" s="80" t="s">
        <v>108</v>
      </c>
      <c r="D99" s="142" t="s">
        <v>1122</v>
      </c>
      <c r="E99" s="17">
        <v>0</v>
      </c>
      <c r="F99" s="123">
        <v>0</v>
      </c>
      <c r="G99" s="2">
        <f t="shared" si="6"/>
        <v>0</v>
      </c>
      <c r="H99" s="3">
        <f t="shared" si="7"/>
        <v>8.0039024109137493</v>
      </c>
      <c r="I99" s="1">
        <f t="shared" si="8"/>
        <v>0</v>
      </c>
      <c r="J99" s="1">
        <f t="shared" si="9"/>
        <v>0</v>
      </c>
      <c r="K99" s="40">
        <f t="shared" si="10"/>
        <v>0.8732460979300799</v>
      </c>
      <c r="L99" s="7">
        <f t="shared" si="11"/>
        <v>0</v>
      </c>
    </row>
    <row r="100" spans="1:12" s="80" customFormat="1">
      <c r="A100" s="142" t="s">
        <v>94</v>
      </c>
      <c r="B100" s="148">
        <v>197251</v>
      </c>
      <c r="C100" s="80" t="s">
        <v>109</v>
      </c>
      <c r="D100" s="142" t="s">
        <v>1122</v>
      </c>
      <c r="E100" s="17">
        <v>0</v>
      </c>
      <c r="F100" s="123">
        <v>0</v>
      </c>
      <c r="G100" s="2">
        <f t="shared" si="6"/>
        <v>0</v>
      </c>
      <c r="H100" s="3">
        <f t="shared" si="7"/>
        <v>8.0039024109137493</v>
      </c>
      <c r="I100" s="1">
        <f t="shared" si="8"/>
        <v>0</v>
      </c>
      <c r="J100" s="1">
        <f t="shared" si="9"/>
        <v>0</v>
      </c>
      <c r="K100" s="40">
        <f t="shared" si="10"/>
        <v>0.8732460979300799</v>
      </c>
      <c r="L100" s="7">
        <f t="shared" si="11"/>
        <v>0</v>
      </c>
    </row>
    <row r="101" spans="1:12" s="80" customFormat="1">
      <c r="A101" s="142" t="s">
        <v>110</v>
      </c>
      <c r="B101" s="149">
        <v>200256</v>
      </c>
      <c r="C101" s="80" t="s">
        <v>111</v>
      </c>
      <c r="D101" s="142" t="s">
        <v>1122</v>
      </c>
      <c r="E101" s="17">
        <v>0</v>
      </c>
      <c r="F101" s="123">
        <v>0</v>
      </c>
      <c r="G101" s="2">
        <f t="shared" si="6"/>
        <v>0</v>
      </c>
      <c r="H101" s="3">
        <f t="shared" si="7"/>
        <v>8.0039024109137493</v>
      </c>
      <c r="I101" s="1">
        <f t="shared" si="8"/>
        <v>0</v>
      </c>
      <c r="J101" s="1">
        <f t="shared" si="9"/>
        <v>0</v>
      </c>
      <c r="K101" s="40">
        <f t="shared" si="10"/>
        <v>0.8732460979300799</v>
      </c>
      <c r="L101" s="7">
        <f t="shared" si="11"/>
        <v>0</v>
      </c>
    </row>
    <row r="102" spans="1:12" s="80" customFormat="1">
      <c r="A102" s="142" t="s">
        <v>110</v>
      </c>
      <c r="B102" s="148">
        <v>200257</v>
      </c>
      <c r="C102" s="80" t="s">
        <v>112</v>
      </c>
      <c r="D102" s="142" t="s">
        <v>1122</v>
      </c>
      <c r="E102" s="17">
        <v>0</v>
      </c>
      <c r="F102" s="123">
        <v>0</v>
      </c>
      <c r="G102" s="2">
        <f t="shared" si="6"/>
        <v>0</v>
      </c>
      <c r="H102" s="3">
        <f t="shared" si="7"/>
        <v>8.0039024109137493</v>
      </c>
      <c r="I102" s="1">
        <f t="shared" si="8"/>
        <v>0</v>
      </c>
      <c r="J102" s="1">
        <f t="shared" si="9"/>
        <v>0</v>
      </c>
      <c r="K102" s="40">
        <f t="shared" si="10"/>
        <v>0.8732460979300799</v>
      </c>
      <c r="L102" s="7">
        <f t="shared" si="11"/>
        <v>0</v>
      </c>
    </row>
    <row r="103" spans="1:12" s="80" customFormat="1">
      <c r="A103" s="142" t="s">
        <v>110</v>
      </c>
      <c r="B103" s="149">
        <v>200258</v>
      </c>
      <c r="C103" s="80" t="s">
        <v>113</v>
      </c>
      <c r="D103" s="142" t="s">
        <v>1122</v>
      </c>
      <c r="E103" s="17">
        <v>0</v>
      </c>
      <c r="F103" s="123">
        <v>0</v>
      </c>
      <c r="G103" s="2">
        <f t="shared" si="6"/>
        <v>0</v>
      </c>
      <c r="H103" s="3">
        <f t="shared" si="7"/>
        <v>8.0039024109137493</v>
      </c>
      <c r="I103" s="1">
        <f t="shared" si="8"/>
        <v>0</v>
      </c>
      <c r="J103" s="1">
        <f t="shared" si="9"/>
        <v>0</v>
      </c>
      <c r="K103" s="40">
        <f t="shared" si="10"/>
        <v>0.8732460979300799</v>
      </c>
      <c r="L103" s="7">
        <f t="shared" si="11"/>
        <v>0</v>
      </c>
    </row>
    <row r="104" spans="1:12" s="80" customFormat="1">
      <c r="A104" s="142" t="s">
        <v>110</v>
      </c>
      <c r="B104" s="148">
        <v>200259</v>
      </c>
      <c r="C104" s="80" t="s">
        <v>114</v>
      </c>
      <c r="D104" s="142" t="s">
        <v>1122</v>
      </c>
      <c r="E104" s="17">
        <v>0</v>
      </c>
      <c r="F104" s="123">
        <v>0</v>
      </c>
      <c r="G104" s="2">
        <f t="shared" si="6"/>
        <v>0</v>
      </c>
      <c r="H104" s="3">
        <f t="shared" si="7"/>
        <v>8.0039024109137493</v>
      </c>
      <c r="I104" s="1">
        <f t="shared" si="8"/>
        <v>0</v>
      </c>
      <c r="J104" s="1">
        <f t="shared" si="9"/>
        <v>0</v>
      </c>
      <c r="K104" s="40">
        <f t="shared" si="10"/>
        <v>0.8732460979300799</v>
      </c>
      <c r="L104" s="7">
        <f t="shared" si="11"/>
        <v>0</v>
      </c>
    </row>
    <row r="105" spans="1:12" s="80" customFormat="1">
      <c r="A105" s="142" t="s">
        <v>110</v>
      </c>
      <c r="B105" s="149">
        <v>200267</v>
      </c>
      <c r="C105" s="80" t="s">
        <v>115</v>
      </c>
      <c r="D105" s="142" t="s">
        <v>1122</v>
      </c>
      <c r="E105" s="17">
        <v>0</v>
      </c>
      <c r="F105" s="123">
        <v>0</v>
      </c>
      <c r="G105" s="2">
        <f t="shared" si="6"/>
        <v>0</v>
      </c>
      <c r="H105" s="3">
        <f t="shared" si="7"/>
        <v>8.0039024109137493</v>
      </c>
      <c r="I105" s="1">
        <f t="shared" si="8"/>
        <v>0</v>
      </c>
      <c r="J105" s="1">
        <f t="shared" si="9"/>
        <v>0</v>
      </c>
      <c r="K105" s="40">
        <f t="shared" si="10"/>
        <v>0.8732460979300799</v>
      </c>
      <c r="L105" s="7">
        <f t="shared" si="11"/>
        <v>0</v>
      </c>
    </row>
    <row r="106" spans="1:12" s="80" customFormat="1">
      <c r="A106" s="142" t="s">
        <v>110</v>
      </c>
      <c r="B106" s="149">
        <v>200277</v>
      </c>
      <c r="C106" s="80" t="s">
        <v>116</v>
      </c>
      <c r="D106" s="142" t="s">
        <v>1122</v>
      </c>
      <c r="E106" s="17">
        <v>0</v>
      </c>
      <c r="F106" s="123">
        <v>0</v>
      </c>
      <c r="G106" s="2">
        <f t="shared" si="6"/>
        <v>0</v>
      </c>
      <c r="H106" s="3">
        <f t="shared" si="7"/>
        <v>8.0039024109137493</v>
      </c>
      <c r="I106" s="1">
        <f t="shared" si="8"/>
        <v>0</v>
      </c>
      <c r="J106" s="1">
        <f t="shared" si="9"/>
        <v>0</v>
      </c>
      <c r="K106" s="40">
        <f t="shared" si="10"/>
        <v>0.8732460979300799</v>
      </c>
      <c r="L106" s="7">
        <f t="shared" si="11"/>
        <v>0</v>
      </c>
    </row>
    <row r="107" spans="1:12" s="80" customFormat="1">
      <c r="A107" s="142" t="s">
        <v>117</v>
      </c>
      <c r="B107" s="149">
        <v>210330</v>
      </c>
      <c r="C107" s="80" t="s">
        <v>118</v>
      </c>
      <c r="D107" s="142" t="s">
        <v>1122</v>
      </c>
      <c r="E107" s="17">
        <v>0</v>
      </c>
      <c r="F107" s="123">
        <v>0</v>
      </c>
      <c r="G107" s="2">
        <f t="shared" si="6"/>
        <v>0</v>
      </c>
      <c r="H107" s="3">
        <f t="shared" si="7"/>
        <v>8.0039024109137493</v>
      </c>
      <c r="I107" s="1">
        <f t="shared" si="8"/>
        <v>0</v>
      </c>
      <c r="J107" s="1">
        <f t="shared" si="9"/>
        <v>0</v>
      </c>
      <c r="K107" s="40">
        <f t="shared" si="10"/>
        <v>0.8732460979300799</v>
      </c>
      <c r="L107" s="7">
        <f t="shared" si="11"/>
        <v>0</v>
      </c>
    </row>
    <row r="108" spans="1:12" s="80" customFormat="1">
      <c r="A108" s="142" t="s">
        <v>117</v>
      </c>
      <c r="B108" s="148">
        <v>210331</v>
      </c>
      <c r="C108" s="80" t="s">
        <v>119</v>
      </c>
      <c r="D108" s="142" t="s">
        <v>1122</v>
      </c>
      <c r="E108" s="17">
        <v>0</v>
      </c>
      <c r="F108" s="123">
        <v>0</v>
      </c>
      <c r="G108" s="2">
        <f t="shared" si="6"/>
        <v>0</v>
      </c>
      <c r="H108" s="3">
        <f t="shared" si="7"/>
        <v>8.0039024109137493</v>
      </c>
      <c r="I108" s="1">
        <f t="shared" si="8"/>
        <v>0</v>
      </c>
      <c r="J108" s="1">
        <f t="shared" si="9"/>
        <v>0</v>
      </c>
      <c r="K108" s="40">
        <f t="shared" si="10"/>
        <v>0.8732460979300799</v>
      </c>
      <c r="L108" s="7">
        <f t="shared" si="11"/>
        <v>0</v>
      </c>
    </row>
    <row r="109" spans="1:12" s="80" customFormat="1">
      <c r="A109" s="142" t="s">
        <v>117</v>
      </c>
      <c r="B109" s="148">
        <v>210335</v>
      </c>
      <c r="C109" s="80" t="s">
        <v>120</v>
      </c>
      <c r="D109" s="142" t="s">
        <v>1122</v>
      </c>
      <c r="E109" s="17">
        <v>0</v>
      </c>
      <c r="F109" s="123">
        <v>0</v>
      </c>
      <c r="G109" s="2">
        <f t="shared" si="6"/>
        <v>0</v>
      </c>
      <c r="H109" s="3">
        <f t="shared" si="7"/>
        <v>8.0039024109137493</v>
      </c>
      <c r="I109" s="1">
        <f t="shared" si="8"/>
        <v>0</v>
      </c>
      <c r="J109" s="1">
        <f t="shared" si="9"/>
        <v>0</v>
      </c>
      <c r="K109" s="40">
        <f t="shared" si="10"/>
        <v>0.8732460979300799</v>
      </c>
      <c r="L109" s="7">
        <f t="shared" si="11"/>
        <v>0</v>
      </c>
    </row>
    <row r="110" spans="1:12" s="80" customFormat="1">
      <c r="A110" s="142" t="s">
        <v>117</v>
      </c>
      <c r="B110" s="149">
        <v>210338</v>
      </c>
      <c r="C110" s="80" t="s">
        <v>121</v>
      </c>
      <c r="D110" s="142" t="s">
        <v>1122</v>
      </c>
      <c r="E110" s="17">
        <v>0</v>
      </c>
      <c r="F110" s="123">
        <v>0</v>
      </c>
      <c r="G110" s="2">
        <f t="shared" si="6"/>
        <v>0</v>
      </c>
      <c r="H110" s="3">
        <f t="shared" si="7"/>
        <v>8.0039024109137493</v>
      </c>
      <c r="I110" s="1">
        <f t="shared" si="8"/>
        <v>0</v>
      </c>
      <c r="J110" s="1">
        <f t="shared" si="9"/>
        <v>0</v>
      </c>
      <c r="K110" s="40">
        <f t="shared" si="10"/>
        <v>0.8732460979300799</v>
      </c>
      <c r="L110" s="7">
        <f t="shared" si="11"/>
        <v>0</v>
      </c>
    </row>
    <row r="111" spans="1:12" s="80" customFormat="1">
      <c r="A111" s="142" t="s">
        <v>122</v>
      </c>
      <c r="B111" s="148">
        <v>220324</v>
      </c>
      <c r="C111" s="80" t="s">
        <v>123</v>
      </c>
      <c r="D111" s="142" t="s">
        <v>1122</v>
      </c>
      <c r="E111" s="17">
        <v>0</v>
      </c>
      <c r="F111" s="123">
        <v>0</v>
      </c>
      <c r="G111" s="2">
        <f t="shared" si="6"/>
        <v>0</v>
      </c>
      <c r="H111" s="3">
        <f t="shared" si="7"/>
        <v>8.0039024109137493</v>
      </c>
      <c r="I111" s="1">
        <f t="shared" si="8"/>
        <v>0</v>
      </c>
      <c r="J111" s="1">
        <f t="shared" si="9"/>
        <v>0</v>
      </c>
      <c r="K111" s="40">
        <f t="shared" si="10"/>
        <v>0.8732460979300799</v>
      </c>
      <c r="L111" s="7">
        <f t="shared" si="11"/>
        <v>0</v>
      </c>
    </row>
    <row r="112" spans="1:12" s="80" customFormat="1">
      <c r="A112" s="142" t="s">
        <v>122</v>
      </c>
      <c r="B112" s="149">
        <v>220338</v>
      </c>
      <c r="C112" s="80" t="s">
        <v>124</v>
      </c>
      <c r="D112" s="142" t="s">
        <v>1122</v>
      </c>
      <c r="E112" s="17">
        <v>0</v>
      </c>
      <c r="F112" s="123">
        <v>0</v>
      </c>
      <c r="G112" s="2">
        <f t="shared" si="6"/>
        <v>0</v>
      </c>
      <c r="H112" s="3">
        <f t="shared" si="7"/>
        <v>8.0039024109137493</v>
      </c>
      <c r="I112" s="1">
        <f t="shared" si="8"/>
        <v>0</v>
      </c>
      <c r="J112" s="1">
        <f t="shared" si="9"/>
        <v>0</v>
      </c>
      <c r="K112" s="40">
        <f t="shared" si="10"/>
        <v>0.8732460979300799</v>
      </c>
      <c r="L112" s="7">
        <f t="shared" si="11"/>
        <v>0</v>
      </c>
    </row>
    <row r="113" spans="1:12" s="80" customFormat="1">
      <c r="A113" s="142" t="s">
        <v>122</v>
      </c>
      <c r="B113" s="149">
        <v>220344</v>
      </c>
      <c r="C113" s="80" t="s">
        <v>125</v>
      </c>
      <c r="D113" s="142" t="s">
        <v>1122</v>
      </c>
      <c r="E113" s="17">
        <v>0</v>
      </c>
      <c r="F113" s="123">
        <v>0</v>
      </c>
      <c r="G113" s="2">
        <f t="shared" si="6"/>
        <v>0</v>
      </c>
      <c r="H113" s="3">
        <f t="shared" si="7"/>
        <v>8.0039024109137493</v>
      </c>
      <c r="I113" s="1">
        <f t="shared" si="8"/>
        <v>0</v>
      </c>
      <c r="J113" s="1">
        <f t="shared" si="9"/>
        <v>0</v>
      </c>
      <c r="K113" s="40">
        <f t="shared" si="10"/>
        <v>0.8732460979300799</v>
      </c>
      <c r="L113" s="7">
        <f t="shared" si="11"/>
        <v>0</v>
      </c>
    </row>
    <row r="114" spans="1:12" s="80" customFormat="1">
      <c r="A114" s="142" t="s">
        <v>122</v>
      </c>
      <c r="B114" s="149">
        <v>220346</v>
      </c>
      <c r="C114" s="80" t="s">
        <v>126</v>
      </c>
      <c r="D114" s="142" t="s">
        <v>1122</v>
      </c>
      <c r="E114" s="17">
        <v>0</v>
      </c>
      <c r="F114" s="123">
        <v>0</v>
      </c>
      <c r="G114" s="2">
        <f t="shared" si="6"/>
        <v>0</v>
      </c>
      <c r="H114" s="3">
        <f t="shared" si="7"/>
        <v>8.0039024109137493</v>
      </c>
      <c r="I114" s="1">
        <f t="shared" si="8"/>
        <v>0</v>
      </c>
      <c r="J114" s="1">
        <f t="shared" si="9"/>
        <v>0</v>
      </c>
      <c r="K114" s="40">
        <f t="shared" si="10"/>
        <v>0.8732460979300799</v>
      </c>
      <c r="L114" s="7">
        <f t="shared" si="11"/>
        <v>0</v>
      </c>
    </row>
    <row r="115" spans="1:12" s="80" customFormat="1">
      <c r="A115" s="142" t="s">
        <v>122</v>
      </c>
      <c r="B115" s="148">
        <v>220347</v>
      </c>
      <c r="C115" s="80" t="s">
        <v>127</v>
      </c>
      <c r="D115" s="142" t="s">
        <v>1122</v>
      </c>
      <c r="E115" s="17">
        <v>0</v>
      </c>
      <c r="F115" s="123">
        <v>0</v>
      </c>
      <c r="G115" s="2">
        <f t="shared" si="6"/>
        <v>0</v>
      </c>
      <c r="H115" s="3">
        <f t="shared" si="7"/>
        <v>8.0039024109137493</v>
      </c>
      <c r="I115" s="1">
        <f t="shared" si="8"/>
        <v>0</v>
      </c>
      <c r="J115" s="1">
        <f t="shared" si="9"/>
        <v>0</v>
      </c>
      <c r="K115" s="40">
        <f t="shared" si="10"/>
        <v>0.8732460979300799</v>
      </c>
      <c r="L115" s="7">
        <f t="shared" si="11"/>
        <v>0</v>
      </c>
    </row>
    <row r="116" spans="1:12" s="80" customFormat="1">
      <c r="A116" s="142" t="s">
        <v>122</v>
      </c>
      <c r="B116" s="148">
        <v>220348</v>
      </c>
      <c r="C116" s="80" t="s">
        <v>128</v>
      </c>
      <c r="D116" s="142" t="s">
        <v>1122</v>
      </c>
      <c r="E116" s="17">
        <v>0</v>
      </c>
      <c r="F116" s="123">
        <v>0</v>
      </c>
      <c r="G116" s="2">
        <f t="shared" si="6"/>
        <v>0</v>
      </c>
      <c r="H116" s="3">
        <f t="shared" si="7"/>
        <v>8.0039024109137493</v>
      </c>
      <c r="I116" s="1">
        <f t="shared" si="8"/>
        <v>0</v>
      </c>
      <c r="J116" s="1">
        <f t="shared" si="9"/>
        <v>0</v>
      </c>
      <c r="K116" s="40">
        <f t="shared" si="10"/>
        <v>0.8732460979300799</v>
      </c>
      <c r="L116" s="7">
        <f t="shared" si="11"/>
        <v>0</v>
      </c>
    </row>
    <row r="117" spans="1:12" s="80" customFormat="1">
      <c r="A117" s="142" t="s">
        <v>122</v>
      </c>
      <c r="B117" s="149">
        <v>220351</v>
      </c>
      <c r="C117" s="80" t="s">
        <v>129</v>
      </c>
      <c r="D117" s="142" t="s">
        <v>1122</v>
      </c>
      <c r="E117" s="17">
        <v>0</v>
      </c>
      <c r="F117" s="123">
        <v>0</v>
      </c>
      <c r="G117" s="2">
        <f t="shared" si="6"/>
        <v>0</v>
      </c>
      <c r="H117" s="3">
        <f t="shared" si="7"/>
        <v>8.0039024109137493</v>
      </c>
      <c r="I117" s="1">
        <f t="shared" si="8"/>
        <v>0</v>
      </c>
      <c r="J117" s="1">
        <f t="shared" si="9"/>
        <v>0</v>
      </c>
      <c r="K117" s="40">
        <f t="shared" si="10"/>
        <v>0.8732460979300799</v>
      </c>
      <c r="L117" s="7">
        <f t="shared" si="11"/>
        <v>0</v>
      </c>
    </row>
    <row r="118" spans="1:12" s="80" customFormat="1">
      <c r="A118" s="142" t="s">
        <v>122</v>
      </c>
      <c r="B118" s="149">
        <v>220354</v>
      </c>
      <c r="C118" s="80" t="s">
        <v>130</v>
      </c>
      <c r="D118" s="142" t="s">
        <v>1122</v>
      </c>
      <c r="E118" s="17">
        <v>0</v>
      </c>
      <c r="F118" s="123">
        <v>0</v>
      </c>
      <c r="G118" s="2">
        <f t="shared" si="6"/>
        <v>0</v>
      </c>
      <c r="H118" s="3">
        <f t="shared" si="7"/>
        <v>8.0039024109137493</v>
      </c>
      <c r="I118" s="1">
        <f t="shared" si="8"/>
        <v>0</v>
      </c>
      <c r="J118" s="1">
        <f t="shared" si="9"/>
        <v>0</v>
      </c>
      <c r="K118" s="40">
        <f t="shared" si="10"/>
        <v>0.8732460979300799</v>
      </c>
      <c r="L118" s="7">
        <f t="shared" si="11"/>
        <v>0</v>
      </c>
    </row>
    <row r="119" spans="1:12" s="80" customFormat="1">
      <c r="A119" s="142" t="s">
        <v>122</v>
      </c>
      <c r="B119" s="149">
        <v>220355</v>
      </c>
      <c r="C119" s="80" t="s">
        <v>131</v>
      </c>
      <c r="D119" s="142" t="s">
        <v>1122</v>
      </c>
      <c r="E119" s="17">
        <v>0</v>
      </c>
      <c r="F119" s="123">
        <v>0</v>
      </c>
      <c r="G119" s="2">
        <f t="shared" si="6"/>
        <v>0</v>
      </c>
      <c r="H119" s="3">
        <f t="shared" si="7"/>
        <v>8.0039024109137493</v>
      </c>
      <c r="I119" s="1">
        <f t="shared" si="8"/>
        <v>0</v>
      </c>
      <c r="J119" s="1">
        <f t="shared" si="9"/>
        <v>0</v>
      </c>
      <c r="K119" s="40">
        <f t="shared" si="10"/>
        <v>0.8732460979300799</v>
      </c>
      <c r="L119" s="7">
        <f t="shared" si="11"/>
        <v>0</v>
      </c>
    </row>
    <row r="120" spans="1:12" s="80" customFormat="1">
      <c r="A120" s="142" t="s">
        <v>122</v>
      </c>
      <c r="B120" s="148">
        <v>220358</v>
      </c>
      <c r="C120" s="80" t="s">
        <v>132</v>
      </c>
      <c r="D120" s="142" t="s">
        <v>1122</v>
      </c>
      <c r="E120" s="17">
        <v>0</v>
      </c>
      <c r="F120" s="123">
        <v>0</v>
      </c>
      <c r="G120" s="2">
        <f t="shared" si="6"/>
        <v>0</v>
      </c>
      <c r="H120" s="3">
        <f t="shared" si="7"/>
        <v>8.0039024109137493</v>
      </c>
      <c r="I120" s="1">
        <f t="shared" si="8"/>
        <v>0</v>
      </c>
      <c r="J120" s="1">
        <f t="shared" si="9"/>
        <v>0</v>
      </c>
      <c r="K120" s="40">
        <f t="shared" si="10"/>
        <v>0.8732460979300799</v>
      </c>
      <c r="L120" s="7">
        <f t="shared" si="11"/>
        <v>0</v>
      </c>
    </row>
    <row r="121" spans="1:12" s="80" customFormat="1">
      <c r="A121" s="142" t="s">
        <v>122</v>
      </c>
      <c r="B121" s="148">
        <v>220360</v>
      </c>
      <c r="C121" s="80" t="s">
        <v>133</v>
      </c>
      <c r="D121" s="142" t="s">
        <v>1122</v>
      </c>
      <c r="E121" s="17">
        <v>0</v>
      </c>
      <c r="F121" s="123">
        <v>0</v>
      </c>
      <c r="G121" s="2">
        <f t="shared" si="6"/>
        <v>0</v>
      </c>
      <c r="H121" s="3">
        <f t="shared" si="7"/>
        <v>8.0039024109137493</v>
      </c>
      <c r="I121" s="1">
        <f t="shared" si="8"/>
        <v>0</v>
      </c>
      <c r="J121" s="1">
        <f t="shared" si="9"/>
        <v>0</v>
      </c>
      <c r="K121" s="40">
        <f t="shared" si="10"/>
        <v>0.8732460979300799</v>
      </c>
      <c r="L121" s="7">
        <f t="shared" si="11"/>
        <v>0</v>
      </c>
    </row>
    <row r="122" spans="1:12" s="80" customFormat="1">
      <c r="A122" s="142" t="s">
        <v>122</v>
      </c>
      <c r="B122" s="148">
        <v>220365</v>
      </c>
      <c r="C122" s="80" t="s">
        <v>134</v>
      </c>
      <c r="D122" s="142" t="s">
        <v>1122</v>
      </c>
      <c r="E122" s="17">
        <v>0</v>
      </c>
      <c r="F122" s="123">
        <v>0</v>
      </c>
      <c r="G122" s="2">
        <f t="shared" si="6"/>
        <v>0</v>
      </c>
      <c r="H122" s="3">
        <f t="shared" si="7"/>
        <v>8.0039024109137493</v>
      </c>
      <c r="I122" s="1">
        <f t="shared" si="8"/>
        <v>0</v>
      </c>
      <c r="J122" s="1">
        <f t="shared" si="9"/>
        <v>0</v>
      </c>
      <c r="K122" s="40">
        <f t="shared" si="10"/>
        <v>0.8732460979300799</v>
      </c>
      <c r="L122" s="7">
        <f t="shared" si="11"/>
        <v>0</v>
      </c>
    </row>
    <row r="123" spans="1:12" s="80" customFormat="1">
      <c r="A123" s="142" t="s">
        <v>122</v>
      </c>
      <c r="B123" s="148">
        <v>220368</v>
      </c>
      <c r="C123" s="80" t="s">
        <v>135</v>
      </c>
      <c r="D123" s="142" t="s">
        <v>1122</v>
      </c>
      <c r="E123" s="17">
        <v>0</v>
      </c>
      <c r="F123" s="123">
        <v>0</v>
      </c>
      <c r="G123" s="2">
        <f t="shared" si="6"/>
        <v>0</v>
      </c>
      <c r="H123" s="3">
        <f t="shared" si="7"/>
        <v>8.0039024109137493</v>
      </c>
      <c r="I123" s="1">
        <f t="shared" si="8"/>
        <v>0</v>
      </c>
      <c r="J123" s="1">
        <f t="shared" si="9"/>
        <v>0</v>
      </c>
      <c r="K123" s="40">
        <f t="shared" si="10"/>
        <v>0.8732460979300799</v>
      </c>
      <c r="L123" s="7">
        <f t="shared" si="11"/>
        <v>0</v>
      </c>
    </row>
    <row r="124" spans="1:12" s="80" customFormat="1">
      <c r="A124" s="142" t="s">
        <v>122</v>
      </c>
      <c r="B124" s="149">
        <v>220369</v>
      </c>
      <c r="C124" s="80" t="s">
        <v>136</v>
      </c>
      <c r="D124" s="142" t="s">
        <v>1122</v>
      </c>
      <c r="E124" s="17">
        <v>0</v>
      </c>
      <c r="F124" s="123">
        <v>0</v>
      </c>
      <c r="G124" s="2">
        <f t="shared" si="6"/>
        <v>0</v>
      </c>
      <c r="H124" s="3">
        <f t="shared" si="7"/>
        <v>8.0039024109137493</v>
      </c>
      <c r="I124" s="1">
        <f t="shared" si="8"/>
        <v>0</v>
      </c>
      <c r="J124" s="1">
        <f t="shared" si="9"/>
        <v>0</v>
      </c>
      <c r="K124" s="40">
        <f t="shared" si="10"/>
        <v>0.8732460979300799</v>
      </c>
      <c r="L124" s="7">
        <f t="shared" si="11"/>
        <v>0</v>
      </c>
    </row>
    <row r="125" spans="1:12" s="80" customFormat="1">
      <c r="A125" s="142" t="s">
        <v>122</v>
      </c>
      <c r="B125" s="148">
        <v>220371</v>
      </c>
      <c r="C125" s="80" t="s">
        <v>137</v>
      </c>
      <c r="D125" s="142" t="s">
        <v>1122</v>
      </c>
      <c r="E125" s="17">
        <v>0</v>
      </c>
      <c r="F125" s="123">
        <v>0</v>
      </c>
      <c r="G125" s="2">
        <f t="shared" si="6"/>
        <v>0</v>
      </c>
      <c r="H125" s="3">
        <f t="shared" si="7"/>
        <v>8.0039024109137493</v>
      </c>
      <c r="I125" s="1">
        <f t="shared" si="8"/>
        <v>0</v>
      </c>
      <c r="J125" s="1">
        <f t="shared" si="9"/>
        <v>0</v>
      </c>
      <c r="K125" s="40">
        <f t="shared" si="10"/>
        <v>0.8732460979300799</v>
      </c>
      <c r="L125" s="7">
        <f t="shared" si="11"/>
        <v>0</v>
      </c>
    </row>
    <row r="126" spans="1:12" s="80" customFormat="1">
      <c r="A126" s="142" t="s">
        <v>122</v>
      </c>
      <c r="B126" s="149">
        <v>220375</v>
      </c>
      <c r="C126" s="80" t="s">
        <v>138</v>
      </c>
      <c r="D126" s="142" t="s">
        <v>1122</v>
      </c>
      <c r="E126" s="17">
        <v>0</v>
      </c>
      <c r="F126" s="123">
        <v>0</v>
      </c>
      <c r="G126" s="2">
        <f t="shared" si="6"/>
        <v>0</v>
      </c>
      <c r="H126" s="3">
        <f t="shared" si="7"/>
        <v>8.0039024109137493</v>
      </c>
      <c r="I126" s="1">
        <f t="shared" si="8"/>
        <v>0</v>
      </c>
      <c r="J126" s="1">
        <f t="shared" si="9"/>
        <v>0</v>
      </c>
      <c r="K126" s="40">
        <f t="shared" si="10"/>
        <v>0.8732460979300799</v>
      </c>
      <c r="L126" s="7">
        <f t="shared" si="11"/>
        <v>0</v>
      </c>
    </row>
    <row r="127" spans="1:12" s="80" customFormat="1">
      <c r="A127" s="142" t="s">
        <v>122</v>
      </c>
      <c r="B127" s="148">
        <v>220376</v>
      </c>
      <c r="C127" s="80" t="s">
        <v>139</v>
      </c>
      <c r="D127" s="142" t="s">
        <v>1122</v>
      </c>
      <c r="E127" s="17">
        <v>0</v>
      </c>
      <c r="F127" s="123">
        <v>0</v>
      </c>
      <c r="G127" s="2">
        <f t="shared" si="6"/>
        <v>0</v>
      </c>
      <c r="H127" s="3">
        <f t="shared" si="7"/>
        <v>8.0039024109137493</v>
      </c>
      <c r="I127" s="1">
        <f t="shared" si="8"/>
        <v>0</v>
      </c>
      <c r="J127" s="1">
        <f t="shared" si="9"/>
        <v>0</v>
      </c>
      <c r="K127" s="40">
        <f t="shared" si="10"/>
        <v>0.8732460979300799</v>
      </c>
      <c r="L127" s="7">
        <f t="shared" si="11"/>
        <v>0</v>
      </c>
    </row>
    <row r="128" spans="1:12" s="80" customFormat="1">
      <c r="A128" s="142" t="s">
        <v>122</v>
      </c>
      <c r="B128" s="149">
        <v>220377</v>
      </c>
      <c r="C128" s="80" t="s">
        <v>140</v>
      </c>
      <c r="D128" s="142" t="s">
        <v>1122</v>
      </c>
      <c r="E128" s="17">
        <v>0</v>
      </c>
      <c r="F128" s="123">
        <v>0</v>
      </c>
      <c r="G128" s="2">
        <f t="shared" si="6"/>
        <v>0</v>
      </c>
      <c r="H128" s="3">
        <f t="shared" si="7"/>
        <v>8.0039024109137493</v>
      </c>
      <c r="I128" s="1">
        <f t="shared" si="8"/>
        <v>0</v>
      </c>
      <c r="J128" s="1">
        <f t="shared" si="9"/>
        <v>0</v>
      </c>
      <c r="K128" s="40">
        <f t="shared" si="10"/>
        <v>0.8732460979300799</v>
      </c>
      <c r="L128" s="7">
        <f t="shared" si="11"/>
        <v>0</v>
      </c>
    </row>
    <row r="129" spans="1:12" s="80" customFormat="1">
      <c r="A129" s="142" t="s">
        <v>122</v>
      </c>
      <c r="B129" s="148">
        <v>220378</v>
      </c>
      <c r="C129" s="80" t="s">
        <v>141</v>
      </c>
      <c r="D129" s="142" t="s">
        <v>1122</v>
      </c>
      <c r="E129" s="17">
        <v>0</v>
      </c>
      <c r="F129" s="123">
        <v>0</v>
      </c>
      <c r="G129" s="2">
        <f t="shared" si="6"/>
        <v>0</v>
      </c>
      <c r="H129" s="3">
        <f t="shared" si="7"/>
        <v>8.0039024109137493</v>
      </c>
      <c r="I129" s="1">
        <f t="shared" si="8"/>
        <v>0</v>
      </c>
      <c r="J129" s="1">
        <f t="shared" si="9"/>
        <v>0</v>
      </c>
      <c r="K129" s="40">
        <f t="shared" si="10"/>
        <v>0.8732460979300799</v>
      </c>
      <c r="L129" s="7">
        <f t="shared" si="11"/>
        <v>0</v>
      </c>
    </row>
    <row r="130" spans="1:12" s="80" customFormat="1">
      <c r="A130" s="142" t="s">
        <v>122</v>
      </c>
      <c r="B130" s="149">
        <v>220379</v>
      </c>
      <c r="C130" s="80" t="s">
        <v>142</v>
      </c>
      <c r="D130" s="142" t="s">
        <v>1122</v>
      </c>
      <c r="E130" s="17">
        <v>0</v>
      </c>
      <c r="F130" s="123">
        <v>0</v>
      </c>
      <c r="G130" s="2">
        <f t="shared" si="6"/>
        <v>0</v>
      </c>
      <c r="H130" s="3">
        <f t="shared" si="7"/>
        <v>8.0039024109137493</v>
      </c>
      <c r="I130" s="1">
        <f t="shared" si="8"/>
        <v>0</v>
      </c>
      <c r="J130" s="1">
        <f t="shared" si="9"/>
        <v>0</v>
      </c>
      <c r="K130" s="40">
        <f t="shared" si="10"/>
        <v>0.8732460979300799</v>
      </c>
      <c r="L130" s="7">
        <f t="shared" si="11"/>
        <v>0</v>
      </c>
    </row>
    <row r="131" spans="1:12" s="80" customFormat="1">
      <c r="A131" s="142" t="s">
        <v>122</v>
      </c>
      <c r="B131" s="148">
        <v>220380</v>
      </c>
      <c r="C131" s="80" t="s">
        <v>143</v>
      </c>
      <c r="D131" s="142" t="s">
        <v>1122</v>
      </c>
      <c r="E131" s="17">
        <v>0</v>
      </c>
      <c r="F131" s="123">
        <v>0</v>
      </c>
      <c r="G131" s="2">
        <f t="shared" ref="G131:G194" si="12">IFERROR(E131/F131,0)</f>
        <v>0</v>
      </c>
      <c r="H131" s="3">
        <f t="shared" ref="H131:H194" si="13">$D$1108</f>
        <v>8.0039024109137493</v>
      </c>
      <c r="I131" s="1">
        <f t="shared" ref="I131:I194" si="14">MIN(E131,F131*H131)</f>
        <v>0</v>
      </c>
      <c r="J131" s="1">
        <f t="shared" ref="J131:J194" si="15">E131-I131</f>
        <v>0</v>
      </c>
      <c r="K131" s="40">
        <f t="shared" ref="K131:K194" si="16">$J$1106</f>
        <v>0.8732460979300799</v>
      </c>
      <c r="L131" s="7">
        <f t="shared" ref="L131:L194" si="17">K131*J131</f>
        <v>0</v>
      </c>
    </row>
    <row r="132" spans="1:12" s="80" customFormat="1">
      <c r="A132" s="142" t="s">
        <v>122</v>
      </c>
      <c r="B132" s="148">
        <v>220381</v>
      </c>
      <c r="C132" s="80" t="s">
        <v>144</v>
      </c>
      <c r="D132" s="142" t="s">
        <v>1122</v>
      </c>
      <c r="E132" s="17">
        <v>0</v>
      </c>
      <c r="F132" s="123">
        <v>0</v>
      </c>
      <c r="G132" s="2">
        <f t="shared" si="12"/>
        <v>0</v>
      </c>
      <c r="H132" s="3">
        <f t="shared" si="13"/>
        <v>8.0039024109137493</v>
      </c>
      <c r="I132" s="1">
        <f t="shared" si="14"/>
        <v>0</v>
      </c>
      <c r="J132" s="1">
        <f t="shared" si="15"/>
        <v>0</v>
      </c>
      <c r="K132" s="40">
        <f t="shared" si="16"/>
        <v>0.8732460979300799</v>
      </c>
      <c r="L132" s="7">
        <f t="shared" si="17"/>
        <v>0</v>
      </c>
    </row>
    <row r="133" spans="1:12" s="80" customFormat="1">
      <c r="A133" s="142" t="s">
        <v>122</v>
      </c>
      <c r="B133" s="148">
        <v>220382</v>
      </c>
      <c r="C133" s="80" t="s">
        <v>145</v>
      </c>
      <c r="D133" s="142" t="s">
        <v>1122</v>
      </c>
      <c r="E133" s="17">
        <v>0</v>
      </c>
      <c r="F133" s="123">
        <v>0</v>
      </c>
      <c r="G133" s="2">
        <f t="shared" si="12"/>
        <v>0</v>
      </c>
      <c r="H133" s="3">
        <f t="shared" si="13"/>
        <v>8.0039024109137493</v>
      </c>
      <c r="I133" s="1">
        <f t="shared" si="14"/>
        <v>0</v>
      </c>
      <c r="J133" s="1">
        <f t="shared" si="15"/>
        <v>0</v>
      </c>
      <c r="K133" s="40">
        <f t="shared" si="16"/>
        <v>0.8732460979300799</v>
      </c>
      <c r="L133" s="7">
        <f t="shared" si="17"/>
        <v>0</v>
      </c>
    </row>
    <row r="134" spans="1:12" s="80" customFormat="1">
      <c r="A134" s="142" t="s">
        <v>122</v>
      </c>
      <c r="B134" s="148">
        <v>220389</v>
      </c>
      <c r="C134" s="80" t="s">
        <v>146</v>
      </c>
      <c r="D134" s="142" t="s">
        <v>1122</v>
      </c>
      <c r="E134" s="17">
        <v>0</v>
      </c>
      <c r="F134" s="123">
        <v>0</v>
      </c>
      <c r="G134" s="2">
        <f t="shared" si="12"/>
        <v>0</v>
      </c>
      <c r="H134" s="3">
        <f t="shared" si="13"/>
        <v>8.0039024109137493</v>
      </c>
      <c r="I134" s="1">
        <f t="shared" si="14"/>
        <v>0</v>
      </c>
      <c r="J134" s="1">
        <f t="shared" si="15"/>
        <v>0</v>
      </c>
      <c r="K134" s="40">
        <f t="shared" si="16"/>
        <v>0.8732460979300799</v>
      </c>
      <c r="L134" s="7">
        <f t="shared" si="17"/>
        <v>0</v>
      </c>
    </row>
    <row r="135" spans="1:12" s="80" customFormat="1">
      <c r="A135" s="142" t="s">
        <v>122</v>
      </c>
      <c r="B135" s="148">
        <v>220392</v>
      </c>
      <c r="C135" s="80" t="s">
        <v>147</v>
      </c>
      <c r="D135" s="142" t="s">
        <v>1122</v>
      </c>
      <c r="E135" s="17">
        <v>0</v>
      </c>
      <c r="F135" s="123">
        <v>0</v>
      </c>
      <c r="G135" s="2">
        <f t="shared" si="12"/>
        <v>0</v>
      </c>
      <c r="H135" s="3">
        <f t="shared" si="13"/>
        <v>8.0039024109137493</v>
      </c>
      <c r="I135" s="1">
        <f t="shared" si="14"/>
        <v>0</v>
      </c>
      <c r="J135" s="1">
        <f t="shared" si="15"/>
        <v>0</v>
      </c>
      <c r="K135" s="40">
        <f t="shared" si="16"/>
        <v>0.8732460979300799</v>
      </c>
      <c r="L135" s="7">
        <f t="shared" si="17"/>
        <v>0</v>
      </c>
    </row>
    <row r="136" spans="1:12" s="80" customFormat="1">
      <c r="A136" s="142" t="s">
        <v>122</v>
      </c>
      <c r="B136" s="148">
        <v>220394</v>
      </c>
      <c r="C136" s="80" t="s">
        <v>148</v>
      </c>
      <c r="D136" s="142" t="s">
        <v>1122</v>
      </c>
      <c r="E136" s="17">
        <v>0</v>
      </c>
      <c r="F136" s="123">
        <v>0</v>
      </c>
      <c r="G136" s="2">
        <f t="shared" si="12"/>
        <v>0</v>
      </c>
      <c r="H136" s="3">
        <f t="shared" si="13"/>
        <v>8.0039024109137493</v>
      </c>
      <c r="I136" s="1">
        <f t="shared" si="14"/>
        <v>0</v>
      </c>
      <c r="J136" s="1">
        <f t="shared" si="15"/>
        <v>0</v>
      </c>
      <c r="K136" s="40">
        <f t="shared" si="16"/>
        <v>0.8732460979300799</v>
      </c>
      <c r="L136" s="7">
        <f t="shared" si="17"/>
        <v>0</v>
      </c>
    </row>
    <row r="137" spans="1:12" s="80" customFormat="1">
      <c r="A137" s="142" t="s">
        <v>149</v>
      </c>
      <c r="B137" s="148">
        <v>230468</v>
      </c>
      <c r="C137" s="80" t="s">
        <v>150</v>
      </c>
      <c r="D137" s="142" t="s">
        <v>1122</v>
      </c>
      <c r="E137" s="17">
        <v>0</v>
      </c>
      <c r="F137" s="123">
        <v>0</v>
      </c>
      <c r="G137" s="2">
        <f t="shared" si="12"/>
        <v>0</v>
      </c>
      <c r="H137" s="3">
        <f t="shared" si="13"/>
        <v>8.0039024109137493</v>
      </c>
      <c r="I137" s="1">
        <f t="shared" si="14"/>
        <v>0</v>
      </c>
      <c r="J137" s="1">
        <f t="shared" si="15"/>
        <v>0</v>
      </c>
      <c r="K137" s="40">
        <f t="shared" si="16"/>
        <v>0.8732460979300799</v>
      </c>
      <c r="L137" s="7">
        <f t="shared" si="17"/>
        <v>0</v>
      </c>
    </row>
    <row r="138" spans="1:12" s="80" customFormat="1">
      <c r="A138" s="142" t="s">
        <v>149</v>
      </c>
      <c r="B138" s="148">
        <v>230469</v>
      </c>
      <c r="C138" s="80" t="s">
        <v>151</v>
      </c>
      <c r="D138" s="142" t="s">
        <v>1122</v>
      </c>
      <c r="E138" s="17">
        <v>0</v>
      </c>
      <c r="F138" s="123">
        <v>0</v>
      </c>
      <c r="G138" s="2">
        <f t="shared" si="12"/>
        <v>0</v>
      </c>
      <c r="H138" s="3">
        <f t="shared" si="13"/>
        <v>8.0039024109137493</v>
      </c>
      <c r="I138" s="1">
        <f t="shared" si="14"/>
        <v>0</v>
      </c>
      <c r="J138" s="1">
        <f t="shared" si="15"/>
        <v>0</v>
      </c>
      <c r="K138" s="40">
        <f t="shared" si="16"/>
        <v>0.8732460979300799</v>
      </c>
      <c r="L138" s="7">
        <f t="shared" si="17"/>
        <v>0</v>
      </c>
    </row>
    <row r="139" spans="1:12" s="80" customFormat="1">
      <c r="A139" s="142" t="s">
        <v>149</v>
      </c>
      <c r="B139" s="148">
        <v>230473</v>
      </c>
      <c r="C139" s="80" t="s">
        <v>152</v>
      </c>
      <c r="D139" s="142" t="s">
        <v>1122</v>
      </c>
      <c r="E139" s="17">
        <v>0</v>
      </c>
      <c r="F139" s="123">
        <v>0</v>
      </c>
      <c r="G139" s="2">
        <f t="shared" si="12"/>
        <v>0</v>
      </c>
      <c r="H139" s="3">
        <f t="shared" si="13"/>
        <v>8.0039024109137493</v>
      </c>
      <c r="I139" s="1">
        <f t="shared" si="14"/>
        <v>0</v>
      </c>
      <c r="J139" s="1">
        <f t="shared" si="15"/>
        <v>0</v>
      </c>
      <c r="K139" s="40">
        <f t="shared" si="16"/>
        <v>0.8732460979300799</v>
      </c>
      <c r="L139" s="7">
        <f t="shared" si="17"/>
        <v>0</v>
      </c>
    </row>
    <row r="140" spans="1:12" s="80" customFormat="1">
      <c r="A140" s="142" t="s">
        <v>149</v>
      </c>
      <c r="B140" s="148">
        <v>230478</v>
      </c>
      <c r="C140" s="80" t="s">
        <v>153</v>
      </c>
      <c r="D140" s="142" t="s">
        <v>1122</v>
      </c>
      <c r="E140" s="17">
        <v>0</v>
      </c>
      <c r="F140" s="123">
        <v>0</v>
      </c>
      <c r="G140" s="2">
        <f t="shared" si="12"/>
        <v>0</v>
      </c>
      <c r="H140" s="3">
        <f t="shared" si="13"/>
        <v>8.0039024109137493</v>
      </c>
      <c r="I140" s="1">
        <f t="shared" si="14"/>
        <v>0</v>
      </c>
      <c r="J140" s="1">
        <f t="shared" si="15"/>
        <v>0</v>
      </c>
      <c r="K140" s="40">
        <f t="shared" si="16"/>
        <v>0.8732460979300799</v>
      </c>
      <c r="L140" s="7">
        <f t="shared" si="17"/>
        <v>0</v>
      </c>
    </row>
    <row r="141" spans="1:12" s="80" customFormat="1">
      <c r="A141" s="142" t="s">
        <v>149</v>
      </c>
      <c r="B141" s="148">
        <v>230491</v>
      </c>
      <c r="C141" s="80" t="s">
        <v>154</v>
      </c>
      <c r="D141" s="142" t="s">
        <v>1122</v>
      </c>
      <c r="E141" s="17">
        <v>0</v>
      </c>
      <c r="F141" s="123">
        <v>0</v>
      </c>
      <c r="G141" s="2">
        <f t="shared" si="12"/>
        <v>0</v>
      </c>
      <c r="H141" s="3">
        <f t="shared" si="13"/>
        <v>8.0039024109137493</v>
      </c>
      <c r="I141" s="1">
        <f t="shared" si="14"/>
        <v>0</v>
      </c>
      <c r="J141" s="1">
        <f t="shared" si="15"/>
        <v>0</v>
      </c>
      <c r="K141" s="40">
        <f t="shared" si="16"/>
        <v>0.8732460979300799</v>
      </c>
      <c r="L141" s="7">
        <f t="shared" si="17"/>
        <v>0</v>
      </c>
    </row>
    <row r="142" spans="1:12" s="80" customFormat="1">
      <c r="A142" s="142" t="s">
        <v>149</v>
      </c>
      <c r="B142" s="149">
        <v>230494</v>
      </c>
      <c r="C142" s="80" t="s">
        <v>155</v>
      </c>
      <c r="D142" s="142" t="s">
        <v>1122</v>
      </c>
      <c r="E142" s="17">
        <v>0</v>
      </c>
      <c r="F142" s="123">
        <v>0</v>
      </c>
      <c r="G142" s="2">
        <f t="shared" si="12"/>
        <v>0</v>
      </c>
      <c r="H142" s="3">
        <f t="shared" si="13"/>
        <v>8.0039024109137493</v>
      </c>
      <c r="I142" s="1">
        <f t="shared" si="14"/>
        <v>0</v>
      </c>
      <c r="J142" s="1">
        <f t="shared" si="15"/>
        <v>0</v>
      </c>
      <c r="K142" s="40">
        <f t="shared" si="16"/>
        <v>0.8732460979300799</v>
      </c>
      <c r="L142" s="7">
        <f t="shared" si="17"/>
        <v>0</v>
      </c>
    </row>
    <row r="143" spans="1:12" s="80" customFormat="1">
      <c r="A143" s="142" t="s">
        <v>149</v>
      </c>
      <c r="B143" s="148">
        <v>230496</v>
      </c>
      <c r="C143" s="80" t="s">
        <v>156</v>
      </c>
      <c r="D143" s="142" t="s">
        <v>1122</v>
      </c>
      <c r="E143" s="17">
        <v>0</v>
      </c>
      <c r="F143" s="123">
        <v>0</v>
      </c>
      <c r="G143" s="2">
        <f t="shared" si="12"/>
        <v>0</v>
      </c>
      <c r="H143" s="3">
        <f t="shared" si="13"/>
        <v>8.0039024109137493</v>
      </c>
      <c r="I143" s="1">
        <f t="shared" si="14"/>
        <v>0</v>
      </c>
      <c r="J143" s="1">
        <f t="shared" si="15"/>
        <v>0</v>
      </c>
      <c r="K143" s="40">
        <f t="shared" si="16"/>
        <v>0.8732460979300799</v>
      </c>
      <c r="L143" s="7">
        <f t="shared" si="17"/>
        <v>0</v>
      </c>
    </row>
    <row r="144" spans="1:12" s="80" customFormat="1">
      <c r="A144" s="142" t="s">
        <v>149</v>
      </c>
      <c r="B144" s="148">
        <v>230497</v>
      </c>
      <c r="C144" s="80" t="s">
        <v>157</v>
      </c>
      <c r="D144" s="142" t="s">
        <v>1122</v>
      </c>
      <c r="E144" s="17">
        <v>0</v>
      </c>
      <c r="F144" s="123">
        <v>0</v>
      </c>
      <c r="G144" s="2">
        <f t="shared" si="12"/>
        <v>0</v>
      </c>
      <c r="H144" s="3">
        <f t="shared" si="13"/>
        <v>8.0039024109137493</v>
      </c>
      <c r="I144" s="1">
        <f t="shared" si="14"/>
        <v>0</v>
      </c>
      <c r="J144" s="1">
        <f t="shared" si="15"/>
        <v>0</v>
      </c>
      <c r="K144" s="40">
        <f t="shared" si="16"/>
        <v>0.8732460979300799</v>
      </c>
      <c r="L144" s="7">
        <f t="shared" si="17"/>
        <v>0</v>
      </c>
    </row>
    <row r="145" spans="1:12" s="80" customFormat="1">
      <c r="A145" s="142" t="s">
        <v>149</v>
      </c>
      <c r="B145" s="148">
        <v>230498</v>
      </c>
      <c r="C145" s="80" t="s">
        <v>158</v>
      </c>
      <c r="D145" s="142" t="s">
        <v>1122</v>
      </c>
      <c r="E145" s="17">
        <v>0</v>
      </c>
      <c r="F145" s="123">
        <v>0</v>
      </c>
      <c r="G145" s="2">
        <f t="shared" si="12"/>
        <v>0</v>
      </c>
      <c r="H145" s="3">
        <f t="shared" si="13"/>
        <v>8.0039024109137493</v>
      </c>
      <c r="I145" s="1">
        <f t="shared" si="14"/>
        <v>0</v>
      </c>
      <c r="J145" s="1">
        <f t="shared" si="15"/>
        <v>0</v>
      </c>
      <c r="K145" s="40">
        <f t="shared" si="16"/>
        <v>0.8732460979300799</v>
      </c>
      <c r="L145" s="7">
        <f t="shared" si="17"/>
        <v>0</v>
      </c>
    </row>
    <row r="146" spans="1:12" s="80" customFormat="1">
      <c r="A146" s="142" t="s">
        <v>149</v>
      </c>
      <c r="B146" s="148">
        <v>230500</v>
      </c>
      <c r="C146" s="80" t="s">
        <v>159</v>
      </c>
      <c r="D146" s="142" t="s">
        <v>1122</v>
      </c>
      <c r="E146" s="17">
        <v>0</v>
      </c>
      <c r="F146" s="123">
        <v>0</v>
      </c>
      <c r="G146" s="2">
        <f t="shared" si="12"/>
        <v>0</v>
      </c>
      <c r="H146" s="3">
        <f t="shared" si="13"/>
        <v>8.0039024109137493</v>
      </c>
      <c r="I146" s="1">
        <f t="shared" si="14"/>
        <v>0</v>
      </c>
      <c r="J146" s="1">
        <f t="shared" si="15"/>
        <v>0</v>
      </c>
      <c r="K146" s="40">
        <f t="shared" si="16"/>
        <v>0.8732460979300799</v>
      </c>
      <c r="L146" s="7">
        <f t="shared" si="17"/>
        <v>0</v>
      </c>
    </row>
    <row r="147" spans="1:12" s="80" customFormat="1">
      <c r="A147" s="142" t="s">
        <v>149</v>
      </c>
      <c r="B147" s="148">
        <v>230501</v>
      </c>
      <c r="C147" s="80" t="s">
        <v>160</v>
      </c>
      <c r="D147" s="142" t="s">
        <v>1122</v>
      </c>
      <c r="E147" s="17">
        <v>0</v>
      </c>
      <c r="F147" s="123">
        <v>0</v>
      </c>
      <c r="G147" s="2">
        <f t="shared" si="12"/>
        <v>0</v>
      </c>
      <c r="H147" s="3">
        <f t="shared" si="13"/>
        <v>8.0039024109137493</v>
      </c>
      <c r="I147" s="1">
        <f t="shared" si="14"/>
        <v>0</v>
      </c>
      <c r="J147" s="1">
        <f t="shared" si="15"/>
        <v>0</v>
      </c>
      <c r="K147" s="40">
        <f t="shared" si="16"/>
        <v>0.8732460979300799</v>
      </c>
      <c r="L147" s="7">
        <f t="shared" si="17"/>
        <v>0</v>
      </c>
    </row>
    <row r="148" spans="1:12" s="80" customFormat="1">
      <c r="A148" s="142" t="s">
        <v>149</v>
      </c>
      <c r="B148" s="148">
        <v>230502</v>
      </c>
      <c r="C148" s="80" t="s">
        <v>161</v>
      </c>
      <c r="D148" s="142" t="s">
        <v>1122</v>
      </c>
      <c r="E148" s="17">
        <v>0</v>
      </c>
      <c r="F148" s="123">
        <v>0</v>
      </c>
      <c r="G148" s="2">
        <f t="shared" si="12"/>
        <v>0</v>
      </c>
      <c r="H148" s="3">
        <f t="shared" si="13"/>
        <v>8.0039024109137493</v>
      </c>
      <c r="I148" s="1">
        <f t="shared" si="14"/>
        <v>0</v>
      </c>
      <c r="J148" s="1">
        <f t="shared" si="15"/>
        <v>0</v>
      </c>
      <c r="K148" s="40">
        <f t="shared" si="16"/>
        <v>0.8732460979300799</v>
      </c>
      <c r="L148" s="7">
        <f t="shared" si="17"/>
        <v>0</v>
      </c>
    </row>
    <row r="149" spans="1:12" s="80" customFormat="1">
      <c r="A149" s="142" t="s">
        <v>149</v>
      </c>
      <c r="B149" s="148">
        <v>230503</v>
      </c>
      <c r="C149" s="80" t="s">
        <v>162</v>
      </c>
      <c r="D149" s="142" t="s">
        <v>1122</v>
      </c>
      <c r="E149" s="17">
        <v>0</v>
      </c>
      <c r="F149" s="123">
        <v>0</v>
      </c>
      <c r="G149" s="2">
        <f t="shared" si="12"/>
        <v>0</v>
      </c>
      <c r="H149" s="3">
        <f t="shared" si="13"/>
        <v>8.0039024109137493</v>
      </c>
      <c r="I149" s="1">
        <f t="shared" si="14"/>
        <v>0</v>
      </c>
      <c r="J149" s="1">
        <f t="shared" si="15"/>
        <v>0</v>
      </c>
      <c r="K149" s="40">
        <f t="shared" si="16"/>
        <v>0.8732460979300799</v>
      </c>
      <c r="L149" s="7">
        <f t="shared" si="17"/>
        <v>0</v>
      </c>
    </row>
    <row r="150" spans="1:12" s="80" customFormat="1">
      <c r="A150" s="142" t="s">
        <v>149</v>
      </c>
      <c r="B150" s="148">
        <v>230505</v>
      </c>
      <c r="C150" s="80" t="s">
        <v>163</v>
      </c>
      <c r="D150" s="142" t="s">
        <v>1122</v>
      </c>
      <c r="E150" s="17">
        <v>0</v>
      </c>
      <c r="F150" s="123">
        <v>0</v>
      </c>
      <c r="G150" s="2">
        <f t="shared" si="12"/>
        <v>0</v>
      </c>
      <c r="H150" s="3">
        <f t="shared" si="13"/>
        <v>8.0039024109137493</v>
      </c>
      <c r="I150" s="1">
        <f t="shared" si="14"/>
        <v>0</v>
      </c>
      <c r="J150" s="1">
        <f t="shared" si="15"/>
        <v>0</v>
      </c>
      <c r="K150" s="40">
        <f t="shared" si="16"/>
        <v>0.8732460979300799</v>
      </c>
      <c r="L150" s="7">
        <f t="shared" si="17"/>
        <v>0</v>
      </c>
    </row>
    <row r="151" spans="1:12" s="80" customFormat="1">
      <c r="A151" s="142" t="s">
        <v>149</v>
      </c>
      <c r="B151" s="148">
        <v>230510</v>
      </c>
      <c r="C151" s="80" t="s">
        <v>164</v>
      </c>
      <c r="D151" s="142" t="s">
        <v>1122</v>
      </c>
      <c r="E151" s="17">
        <v>0</v>
      </c>
      <c r="F151" s="123">
        <v>0</v>
      </c>
      <c r="G151" s="2">
        <f t="shared" si="12"/>
        <v>0</v>
      </c>
      <c r="H151" s="3">
        <f t="shared" si="13"/>
        <v>8.0039024109137493</v>
      </c>
      <c r="I151" s="1">
        <f t="shared" si="14"/>
        <v>0</v>
      </c>
      <c r="J151" s="1">
        <f t="shared" si="15"/>
        <v>0</v>
      </c>
      <c r="K151" s="40">
        <f t="shared" si="16"/>
        <v>0.8732460979300799</v>
      </c>
      <c r="L151" s="7">
        <f t="shared" si="17"/>
        <v>0</v>
      </c>
    </row>
    <row r="152" spans="1:12" s="80" customFormat="1">
      <c r="A152" s="142" t="s">
        <v>149</v>
      </c>
      <c r="B152" s="148">
        <v>230511</v>
      </c>
      <c r="C152" s="80" t="s">
        <v>165</v>
      </c>
      <c r="D152" s="142" t="s">
        <v>1122</v>
      </c>
      <c r="E152" s="17">
        <v>0</v>
      </c>
      <c r="F152" s="123">
        <v>0</v>
      </c>
      <c r="G152" s="2">
        <f t="shared" si="12"/>
        <v>0</v>
      </c>
      <c r="H152" s="3">
        <f t="shared" si="13"/>
        <v>8.0039024109137493</v>
      </c>
      <c r="I152" s="1">
        <f t="shared" si="14"/>
        <v>0</v>
      </c>
      <c r="J152" s="1">
        <f t="shared" si="15"/>
        <v>0</v>
      </c>
      <c r="K152" s="40">
        <f t="shared" si="16"/>
        <v>0.8732460979300799</v>
      </c>
      <c r="L152" s="7">
        <f t="shared" si="17"/>
        <v>0</v>
      </c>
    </row>
    <row r="153" spans="1:12" s="80" customFormat="1">
      <c r="A153" s="142" t="s">
        <v>166</v>
      </c>
      <c r="B153" s="148">
        <v>240512</v>
      </c>
      <c r="C153" s="80" t="s">
        <v>167</v>
      </c>
      <c r="D153" s="142" t="s">
        <v>1122</v>
      </c>
      <c r="E153" s="17">
        <v>0</v>
      </c>
      <c r="F153" s="123">
        <v>0</v>
      </c>
      <c r="G153" s="2">
        <f t="shared" si="12"/>
        <v>0</v>
      </c>
      <c r="H153" s="3">
        <f t="shared" si="13"/>
        <v>8.0039024109137493</v>
      </c>
      <c r="I153" s="1">
        <f t="shared" si="14"/>
        <v>0</v>
      </c>
      <c r="J153" s="1">
        <f t="shared" si="15"/>
        <v>0</v>
      </c>
      <c r="K153" s="40">
        <f t="shared" si="16"/>
        <v>0.8732460979300799</v>
      </c>
      <c r="L153" s="7">
        <f t="shared" si="17"/>
        <v>0</v>
      </c>
    </row>
    <row r="154" spans="1:12" s="80" customFormat="1">
      <c r="A154" s="142" t="s">
        <v>166</v>
      </c>
      <c r="B154" s="148">
        <v>240515</v>
      </c>
      <c r="C154" s="80" t="s">
        <v>168</v>
      </c>
      <c r="D154" s="142" t="s">
        <v>1122</v>
      </c>
      <c r="E154" s="17">
        <v>0</v>
      </c>
      <c r="F154" s="123">
        <v>0</v>
      </c>
      <c r="G154" s="2">
        <f t="shared" si="12"/>
        <v>0</v>
      </c>
      <c r="H154" s="3">
        <f t="shared" si="13"/>
        <v>8.0039024109137493</v>
      </c>
      <c r="I154" s="1">
        <f t="shared" si="14"/>
        <v>0</v>
      </c>
      <c r="J154" s="1">
        <f t="shared" si="15"/>
        <v>0</v>
      </c>
      <c r="K154" s="40">
        <f t="shared" si="16"/>
        <v>0.8732460979300799</v>
      </c>
      <c r="L154" s="7">
        <f t="shared" si="17"/>
        <v>0</v>
      </c>
    </row>
    <row r="155" spans="1:12" s="80" customFormat="1">
      <c r="A155" s="142" t="s">
        <v>166</v>
      </c>
      <c r="B155" s="148">
        <v>240516</v>
      </c>
      <c r="C155" s="80" t="s">
        <v>169</v>
      </c>
      <c r="D155" s="142" t="s">
        <v>1122</v>
      </c>
      <c r="E155" s="17">
        <v>0</v>
      </c>
      <c r="F155" s="123">
        <v>0</v>
      </c>
      <c r="G155" s="2">
        <f t="shared" si="12"/>
        <v>0</v>
      </c>
      <c r="H155" s="3">
        <f t="shared" si="13"/>
        <v>8.0039024109137493</v>
      </c>
      <c r="I155" s="1">
        <f t="shared" si="14"/>
        <v>0</v>
      </c>
      <c r="J155" s="1">
        <f t="shared" si="15"/>
        <v>0</v>
      </c>
      <c r="K155" s="40">
        <f t="shared" si="16"/>
        <v>0.8732460979300799</v>
      </c>
      <c r="L155" s="7">
        <f t="shared" si="17"/>
        <v>0</v>
      </c>
    </row>
    <row r="156" spans="1:12" s="80" customFormat="1">
      <c r="A156" s="142" t="s">
        <v>166</v>
      </c>
      <c r="B156" s="148">
        <v>240520</v>
      </c>
      <c r="C156" s="80" t="s">
        <v>170</v>
      </c>
      <c r="D156" s="142" t="s">
        <v>1122</v>
      </c>
      <c r="E156" s="17">
        <v>0</v>
      </c>
      <c r="F156" s="123">
        <v>0</v>
      </c>
      <c r="G156" s="2">
        <f t="shared" si="12"/>
        <v>0</v>
      </c>
      <c r="H156" s="3">
        <f t="shared" si="13"/>
        <v>8.0039024109137493</v>
      </c>
      <c r="I156" s="1">
        <f t="shared" si="14"/>
        <v>0</v>
      </c>
      <c r="J156" s="1">
        <f t="shared" si="15"/>
        <v>0</v>
      </c>
      <c r="K156" s="40">
        <f t="shared" si="16"/>
        <v>0.8732460979300799</v>
      </c>
      <c r="L156" s="7">
        <f t="shared" si="17"/>
        <v>0</v>
      </c>
    </row>
    <row r="157" spans="1:12" s="80" customFormat="1">
      <c r="A157" s="142" t="s">
        <v>166</v>
      </c>
      <c r="B157" s="148">
        <v>240521</v>
      </c>
      <c r="C157" s="80" t="s">
        <v>171</v>
      </c>
      <c r="D157" s="142" t="s">
        <v>1122</v>
      </c>
      <c r="E157" s="17">
        <v>0</v>
      </c>
      <c r="F157" s="123">
        <v>0</v>
      </c>
      <c r="G157" s="2">
        <f t="shared" si="12"/>
        <v>0</v>
      </c>
      <c r="H157" s="3">
        <f t="shared" si="13"/>
        <v>8.0039024109137493</v>
      </c>
      <c r="I157" s="1">
        <f t="shared" si="14"/>
        <v>0</v>
      </c>
      <c r="J157" s="1">
        <f t="shared" si="15"/>
        <v>0</v>
      </c>
      <c r="K157" s="40">
        <f t="shared" si="16"/>
        <v>0.8732460979300799</v>
      </c>
      <c r="L157" s="7">
        <f t="shared" si="17"/>
        <v>0</v>
      </c>
    </row>
    <row r="158" spans="1:12" s="80" customFormat="1">
      <c r="A158" s="142" t="s">
        <v>166</v>
      </c>
      <c r="B158" s="148">
        <v>240523</v>
      </c>
      <c r="C158" s="80" t="s">
        <v>172</v>
      </c>
      <c r="D158" s="142" t="s">
        <v>1122</v>
      </c>
      <c r="E158" s="17">
        <v>0</v>
      </c>
      <c r="F158" s="123">
        <v>0</v>
      </c>
      <c r="G158" s="2">
        <f t="shared" si="12"/>
        <v>0</v>
      </c>
      <c r="H158" s="3">
        <f t="shared" si="13"/>
        <v>8.0039024109137493</v>
      </c>
      <c r="I158" s="1">
        <f t="shared" si="14"/>
        <v>0</v>
      </c>
      <c r="J158" s="1">
        <f t="shared" si="15"/>
        <v>0</v>
      </c>
      <c r="K158" s="40">
        <f t="shared" si="16"/>
        <v>0.8732460979300799</v>
      </c>
      <c r="L158" s="7">
        <f t="shared" si="17"/>
        <v>0</v>
      </c>
    </row>
    <row r="159" spans="1:12" s="80" customFormat="1">
      <c r="A159" s="142" t="s">
        <v>166</v>
      </c>
      <c r="B159" s="149">
        <v>240527</v>
      </c>
      <c r="C159" s="80" t="s">
        <v>173</v>
      </c>
      <c r="D159" s="142" t="s">
        <v>1122</v>
      </c>
      <c r="E159" s="17">
        <v>0</v>
      </c>
      <c r="F159" s="123">
        <v>0</v>
      </c>
      <c r="G159" s="2">
        <f t="shared" si="12"/>
        <v>0</v>
      </c>
      <c r="H159" s="3">
        <f t="shared" si="13"/>
        <v>8.0039024109137493</v>
      </c>
      <c r="I159" s="1">
        <f t="shared" si="14"/>
        <v>0</v>
      </c>
      <c r="J159" s="1">
        <f t="shared" si="15"/>
        <v>0</v>
      </c>
      <c r="K159" s="40">
        <f t="shared" si="16"/>
        <v>0.8732460979300799</v>
      </c>
      <c r="L159" s="7">
        <f t="shared" si="17"/>
        <v>0</v>
      </c>
    </row>
    <row r="160" spans="1:12" s="80" customFormat="1">
      <c r="A160" s="142" t="s">
        <v>166</v>
      </c>
      <c r="B160" s="148">
        <v>240528</v>
      </c>
      <c r="C160" s="80" t="s">
        <v>174</v>
      </c>
      <c r="D160" s="142" t="s">
        <v>1122</v>
      </c>
      <c r="E160" s="17">
        <v>0</v>
      </c>
      <c r="F160" s="123">
        <v>0</v>
      </c>
      <c r="G160" s="2">
        <f t="shared" si="12"/>
        <v>0</v>
      </c>
      <c r="H160" s="3">
        <f t="shared" si="13"/>
        <v>8.0039024109137493</v>
      </c>
      <c r="I160" s="1">
        <f t="shared" si="14"/>
        <v>0</v>
      </c>
      <c r="J160" s="1">
        <f t="shared" si="15"/>
        <v>0</v>
      </c>
      <c r="K160" s="40">
        <f t="shared" si="16"/>
        <v>0.8732460979300799</v>
      </c>
      <c r="L160" s="7">
        <f t="shared" si="17"/>
        <v>0</v>
      </c>
    </row>
    <row r="161" spans="1:12" s="80" customFormat="1">
      <c r="A161" s="142" t="s">
        <v>166</v>
      </c>
      <c r="B161" s="148">
        <v>240531</v>
      </c>
      <c r="C161" s="80" t="s">
        <v>175</v>
      </c>
      <c r="D161" s="142" t="s">
        <v>1122</v>
      </c>
      <c r="E161" s="17">
        <v>0</v>
      </c>
      <c r="F161" s="123">
        <v>0</v>
      </c>
      <c r="G161" s="2">
        <f t="shared" si="12"/>
        <v>0</v>
      </c>
      <c r="H161" s="3">
        <f t="shared" si="13"/>
        <v>8.0039024109137493</v>
      </c>
      <c r="I161" s="1">
        <f t="shared" si="14"/>
        <v>0</v>
      </c>
      <c r="J161" s="1">
        <f t="shared" si="15"/>
        <v>0</v>
      </c>
      <c r="K161" s="40">
        <f t="shared" si="16"/>
        <v>0.8732460979300799</v>
      </c>
      <c r="L161" s="7">
        <f t="shared" si="17"/>
        <v>0</v>
      </c>
    </row>
    <row r="162" spans="1:12" s="80" customFormat="1">
      <c r="A162" s="142" t="s">
        <v>166</v>
      </c>
      <c r="B162" s="148">
        <v>240532</v>
      </c>
      <c r="C162" s="80" t="s">
        <v>176</v>
      </c>
      <c r="D162" s="142" t="s">
        <v>1122</v>
      </c>
      <c r="E162" s="17">
        <v>0</v>
      </c>
      <c r="F162" s="123">
        <v>0</v>
      </c>
      <c r="G162" s="2">
        <f t="shared" si="12"/>
        <v>0</v>
      </c>
      <c r="H162" s="3">
        <f t="shared" si="13"/>
        <v>8.0039024109137493</v>
      </c>
      <c r="I162" s="1">
        <f t="shared" si="14"/>
        <v>0</v>
      </c>
      <c r="J162" s="1">
        <f t="shared" si="15"/>
        <v>0</v>
      </c>
      <c r="K162" s="40">
        <f t="shared" si="16"/>
        <v>0.8732460979300799</v>
      </c>
      <c r="L162" s="7">
        <f t="shared" si="17"/>
        <v>0</v>
      </c>
    </row>
    <row r="163" spans="1:12" s="80" customFormat="1">
      <c r="A163" s="142" t="s">
        <v>166</v>
      </c>
      <c r="B163" s="149">
        <v>240533</v>
      </c>
      <c r="C163" s="80" t="s">
        <v>177</v>
      </c>
      <c r="D163" s="142" t="s">
        <v>1122</v>
      </c>
      <c r="E163" s="17">
        <v>0</v>
      </c>
      <c r="F163" s="123">
        <v>0</v>
      </c>
      <c r="G163" s="2">
        <f t="shared" si="12"/>
        <v>0</v>
      </c>
      <c r="H163" s="3">
        <f t="shared" si="13"/>
        <v>8.0039024109137493</v>
      </c>
      <c r="I163" s="1">
        <f t="shared" si="14"/>
        <v>0</v>
      </c>
      <c r="J163" s="1">
        <f t="shared" si="15"/>
        <v>0</v>
      </c>
      <c r="K163" s="40">
        <f t="shared" si="16"/>
        <v>0.8732460979300799</v>
      </c>
      <c r="L163" s="7">
        <f t="shared" si="17"/>
        <v>0</v>
      </c>
    </row>
    <row r="164" spans="1:12" s="80" customFormat="1">
      <c r="A164" s="142" t="s">
        <v>166</v>
      </c>
      <c r="B164" s="149">
        <v>240535</v>
      </c>
      <c r="C164" s="80" t="s">
        <v>178</v>
      </c>
      <c r="D164" s="142" t="s">
        <v>1122</v>
      </c>
      <c r="E164" s="17">
        <v>0</v>
      </c>
      <c r="F164" s="123">
        <v>0</v>
      </c>
      <c r="G164" s="2">
        <f t="shared" si="12"/>
        <v>0</v>
      </c>
      <c r="H164" s="3">
        <f t="shared" si="13"/>
        <v>8.0039024109137493</v>
      </c>
      <c r="I164" s="1">
        <f t="shared" si="14"/>
        <v>0</v>
      </c>
      <c r="J164" s="1">
        <f t="shared" si="15"/>
        <v>0</v>
      </c>
      <c r="K164" s="40">
        <f t="shared" si="16"/>
        <v>0.8732460979300799</v>
      </c>
      <c r="L164" s="7">
        <f t="shared" si="17"/>
        <v>0</v>
      </c>
    </row>
    <row r="165" spans="1:12" s="80" customFormat="1">
      <c r="A165" s="142" t="s">
        <v>166</v>
      </c>
      <c r="B165" s="148">
        <v>240536</v>
      </c>
      <c r="C165" s="80" t="s">
        <v>179</v>
      </c>
      <c r="D165" s="142" t="s">
        <v>1122</v>
      </c>
      <c r="E165" s="17">
        <v>0</v>
      </c>
      <c r="F165" s="123">
        <v>0</v>
      </c>
      <c r="G165" s="2">
        <f t="shared" si="12"/>
        <v>0</v>
      </c>
      <c r="H165" s="3">
        <f t="shared" si="13"/>
        <v>8.0039024109137493</v>
      </c>
      <c r="I165" s="1">
        <f t="shared" si="14"/>
        <v>0</v>
      </c>
      <c r="J165" s="1">
        <f t="shared" si="15"/>
        <v>0</v>
      </c>
      <c r="K165" s="40">
        <f t="shared" si="16"/>
        <v>0.8732460979300799</v>
      </c>
      <c r="L165" s="7">
        <f t="shared" si="17"/>
        <v>0</v>
      </c>
    </row>
    <row r="166" spans="1:12" s="80" customFormat="1">
      <c r="A166" s="142" t="s">
        <v>166</v>
      </c>
      <c r="B166" s="148">
        <v>240538</v>
      </c>
      <c r="C166" s="80" t="s">
        <v>180</v>
      </c>
      <c r="D166" s="142" t="s">
        <v>1122</v>
      </c>
      <c r="E166" s="17">
        <v>0</v>
      </c>
      <c r="F166" s="123">
        <v>0</v>
      </c>
      <c r="G166" s="2">
        <f t="shared" si="12"/>
        <v>0</v>
      </c>
      <c r="H166" s="3">
        <f t="shared" si="13"/>
        <v>8.0039024109137493</v>
      </c>
      <c r="I166" s="1">
        <f t="shared" si="14"/>
        <v>0</v>
      </c>
      <c r="J166" s="1">
        <f t="shared" si="15"/>
        <v>0</v>
      </c>
      <c r="K166" s="40">
        <f t="shared" si="16"/>
        <v>0.8732460979300799</v>
      </c>
      <c r="L166" s="7">
        <f t="shared" si="17"/>
        <v>0</v>
      </c>
    </row>
    <row r="167" spans="1:12" s="80" customFormat="1">
      <c r="A167" s="142" t="s">
        <v>166</v>
      </c>
      <c r="B167" s="148">
        <v>240539</v>
      </c>
      <c r="C167" s="80" t="s">
        <v>181</v>
      </c>
      <c r="D167" s="142" t="s">
        <v>1122</v>
      </c>
      <c r="E167" s="17">
        <v>0</v>
      </c>
      <c r="F167" s="123">
        <v>0</v>
      </c>
      <c r="G167" s="2">
        <f t="shared" si="12"/>
        <v>0</v>
      </c>
      <c r="H167" s="3">
        <f t="shared" si="13"/>
        <v>8.0039024109137493</v>
      </c>
      <c r="I167" s="1">
        <f t="shared" si="14"/>
        <v>0</v>
      </c>
      <c r="J167" s="1">
        <f t="shared" si="15"/>
        <v>0</v>
      </c>
      <c r="K167" s="40">
        <f t="shared" si="16"/>
        <v>0.8732460979300799</v>
      </c>
      <c r="L167" s="7">
        <f t="shared" si="17"/>
        <v>0</v>
      </c>
    </row>
    <row r="168" spans="1:12" s="80" customFormat="1">
      <c r="A168" s="142" t="s">
        <v>166</v>
      </c>
      <c r="B168" s="148">
        <v>240541</v>
      </c>
      <c r="C168" s="80" t="s">
        <v>182</v>
      </c>
      <c r="D168" s="142" t="s">
        <v>1122</v>
      </c>
      <c r="E168" s="17">
        <v>0</v>
      </c>
      <c r="F168" s="123">
        <v>0</v>
      </c>
      <c r="G168" s="2">
        <f t="shared" si="12"/>
        <v>0</v>
      </c>
      <c r="H168" s="3">
        <f t="shared" si="13"/>
        <v>8.0039024109137493</v>
      </c>
      <c r="I168" s="1">
        <f t="shared" si="14"/>
        <v>0</v>
      </c>
      <c r="J168" s="1">
        <f t="shared" si="15"/>
        <v>0</v>
      </c>
      <c r="K168" s="40">
        <f t="shared" si="16"/>
        <v>0.8732460979300799</v>
      </c>
      <c r="L168" s="7">
        <f t="shared" si="17"/>
        <v>0</v>
      </c>
    </row>
    <row r="169" spans="1:12" s="80" customFormat="1">
      <c r="A169" s="142" t="s">
        <v>166</v>
      </c>
      <c r="B169" s="148">
        <v>240542</v>
      </c>
      <c r="C169" s="80" t="s">
        <v>183</v>
      </c>
      <c r="D169" s="142" t="s">
        <v>1122</v>
      </c>
      <c r="E169" s="17">
        <v>0</v>
      </c>
      <c r="F169" s="123">
        <v>0</v>
      </c>
      <c r="G169" s="2">
        <f t="shared" si="12"/>
        <v>0</v>
      </c>
      <c r="H169" s="3">
        <f t="shared" si="13"/>
        <v>8.0039024109137493</v>
      </c>
      <c r="I169" s="1">
        <f t="shared" si="14"/>
        <v>0</v>
      </c>
      <c r="J169" s="1">
        <f t="shared" si="15"/>
        <v>0</v>
      </c>
      <c r="K169" s="40">
        <f t="shared" si="16"/>
        <v>0.8732460979300799</v>
      </c>
      <c r="L169" s="7">
        <f t="shared" si="17"/>
        <v>0</v>
      </c>
    </row>
    <row r="170" spans="1:12" s="80" customFormat="1">
      <c r="A170" s="142" t="s">
        <v>166</v>
      </c>
      <c r="B170" s="149">
        <v>240544</v>
      </c>
      <c r="C170" s="80" t="s">
        <v>184</v>
      </c>
      <c r="D170" s="142" t="s">
        <v>1122</v>
      </c>
      <c r="E170" s="17">
        <v>0</v>
      </c>
      <c r="F170" s="123">
        <v>0</v>
      </c>
      <c r="G170" s="2">
        <f t="shared" si="12"/>
        <v>0</v>
      </c>
      <c r="H170" s="3">
        <f t="shared" si="13"/>
        <v>8.0039024109137493</v>
      </c>
      <c r="I170" s="1">
        <f t="shared" si="14"/>
        <v>0</v>
      </c>
      <c r="J170" s="1">
        <f t="shared" si="15"/>
        <v>0</v>
      </c>
      <c r="K170" s="40">
        <f t="shared" si="16"/>
        <v>0.8732460979300799</v>
      </c>
      <c r="L170" s="7">
        <f t="shared" si="17"/>
        <v>0</v>
      </c>
    </row>
    <row r="171" spans="1:12" s="80" customFormat="1">
      <c r="A171" s="142" t="s">
        <v>166</v>
      </c>
      <c r="B171" s="148">
        <v>240546</v>
      </c>
      <c r="C171" s="80" t="s">
        <v>185</v>
      </c>
      <c r="D171" s="142" t="s">
        <v>1122</v>
      </c>
      <c r="E171" s="17">
        <v>0</v>
      </c>
      <c r="F171" s="123">
        <v>0</v>
      </c>
      <c r="G171" s="2">
        <f t="shared" si="12"/>
        <v>0</v>
      </c>
      <c r="H171" s="3">
        <f t="shared" si="13"/>
        <v>8.0039024109137493</v>
      </c>
      <c r="I171" s="1">
        <f t="shared" si="14"/>
        <v>0</v>
      </c>
      <c r="J171" s="1">
        <f t="shared" si="15"/>
        <v>0</v>
      </c>
      <c r="K171" s="40">
        <f t="shared" si="16"/>
        <v>0.8732460979300799</v>
      </c>
      <c r="L171" s="7">
        <f t="shared" si="17"/>
        <v>0</v>
      </c>
    </row>
    <row r="172" spans="1:12" s="80" customFormat="1">
      <c r="A172" s="142" t="s">
        <v>166</v>
      </c>
      <c r="B172" s="149">
        <v>240550</v>
      </c>
      <c r="C172" s="80" t="s">
        <v>186</v>
      </c>
      <c r="D172" s="142" t="s">
        <v>1122</v>
      </c>
      <c r="E172" s="17">
        <v>0</v>
      </c>
      <c r="F172" s="123">
        <v>0</v>
      </c>
      <c r="G172" s="2">
        <f t="shared" si="12"/>
        <v>0</v>
      </c>
      <c r="H172" s="3">
        <f t="shared" si="13"/>
        <v>8.0039024109137493</v>
      </c>
      <c r="I172" s="1">
        <f t="shared" si="14"/>
        <v>0</v>
      </c>
      <c r="J172" s="1">
        <f t="shared" si="15"/>
        <v>0</v>
      </c>
      <c r="K172" s="40">
        <f t="shared" si="16"/>
        <v>0.8732460979300799</v>
      </c>
      <c r="L172" s="7">
        <f t="shared" si="17"/>
        <v>0</v>
      </c>
    </row>
    <row r="173" spans="1:12" s="80" customFormat="1">
      <c r="A173" s="142" t="s">
        <v>166</v>
      </c>
      <c r="B173" s="149">
        <v>240551</v>
      </c>
      <c r="C173" s="80" t="s">
        <v>187</v>
      </c>
      <c r="D173" s="142" t="s">
        <v>1122</v>
      </c>
      <c r="E173" s="17">
        <v>0</v>
      </c>
      <c r="F173" s="123">
        <v>0</v>
      </c>
      <c r="G173" s="2">
        <f t="shared" si="12"/>
        <v>0</v>
      </c>
      <c r="H173" s="3">
        <f t="shared" si="13"/>
        <v>8.0039024109137493</v>
      </c>
      <c r="I173" s="1">
        <f t="shared" si="14"/>
        <v>0</v>
      </c>
      <c r="J173" s="1">
        <f t="shared" si="15"/>
        <v>0</v>
      </c>
      <c r="K173" s="40">
        <f t="shared" si="16"/>
        <v>0.8732460979300799</v>
      </c>
      <c r="L173" s="7">
        <f t="shared" si="17"/>
        <v>0</v>
      </c>
    </row>
    <row r="174" spans="1:12" s="80" customFormat="1">
      <c r="A174" s="142" t="s">
        <v>188</v>
      </c>
      <c r="B174" s="149">
        <v>250282</v>
      </c>
      <c r="C174" s="80" t="s">
        <v>189</v>
      </c>
      <c r="D174" s="142" t="s">
        <v>1122</v>
      </c>
      <c r="E174" s="17">
        <v>0</v>
      </c>
      <c r="F174" s="123">
        <v>0</v>
      </c>
      <c r="G174" s="2">
        <f t="shared" si="12"/>
        <v>0</v>
      </c>
      <c r="H174" s="3">
        <f t="shared" si="13"/>
        <v>8.0039024109137493</v>
      </c>
      <c r="I174" s="1">
        <f t="shared" si="14"/>
        <v>0</v>
      </c>
      <c r="J174" s="1">
        <f t="shared" si="15"/>
        <v>0</v>
      </c>
      <c r="K174" s="40">
        <f t="shared" si="16"/>
        <v>0.8732460979300799</v>
      </c>
      <c r="L174" s="7">
        <f t="shared" si="17"/>
        <v>0</v>
      </c>
    </row>
    <row r="175" spans="1:12" s="80" customFormat="1">
      <c r="A175" s="142" t="s">
        <v>188</v>
      </c>
      <c r="B175" s="149">
        <v>250283</v>
      </c>
      <c r="C175" s="80" t="s">
        <v>190</v>
      </c>
      <c r="D175" s="142" t="s">
        <v>1122</v>
      </c>
      <c r="E175" s="17">
        <v>0</v>
      </c>
      <c r="F175" s="123">
        <v>0</v>
      </c>
      <c r="G175" s="2">
        <f t="shared" si="12"/>
        <v>0</v>
      </c>
      <c r="H175" s="3">
        <f t="shared" si="13"/>
        <v>8.0039024109137493</v>
      </c>
      <c r="I175" s="1">
        <f t="shared" si="14"/>
        <v>0</v>
      </c>
      <c r="J175" s="1">
        <f t="shared" si="15"/>
        <v>0</v>
      </c>
      <c r="K175" s="40">
        <f t="shared" si="16"/>
        <v>0.8732460979300799</v>
      </c>
      <c r="L175" s="7">
        <f t="shared" si="17"/>
        <v>0</v>
      </c>
    </row>
    <row r="176" spans="1:12" s="80" customFormat="1">
      <c r="A176" s="142" t="s">
        <v>188</v>
      </c>
      <c r="B176" s="149">
        <v>250284</v>
      </c>
      <c r="C176" s="80" t="s">
        <v>191</v>
      </c>
      <c r="D176" s="142" t="s">
        <v>1122</v>
      </c>
      <c r="E176" s="17">
        <v>0</v>
      </c>
      <c r="F176" s="123">
        <v>0</v>
      </c>
      <c r="G176" s="2">
        <f t="shared" si="12"/>
        <v>0</v>
      </c>
      <c r="H176" s="3">
        <f t="shared" si="13"/>
        <v>8.0039024109137493</v>
      </c>
      <c r="I176" s="1">
        <f t="shared" si="14"/>
        <v>0</v>
      </c>
      <c r="J176" s="1">
        <f t="shared" si="15"/>
        <v>0</v>
      </c>
      <c r="K176" s="40">
        <f t="shared" si="16"/>
        <v>0.8732460979300799</v>
      </c>
      <c r="L176" s="7">
        <f t="shared" si="17"/>
        <v>0</v>
      </c>
    </row>
    <row r="177" spans="1:12" s="80" customFormat="1">
      <c r="A177" s="142" t="s">
        <v>188</v>
      </c>
      <c r="B177" s="148">
        <v>250285</v>
      </c>
      <c r="C177" s="80" t="s">
        <v>192</v>
      </c>
      <c r="D177" s="142" t="s">
        <v>1122</v>
      </c>
      <c r="E177" s="17">
        <v>0</v>
      </c>
      <c r="F177" s="123">
        <v>0</v>
      </c>
      <c r="G177" s="2">
        <f t="shared" si="12"/>
        <v>0</v>
      </c>
      <c r="H177" s="3">
        <f t="shared" si="13"/>
        <v>8.0039024109137493</v>
      </c>
      <c r="I177" s="1">
        <f t="shared" si="14"/>
        <v>0</v>
      </c>
      <c r="J177" s="1">
        <f t="shared" si="15"/>
        <v>0</v>
      </c>
      <c r="K177" s="40">
        <f t="shared" si="16"/>
        <v>0.8732460979300799</v>
      </c>
      <c r="L177" s="7">
        <f t="shared" si="17"/>
        <v>0</v>
      </c>
    </row>
    <row r="178" spans="1:12" s="80" customFormat="1">
      <c r="A178" s="142" t="s">
        <v>188</v>
      </c>
      <c r="B178" s="149">
        <v>250286</v>
      </c>
      <c r="C178" s="80" t="s">
        <v>193</v>
      </c>
      <c r="D178" s="142" t="s">
        <v>1122</v>
      </c>
      <c r="E178" s="17">
        <v>0</v>
      </c>
      <c r="F178" s="123">
        <v>0</v>
      </c>
      <c r="G178" s="2">
        <f t="shared" si="12"/>
        <v>0</v>
      </c>
      <c r="H178" s="3">
        <f t="shared" si="13"/>
        <v>8.0039024109137493</v>
      </c>
      <c r="I178" s="1">
        <f t="shared" si="14"/>
        <v>0</v>
      </c>
      <c r="J178" s="1">
        <f t="shared" si="15"/>
        <v>0</v>
      </c>
      <c r="K178" s="40">
        <f t="shared" si="16"/>
        <v>0.8732460979300799</v>
      </c>
      <c r="L178" s="7">
        <f t="shared" si="17"/>
        <v>0</v>
      </c>
    </row>
    <row r="179" spans="1:12" s="80" customFormat="1">
      <c r="A179" s="142" t="s">
        <v>188</v>
      </c>
      <c r="B179" s="148">
        <v>250290</v>
      </c>
      <c r="C179" s="80" t="s">
        <v>194</v>
      </c>
      <c r="D179" s="142" t="s">
        <v>1122</v>
      </c>
      <c r="E179" s="17">
        <v>0</v>
      </c>
      <c r="F179" s="123">
        <v>0</v>
      </c>
      <c r="G179" s="2">
        <f t="shared" si="12"/>
        <v>0</v>
      </c>
      <c r="H179" s="3">
        <f t="shared" si="13"/>
        <v>8.0039024109137493</v>
      </c>
      <c r="I179" s="1">
        <f t="shared" si="14"/>
        <v>0</v>
      </c>
      <c r="J179" s="1">
        <f t="shared" si="15"/>
        <v>0</v>
      </c>
      <c r="K179" s="40">
        <f t="shared" si="16"/>
        <v>0.8732460979300799</v>
      </c>
      <c r="L179" s="7">
        <f t="shared" si="17"/>
        <v>0</v>
      </c>
    </row>
    <row r="180" spans="1:12" s="80" customFormat="1">
      <c r="A180" s="142" t="s">
        <v>188</v>
      </c>
      <c r="B180" s="148">
        <v>250295</v>
      </c>
      <c r="C180" s="80" t="s">
        <v>195</v>
      </c>
      <c r="D180" s="142" t="s">
        <v>1122</v>
      </c>
      <c r="E180" s="17">
        <v>0</v>
      </c>
      <c r="F180" s="123">
        <v>0</v>
      </c>
      <c r="G180" s="2">
        <f t="shared" si="12"/>
        <v>0</v>
      </c>
      <c r="H180" s="3">
        <f t="shared" si="13"/>
        <v>8.0039024109137493</v>
      </c>
      <c r="I180" s="1">
        <f t="shared" si="14"/>
        <v>0</v>
      </c>
      <c r="J180" s="1">
        <f t="shared" si="15"/>
        <v>0</v>
      </c>
      <c r="K180" s="40">
        <f t="shared" si="16"/>
        <v>0.8732460979300799</v>
      </c>
      <c r="L180" s="7">
        <f t="shared" si="17"/>
        <v>0</v>
      </c>
    </row>
    <row r="181" spans="1:12" s="80" customFormat="1">
      <c r="A181" s="142" t="s">
        <v>188</v>
      </c>
      <c r="B181" s="148">
        <v>250299</v>
      </c>
      <c r="C181" s="80" t="s">
        <v>196</v>
      </c>
      <c r="D181" s="142" t="s">
        <v>1122</v>
      </c>
      <c r="E181" s="17">
        <v>0</v>
      </c>
      <c r="F181" s="123">
        <v>0</v>
      </c>
      <c r="G181" s="2">
        <f t="shared" si="12"/>
        <v>0</v>
      </c>
      <c r="H181" s="3">
        <f t="shared" si="13"/>
        <v>8.0039024109137493</v>
      </c>
      <c r="I181" s="1">
        <f t="shared" si="14"/>
        <v>0</v>
      </c>
      <c r="J181" s="1">
        <f t="shared" si="15"/>
        <v>0</v>
      </c>
      <c r="K181" s="40">
        <f t="shared" si="16"/>
        <v>0.8732460979300799</v>
      </c>
      <c r="L181" s="7">
        <f t="shared" si="17"/>
        <v>0</v>
      </c>
    </row>
    <row r="182" spans="1:12" s="80" customFormat="1">
      <c r="A182" s="142" t="s">
        <v>188</v>
      </c>
      <c r="B182" s="149">
        <v>250300</v>
      </c>
      <c r="C182" s="80" t="s">
        <v>197</v>
      </c>
      <c r="D182" s="142" t="s">
        <v>1122</v>
      </c>
      <c r="E182" s="17">
        <v>0</v>
      </c>
      <c r="F182" s="123">
        <v>0</v>
      </c>
      <c r="G182" s="2">
        <f t="shared" si="12"/>
        <v>0</v>
      </c>
      <c r="H182" s="3">
        <f t="shared" si="13"/>
        <v>8.0039024109137493</v>
      </c>
      <c r="I182" s="1">
        <f t="shared" si="14"/>
        <v>0</v>
      </c>
      <c r="J182" s="1">
        <f t="shared" si="15"/>
        <v>0</v>
      </c>
      <c r="K182" s="40">
        <f t="shared" si="16"/>
        <v>0.8732460979300799</v>
      </c>
      <c r="L182" s="7">
        <f t="shared" si="17"/>
        <v>0</v>
      </c>
    </row>
    <row r="183" spans="1:12" s="80" customFormat="1">
      <c r="A183" s="142" t="s">
        <v>188</v>
      </c>
      <c r="B183" s="149">
        <v>250304</v>
      </c>
      <c r="C183" s="80" t="s">
        <v>198</v>
      </c>
      <c r="D183" s="142" t="s">
        <v>1122</v>
      </c>
      <c r="E183" s="17">
        <v>0</v>
      </c>
      <c r="F183" s="123">
        <v>0</v>
      </c>
      <c r="G183" s="2">
        <f t="shared" si="12"/>
        <v>0</v>
      </c>
      <c r="H183" s="3">
        <f t="shared" si="13"/>
        <v>8.0039024109137493</v>
      </c>
      <c r="I183" s="1">
        <f t="shared" si="14"/>
        <v>0</v>
      </c>
      <c r="J183" s="1">
        <f t="shared" si="15"/>
        <v>0</v>
      </c>
      <c r="K183" s="40">
        <f t="shared" si="16"/>
        <v>0.8732460979300799</v>
      </c>
      <c r="L183" s="7">
        <f t="shared" si="17"/>
        <v>0</v>
      </c>
    </row>
    <row r="184" spans="1:12" s="80" customFormat="1">
      <c r="A184" s="142" t="s">
        <v>188</v>
      </c>
      <c r="B184" s="148">
        <v>250305</v>
      </c>
      <c r="C184" s="80" t="s">
        <v>199</v>
      </c>
      <c r="D184" s="142" t="s">
        <v>1122</v>
      </c>
      <c r="E184" s="17">
        <v>0</v>
      </c>
      <c r="F184" s="123">
        <v>0</v>
      </c>
      <c r="G184" s="2">
        <f t="shared" si="12"/>
        <v>0</v>
      </c>
      <c r="H184" s="3">
        <f t="shared" si="13"/>
        <v>8.0039024109137493</v>
      </c>
      <c r="I184" s="1">
        <f t="shared" si="14"/>
        <v>0</v>
      </c>
      <c r="J184" s="1">
        <f t="shared" si="15"/>
        <v>0</v>
      </c>
      <c r="K184" s="40">
        <f t="shared" si="16"/>
        <v>0.8732460979300799</v>
      </c>
      <c r="L184" s="7">
        <f t="shared" si="17"/>
        <v>0</v>
      </c>
    </row>
    <row r="185" spans="1:12" s="80" customFormat="1">
      <c r="A185" s="142" t="s">
        <v>188</v>
      </c>
      <c r="B185" s="148">
        <v>250307</v>
      </c>
      <c r="C185" s="80" t="s">
        <v>200</v>
      </c>
      <c r="D185" s="142" t="s">
        <v>1122</v>
      </c>
      <c r="E185" s="17">
        <v>0</v>
      </c>
      <c r="F185" s="123">
        <v>0</v>
      </c>
      <c r="G185" s="2">
        <f t="shared" si="12"/>
        <v>0</v>
      </c>
      <c r="H185" s="3">
        <f t="shared" si="13"/>
        <v>8.0039024109137493</v>
      </c>
      <c r="I185" s="1">
        <f t="shared" si="14"/>
        <v>0</v>
      </c>
      <c r="J185" s="1">
        <f t="shared" si="15"/>
        <v>0</v>
      </c>
      <c r="K185" s="40">
        <f t="shared" si="16"/>
        <v>0.8732460979300799</v>
      </c>
      <c r="L185" s="7">
        <f t="shared" si="17"/>
        <v>0</v>
      </c>
    </row>
    <row r="186" spans="1:12" s="80" customFormat="1">
      <c r="A186" s="142" t="s">
        <v>188</v>
      </c>
      <c r="B186" s="148">
        <v>250308</v>
      </c>
      <c r="C186" s="80" t="s">
        <v>102</v>
      </c>
      <c r="D186" s="142" t="s">
        <v>1122</v>
      </c>
      <c r="E186" s="17">
        <v>0</v>
      </c>
      <c r="F186" s="123">
        <v>0</v>
      </c>
      <c r="G186" s="2">
        <f t="shared" si="12"/>
        <v>0</v>
      </c>
      <c r="H186" s="3">
        <f t="shared" si="13"/>
        <v>8.0039024109137493</v>
      </c>
      <c r="I186" s="1">
        <f t="shared" si="14"/>
        <v>0</v>
      </c>
      <c r="J186" s="1">
        <f t="shared" si="15"/>
        <v>0</v>
      </c>
      <c r="K186" s="40">
        <f t="shared" si="16"/>
        <v>0.8732460979300799</v>
      </c>
      <c r="L186" s="7">
        <f t="shared" si="17"/>
        <v>0</v>
      </c>
    </row>
    <row r="187" spans="1:12" s="80" customFormat="1">
      <c r="A187" s="142" t="s">
        <v>188</v>
      </c>
      <c r="B187" s="149">
        <v>250311</v>
      </c>
      <c r="C187" s="80" t="s">
        <v>201</v>
      </c>
      <c r="D187" s="142" t="s">
        <v>1122</v>
      </c>
      <c r="E187" s="17">
        <v>0</v>
      </c>
      <c r="F187" s="123">
        <v>0</v>
      </c>
      <c r="G187" s="2">
        <f t="shared" si="12"/>
        <v>0</v>
      </c>
      <c r="H187" s="3">
        <f t="shared" si="13"/>
        <v>8.0039024109137493</v>
      </c>
      <c r="I187" s="1">
        <f t="shared" si="14"/>
        <v>0</v>
      </c>
      <c r="J187" s="1">
        <f t="shared" si="15"/>
        <v>0</v>
      </c>
      <c r="K187" s="40">
        <f t="shared" si="16"/>
        <v>0.8732460979300799</v>
      </c>
      <c r="L187" s="7">
        <f t="shared" si="17"/>
        <v>0</v>
      </c>
    </row>
    <row r="188" spans="1:12" s="80" customFormat="1">
      <c r="A188" s="142" t="s">
        <v>188</v>
      </c>
      <c r="B188" s="149">
        <v>250312</v>
      </c>
      <c r="C188" s="80" t="s">
        <v>202</v>
      </c>
      <c r="D188" s="142" t="s">
        <v>1122</v>
      </c>
      <c r="E188" s="17">
        <v>0</v>
      </c>
      <c r="F188" s="123">
        <v>0</v>
      </c>
      <c r="G188" s="2">
        <f t="shared" si="12"/>
        <v>0</v>
      </c>
      <c r="H188" s="3">
        <f t="shared" si="13"/>
        <v>8.0039024109137493</v>
      </c>
      <c r="I188" s="1">
        <f t="shared" si="14"/>
        <v>0</v>
      </c>
      <c r="J188" s="1">
        <f t="shared" si="15"/>
        <v>0</v>
      </c>
      <c r="K188" s="40">
        <f t="shared" si="16"/>
        <v>0.8732460979300799</v>
      </c>
      <c r="L188" s="7">
        <f t="shared" si="17"/>
        <v>0</v>
      </c>
    </row>
    <row r="189" spans="1:12" s="80" customFormat="1">
      <c r="A189" s="142" t="s">
        <v>188</v>
      </c>
      <c r="B189" s="149">
        <v>250314</v>
      </c>
      <c r="C189" s="80" t="s">
        <v>203</v>
      </c>
      <c r="D189" s="142" t="s">
        <v>1122</v>
      </c>
      <c r="E189" s="17">
        <v>0</v>
      </c>
      <c r="F189" s="123">
        <v>0</v>
      </c>
      <c r="G189" s="2">
        <f t="shared" si="12"/>
        <v>0</v>
      </c>
      <c r="H189" s="3">
        <f t="shared" si="13"/>
        <v>8.0039024109137493</v>
      </c>
      <c r="I189" s="1">
        <f t="shared" si="14"/>
        <v>0</v>
      </c>
      <c r="J189" s="1">
        <f t="shared" si="15"/>
        <v>0</v>
      </c>
      <c r="K189" s="40">
        <f t="shared" si="16"/>
        <v>0.8732460979300799</v>
      </c>
      <c r="L189" s="7">
        <f t="shared" si="17"/>
        <v>0</v>
      </c>
    </row>
    <row r="190" spans="1:12" s="80" customFormat="1">
      <c r="A190" s="142" t="s">
        <v>188</v>
      </c>
      <c r="B190" s="148">
        <v>250315</v>
      </c>
      <c r="C190" s="80" t="s">
        <v>204</v>
      </c>
      <c r="D190" s="142" t="s">
        <v>1122</v>
      </c>
      <c r="E190" s="17">
        <v>0</v>
      </c>
      <c r="F190" s="123">
        <v>0</v>
      </c>
      <c r="G190" s="2">
        <f t="shared" si="12"/>
        <v>0</v>
      </c>
      <c r="H190" s="3">
        <f t="shared" si="13"/>
        <v>8.0039024109137493</v>
      </c>
      <c r="I190" s="1">
        <f t="shared" si="14"/>
        <v>0</v>
      </c>
      <c r="J190" s="1">
        <f t="shared" si="15"/>
        <v>0</v>
      </c>
      <c r="K190" s="40">
        <f t="shared" si="16"/>
        <v>0.8732460979300799</v>
      </c>
      <c r="L190" s="7">
        <f t="shared" si="17"/>
        <v>0</v>
      </c>
    </row>
    <row r="191" spans="1:12" s="80" customFormat="1">
      <c r="A191" s="142" t="s">
        <v>188</v>
      </c>
      <c r="B191" s="148">
        <v>250316</v>
      </c>
      <c r="C191" s="80" t="s">
        <v>205</v>
      </c>
      <c r="D191" s="142" t="s">
        <v>1122</v>
      </c>
      <c r="E191" s="17">
        <v>0</v>
      </c>
      <c r="F191" s="123">
        <v>0</v>
      </c>
      <c r="G191" s="2">
        <f t="shared" si="12"/>
        <v>0</v>
      </c>
      <c r="H191" s="3">
        <f t="shared" si="13"/>
        <v>8.0039024109137493</v>
      </c>
      <c r="I191" s="1">
        <f t="shared" si="14"/>
        <v>0</v>
      </c>
      <c r="J191" s="1">
        <f t="shared" si="15"/>
        <v>0</v>
      </c>
      <c r="K191" s="40">
        <f t="shared" si="16"/>
        <v>0.8732460979300799</v>
      </c>
      <c r="L191" s="7">
        <f t="shared" si="17"/>
        <v>0</v>
      </c>
    </row>
    <row r="192" spans="1:12" s="80" customFormat="1">
      <c r="A192" s="142" t="s">
        <v>188</v>
      </c>
      <c r="B192" s="149">
        <v>250317</v>
      </c>
      <c r="C192" s="80" t="s">
        <v>206</v>
      </c>
      <c r="D192" s="142" t="s">
        <v>1122</v>
      </c>
      <c r="E192" s="17">
        <v>0</v>
      </c>
      <c r="F192" s="123">
        <v>0</v>
      </c>
      <c r="G192" s="2">
        <f t="shared" si="12"/>
        <v>0</v>
      </c>
      <c r="H192" s="3">
        <f t="shared" si="13"/>
        <v>8.0039024109137493</v>
      </c>
      <c r="I192" s="1">
        <f t="shared" si="14"/>
        <v>0</v>
      </c>
      <c r="J192" s="1">
        <f t="shared" si="15"/>
        <v>0</v>
      </c>
      <c r="K192" s="40">
        <f t="shared" si="16"/>
        <v>0.8732460979300799</v>
      </c>
      <c r="L192" s="7">
        <f t="shared" si="17"/>
        <v>0</v>
      </c>
    </row>
    <row r="193" spans="1:12" s="80" customFormat="1">
      <c r="A193" s="142" t="s">
        <v>188</v>
      </c>
      <c r="B193" s="148">
        <v>250322</v>
      </c>
      <c r="C193" s="80" t="s">
        <v>207</v>
      </c>
      <c r="D193" s="142" t="s">
        <v>1122</v>
      </c>
      <c r="E193" s="17">
        <v>0</v>
      </c>
      <c r="F193" s="123">
        <v>0</v>
      </c>
      <c r="G193" s="2">
        <f t="shared" si="12"/>
        <v>0</v>
      </c>
      <c r="H193" s="3">
        <f t="shared" si="13"/>
        <v>8.0039024109137493</v>
      </c>
      <c r="I193" s="1">
        <f t="shared" si="14"/>
        <v>0</v>
      </c>
      <c r="J193" s="1">
        <f t="shared" si="15"/>
        <v>0</v>
      </c>
      <c r="K193" s="40">
        <f t="shared" si="16"/>
        <v>0.8732460979300799</v>
      </c>
      <c r="L193" s="7">
        <f t="shared" si="17"/>
        <v>0</v>
      </c>
    </row>
    <row r="194" spans="1:12" s="80" customFormat="1">
      <c r="A194" s="142" t="s">
        <v>208</v>
      </c>
      <c r="B194" s="148">
        <v>260396</v>
      </c>
      <c r="C194" s="80" t="s">
        <v>209</v>
      </c>
      <c r="D194" s="142" t="s">
        <v>1122</v>
      </c>
      <c r="E194" s="17">
        <v>0</v>
      </c>
      <c r="F194" s="123">
        <v>0</v>
      </c>
      <c r="G194" s="2">
        <f t="shared" si="12"/>
        <v>0</v>
      </c>
      <c r="H194" s="3">
        <f t="shared" si="13"/>
        <v>8.0039024109137493</v>
      </c>
      <c r="I194" s="1">
        <f t="shared" si="14"/>
        <v>0</v>
      </c>
      <c r="J194" s="1">
        <f t="shared" si="15"/>
        <v>0</v>
      </c>
      <c r="K194" s="40">
        <f t="shared" si="16"/>
        <v>0.8732460979300799</v>
      </c>
      <c r="L194" s="7">
        <f t="shared" si="17"/>
        <v>0</v>
      </c>
    </row>
    <row r="195" spans="1:12" s="80" customFormat="1">
      <c r="A195" s="142" t="s">
        <v>208</v>
      </c>
      <c r="B195" s="148">
        <v>260398</v>
      </c>
      <c r="C195" s="80" t="s">
        <v>210</v>
      </c>
      <c r="D195" s="142" t="s">
        <v>1122</v>
      </c>
      <c r="E195" s="17">
        <v>0</v>
      </c>
      <c r="F195" s="123">
        <v>0</v>
      </c>
      <c r="G195" s="2">
        <f t="shared" ref="G195:G258" si="18">IFERROR(E195/F195,0)</f>
        <v>0</v>
      </c>
      <c r="H195" s="3">
        <f t="shared" ref="H195:H258" si="19">$D$1108</f>
        <v>8.0039024109137493</v>
      </c>
      <c r="I195" s="1">
        <f t="shared" ref="I195:I258" si="20">MIN(E195,F195*H195)</f>
        <v>0</v>
      </c>
      <c r="J195" s="1">
        <f t="shared" ref="J195:J258" si="21">E195-I195</f>
        <v>0</v>
      </c>
      <c r="K195" s="40">
        <f t="shared" ref="K195:K258" si="22">$J$1106</f>
        <v>0.8732460979300799</v>
      </c>
      <c r="L195" s="7">
        <f t="shared" ref="L195:L258" si="23">K195*J195</f>
        <v>0</v>
      </c>
    </row>
    <row r="196" spans="1:12" s="80" customFormat="1">
      <c r="A196" s="142" t="s">
        <v>208</v>
      </c>
      <c r="B196" s="148">
        <v>260401</v>
      </c>
      <c r="C196" s="80" t="s">
        <v>211</v>
      </c>
      <c r="D196" s="142" t="s">
        <v>1122</v>
      </c>
      <c r="E196" s="17">
        <v>0</v>
      </c>
      <c r="F196" s="123">
        <v>0</v>
      </c>
      <c r="G196" s="2">
        <f t="shared" si="18"/>
        <v>0</v>
      </c>
      <c r="H196" s="3">
        <f t="shared" si="19"/>
        <v>8.0039024109137493</v>
      </c>
      <c r="I196" s="1">
        <f t="shared" si="20"/>
        <v>0</v>
      </c>
      <c r="J196" s="1">
        <f t="shared" si="21"/>
        <v>0</v>
      </c>
      <c r="K196" s="40">
        <f t="shared" si="22"/>
        <v>0.8732460979300799</v>
      </c>
      <c r="L196" s="7">
        <f t="shared" si="23"/>
        <v>0</v>
      </c>
    </row>
    <row r="197" spans="1:12" s="80" customFormat="1">
      <c r="A197" s="142" t="s">
        <v>208</v>
      </c>
      <c r="B197" s="148">
        <v>260406</v>
      </c>
      <c r="C197" s="80" t="s">
        <v>212</v>
      </c>
      <c r="D197" s="142" t="s">
        <v>1122</v>
      </c>
      <c r="E197" s="17">
        <v>0</v>
      </c>
      <c r="F197" s="123">
        <v>0</v>
      </c>
      <c r="G197" s="2">
        <f t="shared" si="18"/>
        <v>0</v>
      </c>
      <c r="H197" s="3">
        <f t="shared" si="19"/>
        <v>8.0039024109137493</v>
      </c>
      <c r="I197" s="1">
        <f t="shared" si="20"/>
        <v>0</v>
      </c>
      <c r="J197" s="1">
        <f t="shared" si="21"/>
        <v>0</v>
      </c>
      <c r="K197" s="40">
        <f t="shared" si="22"/>
        <v>0.8732460979300799</v>
      </c>
      <c r="L197" s="7">
        <f t="shared" si="23"/>
        <v>0</v>
      </c>
    </row>
    <row r="198" spans="1:12" s="80" customFormat="1">
      <c r="A198" s="142" t="s">
        <v>208</v>
      </c>
      <c r="B198" s="148">
        <v>260408</v>
      </c>
      <c r="C198" s="80" t="s">
        <v>213</v>
      </c>
      <c r="D198" s="142" t="s">
        <v>1122</v>
      </c>
      <c r="E198" s="17">
        <v>0</v>
      </c>
      <c r="F198" s="123">
        <v>0</v>
      </c>
      <c r="G198" s="2">
        <f t="shared" si="18"/>
        <v>0</v>
      </c>
      <c r="H198" s="3">
        <f t="shared" si="19"/>
        <v>8.0039024109137493</v>
      </c>
      <c r="I198" s="1">
        <f t="shared" si="20"/>
        <v>0</v>
      </c>
      <c r="J198" s="1">
        <f t="shared" si="21"/>
        <v>0</v>
      </c>
      <c r="K198" s="40">
        <f t="shared" si="22"/>
        <v>0.8732460979300799</v>
      </c>
      <c r="L198" s="7">
        <f t="shared" si="23"/>
        <v>0</v>
      </c>
    </row>
    <row r="199" spans="1:12" s="80" customFormat="1">
      <c r="A199" s="142" t="s">
        <v>208</v>
      </c>
      <c r="B199" s="149">
        <v>260411</v>
      </c>
      <c r="C199" s="80" t="s">
        <v>214</v>
      </c>
      <c r="D199" s="142" t="s">
        <v>1122</v>
      </c>
      <c r="E199" s="17">
        <v>0</v>
      </c>
      <c r="F199" s="123">
        <v>0</v>
      </c>
      <c r="G199" s="2">
        <f t="shared" si="18"/>
        <v>0</v>
      </c>
      <c r="H199" s="3">
        <f t="shared" si="19"/>
        <v>8.0039024109137493</v>
      </c>
      <c r="I199" s="1">
        <f t="shared" si="20"/>
        <v>0</v>
      </c>
      <c r="J199" s="1">
        <f t="shared" si="21"/>
        <v>0</v>
      </c>
      <c r="K199" s="40">
        <f t="shared" si="22"/>
        <v>0.8732460979300799</v>
      </c>
      <c r="L199" s="7">
        <f t="shared" si="23"/>
        <v>0</v>
      </c>
    </row>
    <row r="200" spans="1:12" s="80" customFormat="1">
      <c r="A200" s="142" t="s">
        <v>208</v>
      </c>
      <c r="B200" s="149">
        <v>260412</v>
      </c>
      <c r="C200" s="80" t="s">
        <v>215</v>
      </c>
      <c r="D200" s="142" t="s">
        <v>1122</v>
      </c>
      <c r="E200" s="17">
        <v>0</v>
      </c>
      <c r="F200" s="123">
        <v>0</v>
      </c>
      <c r="G200" s="2">
        <f t="shared" si="18"/>
        <v>0</v>
      </c>
      <c r="H200" s="3">
        <f t="shared" si="19"/>
        <v>8.0039024109137493</v>
      </c>
      <c r="I200" s="1">
        <f t="shared" si="20"/>
        <v>0</v>
      </c>
      <c r="J200" s="1">
        <f t="shared" si="21"/>
        <v>0</v>
      </c>
      <c r="K200" s="40">
        <f t="shared" si="22"/>
        <v>0.8732460979300799</v>
      </c>
      <c r="L200" s="7">
        <f t="shared" si="23"/>
        <v>0</v>
      </c>
    </row>
    <row r="201" spans="1:12" s="80" customFormat="1">
      <c r="A201" s="142" t="s">
        <v>208</v>
      </c>
      <c r="B201" s="148">
        <v>260413</v>
      </c>
      <c r="C201" s="80" t="s">
        <v>216</v>
      </c>
      <c r="D201" s="142" t="s">
        <v>1122</v>
      </c>
      <c r="E201" s="17">
        <v>0</v>
      </c>
      <c r="F201" s="123">
        <v>0</v>
      </c>
      <c r="G201" s="2">
        <f t="shared" si="18"/>
        <v>0</v>
      </c>
      <c r="H201" s="3">
        <f t="shared" si="19"/>
        <v>8.0039024109137493</v>
      </c>
      <c r="I201" s="1">
        <f t="shared" si="20"/>
        <v>0</v>
      </c>
      <c r="J201" s="1">
        <f t="shared" si="21"/>
        <v>0</v>
      </c>
      <c r="K201" s="40">
        <f t="shared" si="22"/>
        <v>0.8732460979300799</v>
      </c>
      <c r="L201" s="7">
        <f t="shared" si="23"/>
        <v>0</v>
      </c>
    </row>
    <row r="202" spans="1:12" s="80" customFormat="1">
      <c r="A202" s="142" t="s">
        <v>208</v>
      </c>
      <c r="B202" s="148">
        <v>260414</v>
      </c>
      <c r="C202" s="80" t="s">
        <v>217</v>
      </c>
      <c r="D202" s="142" t="s">
        <v>1122</v>
      </c>
      <c r="E202" s="17">
        <v>0</v>
      </c>
      <c r="F202" s="123">
        <v>0</v>
      </c>
      <c r="G202" s="2">
        <f t="shared" si="18"/>
        <v>0</v>
      </c>
      <c r="H202" s="3">
        <f t="shared" si="19"/>
        <v>8.0039024109137493</v>
      </c>
      <c r="I202" s="1">
        <f t="shared" si="20"/>
        <v>0</v>
      </c>
      <c r="J202" s="1">
        <f t="shared" si="21"/>
        <v>0</v>
      </c>
      <c r="K202" s="40">
        <f t="shared" si="22"/>
        <v>0.8732460979300799</v>
      </c>
      <c r="L202" s="7">
        <f t="shared" si="23"/>
        <v>0</v>
      </c>
    </row>
    <row r="203" spans="1:12" s="80" customFormat="1">
      <c r="A203" s="142" t="s">
        <v>208</v>
      </c>
      <c r="B203" s="148">
        <v>260415</v>
      </c>
      <c r="C203" s="80" t="s">
        <v>218</v>
      </c>
      <c r="D203" s="142" t="s">
        <v>1122</v>
      </c>
      <c r="E203" s="17">
        <v>0</v>
      </c>
      <c r="F203" s="123">
        <v>0</v>
      </c>
      <c r="G203" s="2">
        <f t="shared" si="18"/>
        <v>0</v>
      </c>
      <c r="H203" s="3">
        <f t="shared" si="19"/>
        <v>8.0039024109137493</v>
      </c>
      <c r="I203" s="1">
        <f t="shared" si="20"/>
        <v>0</v>
      </c>
      <c r="J203" s="1">
        <f t="shared" si="21"/>
        <v>0</v>
      </c>
      <c r="K203" s="40">
        <f t="shared" si="22"/>
        <v>0.8732460979300799</v>
      </c>
      <c r="L203" s="7">
        <f t="shared" si="23"/>
        <v>0</v>
      </c>
    </row>
    <row r="204" spans="1:12" s="80" customFormat="1">
      <c r="A204" s="142" t="s">
        <v>208</v>
      </c>
      <c r="B204" s="149">
        <v>260417</v>
      </c>
      <c r="C204" s="80" t="s">
        <v>219</v>
      </c>
      <c r="D204" s="142" t="s">
        <v>1122</v>
      </c>
      <c r="E204" s="17">
        <v>0</v>
      </c>
      <c r="F204" s="123">
        <v>0</v>
      </c>
      <c r="G204" s="2">
        <f t="shared" si="18"/>
        <v>0</v>
      </c>
      <c r="H204" s="3">
        <f t="shared" si="19"/>
        <v>8.0039024109137493</v>
      </c>
      <c r="I204" s="1">
        <f t="shared" si="20"/>
        <v>0</v>
      </c>
      <c r="J204" s="1">
        <f t="shared" si="21"/>
        <v>0</v>
      </c>
      <c r="K204" s="40">
        <f t="shared" si="22"/>
        <v>0.8732460979300799</v>
      </c>
      <c r="L204" s="7">
        <f t="shared" si="23"/>
        <v>0</v>
      </c>
    </row>
    <row r="205" spans="1:12" s="80" customFormat="1">
      <c r="A205" s="142" t="s">
        <v>208</v>
      </c>
      <c r="B205" s="148">
        <v>260418</v>
      </c>
      <c r="C205" s="80" t="s">
        <v>220</v>
      </c>
      <c r="D205" s="142" t="s">
        <v>1122</v>
      </c>
      <c r="E205" s="17">
        <v>0</v>
      </c>
      <c r="F205" s="123">
        <v>0</v>
      </c>
      <c r="G205" s="2">
        <f t="shared" si="18"/>
        <v>0</v>
      </c>
      <c r="H205" s="3">
        <f t="shared" si="19"/>
        <v>8.0039024109137493</v>
      </c>
      <c r="I205" s="1">
        <f t="shared" si="20"/>
        <v>0</v>
      </c>
      <c r="J205" s="1">
        <f t="shared" si="21"/>
        <v>0</v>
      </c>
      <c r="K205" s="40">
        <f t="shared" si="22"/>
        <v>0.8732460979300799</v>
      </c>
      <c r="L205" s="7">
        <f t="shared" si="23"/>
        <v>0</v>
      </c>
    </row>
    <row r="206" spans="1:12" s="80" customFormat="1">
      <c r="A206" s="142" t="s">
        <v>208</v>
      </c>
      <c r="B206" s="148">
        <v>260419</v>
      </c>
      <c r="C206" s="80" t="s">
        <v>221</v>
      </c>
      <c r="D206" s="142" t="s">
        <v>1122</v>
      </c>
      <c r="E206" s="17">
        <v>0</v>
      </c>
      <c r="F206" s="123">
        <v>0</v>
      </c>
      <c r="G206" s="2">
        <f t="shared" si="18"/>
        <v>0</v>
      </c>
      <c r="H206" s="3">
        <f t="shared" si="19"/>
        <v>8.0039024109137493</v>
      </c>
      <c r="I206" s="1">
        <f t="shared" si="20"/>
        <v>0</v>
      </c>
      <c r="J206" s="1">
        <f t="shared" si="21"/>
        <v>0</v>
      </c>
      <c r="K206" s="40">
        <f t="shared" si="22"/>
        <v>0.8732460979300799</v>
      </c>
      <c r="L206" s="7">
        <f t="shared" si="23"/>
        <v>0</v>
      </c>
    </row>
    <row r="207" spans="1:12" s="80" customFormat="1">
      <c r="A207" s="142" t="s">
        <v>208</v>
      </c>
      <c r="B207" s="148">
        <v>260421</v>
      </c>
      <c r="C207" s="80" t="s">
        <v>222</v>
      </c>
      <c r="D207" s="142" t="s">
        <v>1122</v>
      </c>
      <c r="E207" s="17">
        <v>0</v>
      </c>
      <c r="F207" s="123">
        <v>0</v>
      </c>
      <c r="G207" s="2">
        <f t="shared" si="18"/>
        <v>0</v>
      </c>
      <c r="H207" s="3">
        <f t="shared" si="19"/>
        <v>8.0039024109137493</v>
      </c>
      <c r="I207" s="1">
        <f t="shared" si="20"/>
        <v>0</v>
      </c>
      <c r="J207" s="1">
        <f t="shared" si="21"/>
        <v>0</v>
      </c>
      <c r="K207" s="40">
        <f t="shared" si="22"/>
        <v>0.8732460979300799</v>
      </c>
      <c r="L207" s="7">
        <f t="shared" si="23"/>
        <v>0</v>
      </c>
    </row>
    <row r="208" spans="1:12" s="80" customFormat="1">
      <c r="A208" s="142" t="s">
        <v>223</v>
      </c>
      <c r="B208" s="148">
        <v>270425</v>
      </c>
      <c r="C208" s="80" t="s">
        <v>224</v>
      </c>
      <c r="D208" s="142" t="s">
        <v>1122</v>
      </c>
      <c r="E208" s="17">
        <v>0</v>
      </c>
      <c r="F208" s="123">
        <v>0</v>
      </c>
      <c r="G208" s="2">
        <f t="shared" si="18"/>
        <v>0</v>
      </c>
      <c r="H208" s="3">
        <f t="shared" si="19"/>
        <v>8.0039024109137493</v>
      </c>
      <c r="I208" s="1">
        <f t="shared" si="20"/>
        <v>0</v>
      </c>
      <c r="J208" s="1">
        <f t="shared" si="21"/>
        <v>0</v>
      </c>
      <c r="K208" s="40">
        <f t="shared" si="22"/>
        <v>0.8732460979300799</v>
      </c>
      <c r="L208" s="7">
        <f t="shared" si="23"/>
        <v>0</v>
      </c>
    </row>
    <row r="209" spans="1:12" s="80" customFormat="1">
      <c r="A209" s="142" t="s">
        <v>223</v>
      </c>
      <c r="B209" s="149">
        <v>270426</v>
      </c>
      <c r="C209" s="80" t="s">
        <v>225</v>
      </c>
      <c r="D209" s="142" t="s">
        <v>1122</v>
      </c>
      <c r="E209" s="17">
        <v>0</v>
      </c>
      <c r="F209" s="123">
        <v>0</v>
      </c>
      <c r="G209" s="2">
        <f t="shared" si="18"/>
        <v>0</v>
      </c>
      <c r="H209" s="3">
        <f t="shared" si="19"/>
        <v>8.0039024109137493</v>
      </c>
      <c r="I209" s="1">
        <f t="shared" si="20"/>
        <v>0</v>
      </c>
      <c r="J209" s="1">
        <f t="shared" si="21"/>
        <v>0</v>
      </c>
      <c r="K209" s="40">
        <f t="shared" si="22"/>
        <v>0.8732460979300799</v>
      </c>
      <c r="L209" s="7">
        <f t="shared" si="23"/>
        <v>0</v>
      </c>
    </row>
    <row r="210" spans="1:12" s="80" customFormat="1">
      <c r="A210" s="142" t="s">
        <v>223</v>
      </c>
      <c r="B210" s="148">
        <v>270428</v>
      </c>
      <c r="C210" s="80" t="s">
        <v>226</v>
      </c>
      <c r="D210" s="142" t="s">
        <v>1122</v>
      </c>
      <c r="E210" s="17">
        <v>0</v>
      </c>
      <c r="F210" s="123">
        <v>0</v>
      </c>
      <c r="G210" s="2">
        <f t="shared" si="18"/>
        <v>0</v>
      </c>
      <c r="H210" s="3">
        <f t="shared" si="19"/>
        <v>8.0039024109137493</v>
      </c>
      <c r="I210" s="1">
        <f t="shared" si="20"/>
        <v>0</v>
      </c>
      <c r="J210" s="1">
        <f t="shared" si="21"/>
        <v>0</v>
      </c>
      <c r="K210" s="40">
        <f t="shared" si="22"/>
        <v>0.8732460979300799</v>
      </c>
      <c r="L210" s="7">
        <f t="shared" si="23"/>
        <v>0</v>
      </c>
    </row>
    <row r="211" spans="1:12" s="80" customFormat="1">
      <c r="A211" s="142" t="s">
        <v>223</v>
      </c>
      <c r="B211" s="148">
        <v>270429</v>
      </c>
      <c r="C211" s="80" t="s">
        <v>227</v>
      </c>
      <c r="D211" s="142" t="s">
        <v>1122</v>
      </c>
      <c r="E211" s="17">
        <v>0</v>
      </c>
      <c r="F211" s="123">
        <v>0</v>
      </c>
      <c r="G211" s="2">
        <f t="shared" si="18"/>
        <v>0</v>
      </c>
      <c r="H211" s="3">
        <f t="shared" si="19"/>
        <v>8.0039024109137493</v>
      </c>
      <c r="I211" s="1">
        <f t="shared" si="20"/>
        <v>0</v>
      </c>
      <c r="J211" s="1">
        <f t="shared" si="21"/>
        <v>0</v>
      </c>
      <c r="K211" s="40">
        <f t="shared" si="22"/>
        <v>0.8732460979300799</v>
      </c>
      <c r="L211" s="7">
        <f t="shared" si="23"/>
        <v>0</v>
      </c>
    </row>
    <row r="212" spans="1:12" s="80" customFormat="1">
      <c r="A212" s="142" t="s">
        <v>223</v>
      </c>
      <c r="B212" s="148">
        <v>270430</v>
      </c>
      <c r="C212" s="80" t="s">
        <v>228</v>
      </c>
      <c r="D212" s="142" t="s">
        <v>1122</v>
      </c>
      <c r="E212" s="17">
        <v>0</v>
      </c>
      <c r="F212" s="123">
        <v>0</v>
      </c>
      <c r="G212" s="2">
        <f t="shared" si="18"/>
        <v>0</v>
      </c>
      <c r="H212" s="3">
        <f t="shared" si="19"/>
        <v>8.0039024109137493</v>
      </c>
      <c r="I212" s="1">
        <f t="shared" si="20"/>
        <v>0</v>
      </c>
      <c r="J212" s="1">
        <f t="shared" si="21"/>
        <v>0</v>
      </c>
      <c r="K212" s="40">
        <f t="shared" si="22"/>
        <v>0.8732460979300799</v>
      </c>
      <c r="L212" s="7">
        <f t="shared" si="23"/>
        <v>0</v>
      </c>
    </row>
    <row r="213" spans="1:12" s="80" customFormat="1">
      <c r="A213" s="142" t="s">
        <v>223</v>
      </c>
      <c r="B213" s="148">
        <v>270432</v>
      </c>
      <c r="C213" s="80" t="s">
        <v>229</v>
      </c>
      <c r="D213" s="142" t="s">
        <v>1122</v>
      </c>
      <c r="E213" s="17">
        <v>0</v>
      </c>
      <c r="F213" s="123">
        <v>0</v>
      </c>
      <c r="G213" s="2">
        <f t="shared" si="18"/>
        <v>0</v>
      </c>
      <c r="H213" s="3">
        <f t="shared" si="19"/>
        <v>8.0039024109137493</v>
      </c>
      <c r="I213" s="1">
        <f t="shared" si="20"/>
        <v>0</v>
      </c>
      <c r="J213" s="1">
        <f t="shared" si="21"/>
        <v>0</v>
      </c>
      <c r="K213" s="40">
        <f t="shared" si="22"/>
        <v>0.8732460979300799</v>
      </c>
      <c r="L213" s="7">
        <f t="shared" si="23"/>
        <v>0</v>
      </c>
    </row>
    <row r="214" spans="1:12" s="80" customFormat="1">
      <c r="A214" s="142" t="s">
        <v>223</v>
      </c>
      <c r="B214" s="148">
        <v>270433</v>
      </c>
      <c r="C214" s="80" t="s">
        <v>230</v>
      </c>
      <c r="D214" s="142" t="s">
        <v>1122</v>
      </c>
      <c r="E214" s="17">
        <v>0</v>
      </c>
      <c r="F214" s="123">
        <v>0</v>
      </c>
      <c r="G214" s="2">
        <f t="shared" si="18"/>
        <v>0</v>
      </c>
      <c r="H214" s="3">
        <f t="shared" si="19"/>
        <v>8.0039024109137493</v>
      </c>
      <c r="I214" s="1">
        <f t="shared" si="20"/>
        <v>0</v>
      </c>
      <c r="J214" s="1">
        <f t="shared" si="21"/>
        <v>0</v>
      </c>
      <c r="K214" s="40">
        <f t="shared" si="22"/>
        <v>0.8732460979300799</v>
      </c>
      <c r="L214" s="7">
        <f t="shared" si="23"/>
        <v>0</v>
      </c>
    </row>
    <row r="215" spans="1:12" s="80" customFormat="1">
      <c r="A215" s="142" t="s">
        <v>223</v>
      </c>
      <c r="B215" s="148">
        <v>270435</v>
      </c>
      <c r="C215" s="80" t="s">
        <v>231</v>
      </c>
      <c r="D215" s="142" t="s">
        <v>1122</v>
      </c>
      <c r="E215" s="17">
        <v>0</v>
      </c>
      <c r="F215" s="123">
        <v>0</v>
      </c>
      <c r="G215" s="2">
        <f t="shared" si="18"/>
        <v>0</v>
      </c>
      <c r="H215" s="3">
        <f t="shared" si="19"/>
        <v>8.0039024109137493</v>
      </c>
      <c r="I215" s="1">
        <f t="shared" si="20"/>
        <v>0</v>
      </c>
      <c r="J215" s="1">
        <f t="shared" si="21"/>
        <v>0</v>
      </c>
      <c r="K215" s="40">
        <f t="shared" si="22"/>
        <v>0.8732460979300799</v>
      </c>
      <c r="L215" s="7">
        <f t="shared" si="23"/>
        <v>0</v>
      </c>
    </row>
    <row r="216" spans="1:12" s="80" customFormat="1">
      <c r="A216" s="142" t="s">
        <v>223</v>
      </c>
      <c r="B216" s="148">
        <v>270438</v>
      </c>
      <c r="C216" s="80" t="s">
        <v>232</v>
      </c>
      <c r="D216" s="142" t="s">
        <v>1122</v>
      </c>
      <c r="E216" s="17">
        <v>0</v>
      </c>
      <c r="F216" s="123">
        <v>0</v>
      </c>
      <c r="G216" s="2">
        <f t="shared" si="18"/>
        <v>0</v>
      </c>
      <c r="H216" s="3">
        <f t="shared" si="19"/>
        <v>8.0039024109137493</v>
      </c>
      <c r="I216" s="1">
        <f t="shared" si="20"/>
        <v>0</v>
      </c>
      <c r="J216" s="1">
        <f t="shared" si="21"/>
        <v>0</v>
      </c>
      <c r="K216" s="40">
        <f t="shared" si="22"/>
        <v>0.8732460979300799</v>
      </c>
      <c r="L216" s="7">
        <f t="shared" si="23"/>
        <v>0</v>
      </c>
    </row>
    <row r="217" spans="1:12" s="80" customFormat="1">
      <c r="A217" s="142" t="s">
        <v>223</v>
      </c>
      <c r="B217" s="148">
        <v>270441</v>
      </c>
      <c r="C217" s="80" t="s">
        <v>233</v>
      </c>
      <c r="D217" s="142" t="s">
        <v>1122</v>
      </c>
      <c r="E217" s="17">
        <v>0</v>
      </c>
      <c r="F217" s="123">
        <v>0</v>
      </c>
      <c r="G217" s="2">
        <f t="shared" si="18"/>
        <v>0</v>
      </c>
      <c r="H217" s="3">
        <f t="shared" si="19"/>
        <v>8.0039024109137493</v>
      </c>
      <c r="I217" s="1">
        <f t="shared" si="20"/>
        <v>0</v>
      </c>
      <c r="J217" s="1">
        <f t="shared" si="21"/>
        <v>0</v>
      </c>
      <c r="K217" s="40">
        <f t="shared" si="22"/>
        <v>0.8732460979300799</v>
      </c>
      <c r="L217" s="7">
        <f t="shared" si="23"/>
        <v>0</v>
      </c>
    </row>
    <row r="218" spans="1:12" s="80" customFormat="1">
      <c r="A218" s="142" t="s">
        <v>234</v>
      </c>
      <c r="B218" s="149">
        <v>280446</v>
      </c>
      <c r="C218" s="80" t="s">
        <v>235</v>
      </c>
      <c r="D218" s="142" t="s">
        <v>1122</v>
      </c>
      <c r="E218" s="17">
        <v>0</v>
      </c>
      <c r="F218" s="123">
        <v>0</v>
      </c>
      <c r="G218" s="2">
        <f t="shared" si="18"/>
        <v>0</v>
      </c>
      <c r="H218" s="3">
        <f t="shared" si="19"/>
        <v>8.0039024109137493</v>
      </c>
      <c r="I218" s="1">
        <f t="shared" si="20"/>
        <v>0</v>
      </c>
      <c r="J218" s="1">
        <f t="shared" si="21"/>
        <v>0</v>
      </c>
      <c r="K218" s="40">
        <f t="shared" si="22"/>
        <v>0.8732460979300799</v>
      </c>
      <c r="L218" s="7">
        <f t="shared" si="23"/>
        <v>0</v>
      </c>
    </row>
    <row r="219" spans="1:12" s="80" customFormat="1">
      <c r="A219" s="142" t="s">
        <v>234</v>
      </c>
      <c r="B219" s="149">
        <v>280447</v>
      </c>
      <c r="C219" s="80" t="s">
        <v>236</v>
      </c>
      <c r="D219" s="142" t="s">
        <v>1122</v>
      </c>
      <c r="E219" s="17">
        <v>0</v>
      </c>
      <c r="F219" s="123">
        <v>0</v>
      </c>
      <c r="G219" s="2">
        <f t="shared" si="18"/>
        <v>0</v>
      </c>
      <c r="H219" s="3">
        <f t="shared" si="19"/>
        <v>8.0039024109137493</v>
      </c>
      <c r="I219" s="1">
        <f t="shared" si="20"/>
        <v>0</v>
      </c>
      <c r="J219" s="1">
        <f t="shared" si="21"/>
        <v>0</v>
      </c>
      <c r="K219" s="40">
        <f t="shared" si="22"/>
        <v>0.8732460979300799</v>
      </c>
      <c r="L219" s="7">
        <f t="shared" si="23"/>
        <v>0</v>
      </c>
    </row>
    <row r="220" spans="1:12" s="80" customFormat="1">
      <c r="A220" s="142" t="s">
        <v>234</v>
      </c>
      <c r="B220" s="149">
        <v>280448</v>
      </c>
      <c r="C220" s="80" t="s">
        <v>237</v>
      </c>
      <c r="D220" s="142" t="s">
        <v>1122</v>
      </c>
      <c r="E220" s="17">
        <v>0</v>
      </c>
      <c r="F220" s="123">
        <v>0</v>
      </c>
      <c r="G220" s="2">
        <f t="shared" si="18"/>
        <v>0</v>
      </c>
      <c r="H220" s="3">
        <f t="shared" si="19"/>
        <v>8.0039024109137493</v>
      </c>
      <c r="I220" s="1">
        <f t="shared" si="20"/>
        <v>0</v>
      </c>
      <c r="J220" s="1">
        <f t="shared" si="21"/>
        <v>0</v>
      </c>
      <c r="K220" s="40">
        <f t="shared" si="22"/>
        <v>0.8732460979300799</v>
      </c>
      <c r="L220" s="7">
        <f t="shared" si="23"/>
        <v>0</v>
      </c>
    </row>
    <row r="221" spans="1:12" s="80" customFormat="1">
      <c r="A221" s="142" t="s">
        <v>234</v>
      </c>
      <c r="B221" s="148">
        <v>280451</v>
      </c>
      <c r="C221" s="80" t="s">
        <v>238</v>
      </c>
      <c r="D221" s="142" t="s">
        <v>1122</v>
      </c>
      <c r="E221" s="17">
        <v>0</v>
      </c>
      <c r="F221" s="123">
        <v>0</v>
      </c>
      <c r="G221" s="2">
        <f t="shared" si="18"/>
        <v>0</v>
      </c>
      <c r="H221" s="3">
        <f t="shared" si="19"/>
        <v>8.0039024109137493</v>
      </c>
      <c r="I221" s="1">
        <f t="shared" si="20"/>
        <v>0</v>
      </c>
      <c r="J221" s="1">
        <f t="shared" si="21"/>
        <v>0</v>
      </c>
      <c r="K221" s="40">
        <f t="shared" si="22"/>
        <v>0.8732460979300799</v>
      </c>
      <c r="L221" s="7">
        <f t="shared" si="23"/>
        <v>0</v>
      </c>
    </row>
    <row r="222" spans="1:12" s="80" customFormat="1">
      <c r="A222" s="142" t="s">
        <v>234</v>
      </c>
      <c r="B222" s="149">
        <v>280452</v>
      </c>
      <c r="C222" s="80" t="s">
        <v>239</v>
      </c>
      <c r="D222" s="142" t="s">
        <v>1122</v>
      </c>
      <c r="E222" s="17">
        <v>0</v>
      </c>
      <c r="F222" s="123">
        <v>0</v>
      </c>
      <c r="G222" s="2">
        <f t="shared" si="18"/>
        <v>0</v>
      </c>
      <c r="H222" s="3">
        <f t="shared" si="19"/>
        <v>8.0039024109137493</v>
      </c>
      <c r="I222" s="1">
        <f t="shared" si="20"/>
        <v>0</v>
      </c>
      <c r="J222" s="1">
        <f t="shared" si="21"/>
        <v>0</v>
      </c>
      <c r="K222" s="40">
        <f t="shared" si="22"/>
        <v>0.8732460979300799</v>
      </c>
      <c r="L222" s="7">
        <f t="shared" si="23"/>
        <v>0</v>
      </c>
    </row>
    <row r="223" spans="1:12" s="80" customFormat="1">
      <c r="A223" s="142" t="s">
        <v>234</v>
      </c>
      <c r="B223" s="149">
        <v>280454</v>
      </c>
      <c r="C223" s="80" t="s">
        <v>240</v>
      </c>
      <c r="D223" s="142" t="s">
        <v>1122</v>
      </c>
      <c r="E223" s="17">
        <v>0</v>
      </c>
      <c r="F223" s="123">
        <v>0</v>
      </c>
      <c r="G223" s="2">
        <f t="shared" si="18"/>
        <v>0</v>
      </c>
      <c r="H223" s="3">
        <f t="shared" si="19"/>
        <v>8.0039024109137493</v>
      </c>
      <c r="I223" s="1">
        <f t="shared" si="20"/>
        <v>0</v>
      </c>
      <c r="J223" s="1">
        <f t="shared" si="21"/>
        <v>0</v>
      </c>
      <c r="K223" s="40">
        <f t="shared" si="22"/>
        <v>0.8732460979300799</v>
      </c>
      <c r="L223" s="7">
        <f t="shared" si="23"/>
        <v>0</v>
      </c>
    </row>
    <row r="224" spans="1:12" s="80" customFormat="1">
      <c r="A224" s="142" t="s">
        <v>234</v>
      </c>
      <c r="B224" s="149">
        <v>280455</v>
      </c>
      <c r="C224" s="80" t="s">
        <v>241</v>
      </c>
      <c r="D224" s="142" t="s">
        <v>1122</v>
      </c>
      <c r="E224" s="17">
        <v>0</v>
      </c>
      <c r="F224" s="123">
        <v>0</v>
      </c>
      <c r="G224" s="2">
        <f t="shared" si="18"/>
        <v>0</v>
      </c>
      <c r="H224" s="3">
        <f t="shared" si="19"/>
        <v>8.0039024109137493</v>
      </c>
      <c r="I224" s="1">
        <f t="shared" si="20"/>
        <v>0</v>
      </c>
      <c r="J224" s="1">
        <f t="shared" si="21"/>
        <v>0</v>
      </c>
      <c r="K224" s="40">
        <f t="shared" si="22"/>
        <v>0.8732460979300799</v>
      </c>
      <c r="L224" s="7">
        <f t="shared" si="23"/>
        <v>0</v>
      </c>
    </row>
    <row r="225" spans="1:12" s="80" customFormat="1">
      <c r="A225" s="142" t="s">
        <v>234</v>
      </c>
      <c r="B225" s="149">
        <v>280456</v>
      </c>
      <c r="C225" s="80" t="s">
        <v>242</v>
      </c>
      <c r="D225" s="142" t="s">
        <v>1122</v>
      </c>
      <c r="E225" s="17">
        <v>0</v>
      </c>
      <c r="F225" s="123">
        <v>0</v>
      </c>
      <c r="G225" s="2">
        <f t="shared" si="18"/>
        <v>0</v>
      </c>
      <c r="H225" s="3">
        <f t="shared" si="19"/>
        <v>8.0039024109137493</v>
      </c>
      <c r="I225" s="1">
        <f t="shared" si="20"/>
        <v>0</v>
      </c>
      <c r="J225" s="1">
        <f t="shared" si="21"/>
        <v>0</v>
      </c>
      <c r="K225" s="40">
        <f t="shared" si="22"/>
        <v>0.8732460979300799</v>
      </c>
      <c r="L225" s="7">
        <f t="shared" si="23"/>
        <v>0</v>
      </c>
    </row>
    <row r="226" spans="1:12" s="80" customFormat="1">
      <c r="A226" s="142" t="s">
        <v>234</v>
      </c>
      <c r="B226" s="148">
        <v>280457</v>
      </c>
      <c r="C226" s="80" t="s">
        <v>243</v>
      </c>
      <c r="D226" s="142" t="s">
        <v>1122</v>
      </c>
      <c r="E226" s="17">
        <v>0</v>
      </c>
      <c r="F226" s="123">
        <v>0</v>
      </c>
      <c r="G226" s="2">
        <f t="shared" si="18"/>
        <v>0</v>
      </c>
      <c r="H226" s="3">
        <f t="shared" si="19"/>
        <v>8.0039024109137493</v>
      </c>
      <c r="I226" s="1">
        <f t="shared" si="20"/>
        <v>0</v>
      </c>
      <c r="J226" s="1">
        <f t="shared" si="21"/>
        <v>0</v>
      </c>
      <c r="K226" s="40">
        <f t="shared" si="22"/>
        <v>0.8732460979300799</v>
      </c>
      <c r="L226" s="7">
        <f t="shared" si="23"/>
        <v>0</v>
      </c>
    </row>
    <row r="227" spans="1:12" s="80" customFormat="1">
      <c r="A227" s="142" t="s">
        <v>234</v>
      </c>
      <c r="B227" s="148">
        <v>280461</v>
      </c>
      <c r="C227" s="80" t="s">
        <v>244</v>
      </c>
      <c r="D227" s="142" t="s">
        <v>1122</v>
      </c>
      <c r="E227" s="17">
        <v>0</v>
      </c>
      <c r="F227" s="123">
        <v>0</v>
      </c>
      <c r="G227" s="2">
        <f t="shared" si="18"/>
        <v>0</v>
      </c>
      <c r="H227" s="3">
        <f t="shared" si="19"/>
        <v>8.0039024109137493</v>
      </c>
      <c r="I227" s="1">
        <f t="shared" si="20"/>
        <v>0</v>
      </c>
      <c r="J227" s="1">
        <f t="shared" si="21"/>
        <v>0</v>
      </c>
      <c r="K227" s="40">
        <f t="shared" si="22"/>
        <v>0.8732460979300799</v>
      </c>
      <c r="L227" s="7">
        <f t="shared" si="23"/>
        <v>0</v>
      </c>
    </row>
    <row r="228" spans="1:12" s="80" customFormat="1">
      <c r="A228" s="142" t="s">
        <v>234</v>
      </c>
      <c r="B228" s="149">
        <v>280462</v>
      </c>
      <c r="C228" s="80" t="s">
        <v>245</v>
      </c>
      <c r="D228" s="142" t="s">
        <v>1122</v>
      </c>
      <c r="E228" s="17">
        <v>0</v>
      </c>
      <c r="F228" s="123">
        <v>0</v>
      </c>
      <c r="G228" s="2">
        <f t="shared" si="18"/>
        <v>0</v>
      </c>
      <c r="H228" s="3">
        <f t="shared" si="19"/>
        <v>8.0039024109137493</v>
      </c>
      <c r="I228" s="1">
        <f t="shared" si="20"/>
        <v>0</v>
      </c>
      <c r="J228" s="1">
        <f t="shared" si="21"/>
        <v>0</v>
      </c>
      <c r="K228" s="40">
        <f t="shared" si="22"/>
        <v>0.8732460979300799</v>
      </c>
      <c r="L228" s="7">
        <f t="shared" si="23"/>
        <v>0</v>
      </c>
    </row>
    <row r="229" spans="1:12" s="80" customFormat="1">
      <c r="A229" s="142" t="s">
        <v>234</v>
      </c>
      <c r="B229" s="148">
        <v>280466</v>
      </c>
      <c r="C229" s="80" t="s">
        <v>246</v>
      </c>
      <c r="D229" s="142" t="s">
        <v>1122</v>
      </c>
      <c r="E229" s="17">
        <v>0</v>
      </c>
      <c r="F229" s="123">
        <v>0</v>
      </c>
      <c r="G229" s="2">
        <f t="shared" si="18"/>
        <v>0</v>
      </c>
      <c r="H229" s="3">
        <f t="shared" si="19"/>
        <v>8.0039024109137493</v>
      </c>
      <c r="I229" s="1">
        <f t="shared" si="20"/>
        <v>0</v>
      </c>
      <c r="J229" s="1">
        <f t="shared" si="21"/>
        <v>0</v>
      </c>
      <c r="K229" s="40">
        <f t="shared" si="22"/>
        <v>0.8732460979300799</v>
      </c>
      <c r="L229" s="7">
        <f t="shared" si="23"/>
        <v>0</v>
      </c>
    </row>
    <row r="230" spans="1:12" s="80" customFormat="1">
      <c r="A230" s="142" t="s">
        <v>234</v>
      </c>
      <c r="B230" s="149">
        <v>280467</v>
      </c>
      <c r="C230" s="80" t="s">
        <v>247</v>
      </c>
      <c r="D230" s="142" t="s">
        <v>1122</v>
      </c>
      <c r="E230" s="17">
        <v>0</v>
      </c>
      <c r="F230" s="123">
        <v>0</v>
      </c>
      <c r="G230" s="2">
        <f t="shared" si="18"/>
        <v>0</v>
      </c>
      <c r="H230" s="3">
        <f t="shared" si="19"/>
        <v>8.0039024109137493</v>
      </c>
      <c r="I230" s="1">
        <f t="shared" si="20"/>
        <v>0</v>
      </c>
      <c r="J230" s="1">
        <f t="shared" si="21"/>
        <v>0</v>
      </c>
      <c r="K230" s="40">
        <f t="shared" si="22"/>
        <v>0.8732460979300799</v>
      </c>
      <c r="L230" s="7">
        <f t="shared" si="23"/>
        <v>0</v>
      </c>
    </row>
    <row r="231" spans="1:12" s="80" customFormat="1">
      <c r="A231" s="142" t="s">
        <v>234</v>
      </c>
      <c r="B231" s="149">
        <v>283301</v>
      </c>
      <c r="C231" s="80" t="s">
        <v>248</v>
      </c>
      <c r="D231" s="142" t="s">
        <v>1122</v>
      </c>
      <c r="E231" s="17">
        <v>0</v>
      </c>
      <c r="F231" s="123">
        <v>0</v>
      </c>
      <c r="G231" s="2">
        <f t="shared" si="18"/>
        <v>0</v>
      </c>
      <c r="H231" s="3">
        <f t="shared" si="19"/>
        <v>8.0039024109137493</v>
      </c>
      <c r="I231" s="1">
        <f t="shared" si="20"/>
        <v>0</v>
      </c>
      <c r="J231" s="1">
        <f t="shared" si="21"/>
        <v>0</v>
      </c>
      <c r="K231" s="40">
        <f t="shared" si="22"/>
        <v>0.8732460979300799</v>
      </c>
      <c r="L231" s="7">
        <f t="shared" si="23"/>
        <v>0</v>
      </c>
    </row>
    <row r="232" spans="1:12" s="80" customFormat="1">
      <c r="A232" s="142" t="s">
        <v>234</v>
      </c>
      <c r="B232" s="149">
        <v>287449</v>
      </c>
      <c r="C232" s="80" t="s">
        <v>249</v>
      </c>
      <c r="D232" s="142" t="s">
        <v>1122</v>
      </c>
      <c r="E232" s="17">
        <v>0</v>
      </c>
      <c r="F232" s="123">
        <v>0</v>
      </c>
      <c r="G232" s="2">
        <f t="shared" si="18"/>
        <v>0</v>
      </c>
      <c r="H232" s="3">
        <f t="shared" si="19"/>
        <v>8.0039024109137493</v>
      </c>
      <c r="I232" s="1">
        <f t="shared" si="20"/>
        <v>0</v>
      </c>
      <c r="J232" s="1">
        <f t="shared" si="21"/>
        <v>0</v>
      </c>
      <c r="K232" s="40">
        <f t="shared" si="22"/>
        <v>0.8732460979300799</v>
      </c>
      <c r="L232" s="7">
        <f t="shared" si="23"/>
        <v>0</v>
      </c>
    </row>
    <row r="233" spans="1:12" s="80" customFormat="1">
      <c r="A233" s="142" t="s">
        <v>250</v>
      </c>
      <c r="B233" s="148">
        <v>290280</v>
      </c>
      <c r="C233" s="80" t="s">
        <v>251</v>
      </c>
      <c r="D233" s="142" t="s">
        <v>1122</v>
      </c>
      <c r="E233" s="17">
        <v>0</v>
      </c>
      <c r="F233" s="123">
        <v>0</v>
      </c>
      <c r="G233" s="2">
        <f t="shared" si="18"/>
        <v>0</v>
      </c>
      <c r="H233" s="3">
        <f t="shared" si="19"/>
        <v>8.0039024109137493</v>
      </c>
      <c r="I233" s="1">
        <f t="shared" si="20"/>
        <v>0</v>
      </c>
      <c r="J233" s="1">
        <f t="shared" si="21"/>
        <v>0</v>
      </c>
      <c r="K233" s="40">
        <f t="shared" si="22"/>
        <v>0.8732460979300799</v>
      </c>
      <c r="L233" s="7">
        <f t="shared" si="23"/>
        <v>0</v>
      </c>
    </row>
    <row r="234" spans="1:12" s="80" customFormat="1">
      <c r="A234" s="142" t="s">
        <v>250</v>
      </c>
      <c r="B234" s="148">
        <v>290553</v>
      </c>
      <c r="C234" s="80" t="s">
        <v>252</v>
      </c>
      <c r="D234" s="142" t="s">
        <v>1122</v>
      </c>
      <c r="E234" s="17">
        <v>0</v>
      </c>
      <c r="F234" s="123">
        <v>0</v>
      </c>
      <c r="G234" s="2">
        <f t="shared" si="18"/>
        <v>0</v>
      </c>
      <c r="H234" s="3">
        <f t="shared" si="19"/>
        <v>8.0039024109137493</v>
      </c>
      <c r="I234" s="1">
        <f t="shared" si="20"/>
        <v>0</v>
      </c>
      <c r="J234" s="1">
        <f t="shared" si="21"/>
        <v>0</v>
      </c>
      <c r="K234" s="40">
        <f t="shared" si="22"/>
        <v>0.8732460979300799</v>
      </c>
      <c r="L234" s="7">
        <f t="shared" si="23"/>
        <v>0</v>
      </c>
    </row>
    <row r="235" spans="1:12" s="80" customFormat="1">
      <c r="A235" s="142" t="s">
        <v>250</v>
      </c>
      <c r="B235" s="148">
        <v>290554</v>
      </c>
      <c r="C235" s="80" t="s">
        <v>253</v>
      </c>
      <c r="D235" s="142" t="s">
        <v>1122</v>
      </c>
      <c r="E235" s="17">
        <v>0</v>
      </c>
      <c r="F235" s="123">
        <v>0</v>
      </c>
      <c r="G235" s="2">
        <f t="shared" si="18"/>
        <v>0</v>
      </c>
      <c r="H235" s="3">
        <f t="shared" si="19"/>
        <v>8.0039024109137493</v>
      </c>
      <c r="I235" s="1">
        <f t="shared" si="20"/>
        <v>0</v>
      </c>
      <c r="J235" s="1">
        <f t="shared" si="21"/>
        <v>0</v>
      </c>
      <c r="K235" s="40">
        <f t="shared" si="22"/>
        <v>0.8732460979300799</v>
      </c>
      <c r="L235" s="7">
        <f t="shared" si="23"/>
        <v>0</v>
      </c>
    </row>
    <row r="236" spans="1:12" s="80" customFormat="1">
      <c r="A236" s="142" t="s">
        <v>250</v>
      </c>
      <c r="B236" s="149">
        <v>290559</v>
      </c>
      <c r="C236" s="80" t="s">
        <v>254</v>
      </c>
      <c r="D236" s="142" t="s">
        <v>1122</v>
      </c>
      <c r="E236" s="17">
        <v>0</v>
      </c>
      <c r="F236" s="123">
        <v>0</v>
      </c>
      <c r="G236" s="2">
        <f t="shared" si="18"/>
        <v>0</v>
      </c>
      <c r="H236" s="3">
        <f t="shared" si="19"/>
        <v>8.0039024109137493</v>
      </c>
      <c r="I236" s="1">
        <f t="shared" si="20"/>
        <v>0</v>
      </c>
      <c r="J236" s="1">
        <f t="shared" si="21"/>
        <v>0</v>
      </c>
      <c r="K236" s="40">
        <f t="shared" si="22"/>
        <v>0.8732460979300799</v>
      </c>
      <c r="L236" s="7">
        <f t="shared" si="23"/>
        <v>0</v>
      </c>
    </row>
    <row r="237" spans="1:12" s="80" customFormat="1">
      <c r="A237" s="142" t="s">
        <v>250</v>
      </c>
      <c r="B237" s="149">
        <v>290561</v>
      </c>
      <c r="C237" s="80" t="s">
        <v>255</v>
      </c>
      <c r="D237" s="142" t="s">
        <v>1122</v>
      </c>
      <c r="E237" s="17">
        <v>0</v>
      </c>
      <c r="F237" s="123">
        <v>0</v>
      </c>
      <c r="G237" s="2">
        <f t="shared" si="18"/>
        <v>0</v>
      </c>
      <c r="H237" s="3">
        <f t="shared" si="19"/>
        <v>8.0039024109137493</v>
      </c>
      <c r="I237" s="1">
        <f t="shared" si="20"/>
        <v>0</v>
      </c>
      <c r="J237" s="1">
        <f t="shared" si="21"/>
        <v>0</v>
      </c>
      <c r="K237" s="40">
        <f t="shared" si="22"/>
        <v>0.8732460979300799</v>
      </c>
      <c r="L237" s="7">
        <f t="shared" si="23"/>
        <v>0</v>
      </c>
    </row>
    <row r="238" spans="1:12" s="80" customFormat="1">
      <c r="A238" s="142" t="s">
        <v>250</v>
      </c>
      <c r="B238" s="149">
        <v>290562</v>
      </c>
      <c r="C238" s="80" t="s">
        <v>256</v>
      </c>
      <c r="D238" s="142" t="s">
        <v>1122</v>
      </c>
      <c r="E238" s="17">
        <v>0</v>
      </c>
      <c r="F238" s="123">
        <v>0</v>
      </c>
      <c r="G238" s="2">
        <f t="shared" si="18"/>
        <v>0</v>
      </c>
      <c r="H238" s="3">
        <f t="shared" si="19"/>
        <v>8.0039024109137493</v>
      </c>
      <c r="I238" s="1">
        <f t="shared" si="20"/>
        <v>0</v>
      </c>
      <c r="J238" s="1">
        <f t="shared" si="21"/>
        <v>0</v>
      </c>
      <c r="K238" s="40">
        <f t="shared" si="22"/>
        <v>0.8732460979300799</v>
      </c>
      <c r="L238" s="7">
        <f t="shared" si="23"/>
        <v>0</v>
      </c>
    </row>
    <row r="239" spans="1:12" s="80" customFormat="1">
      <c r="A239" s="142" t="s">
        <v>250</v>
      </c>
      <c r="B239" s="148">
        <v>290565</v>
      </c>
      <c r="C239" s="80" t="s">
        <v>257</v>
      </c>
      <c r="D239" s="142" t="s">
        <v>1122</v>
      </c>
      <c r="E239" s="17">
        <v>0</v>
      </c>
      <c r="F239" s="123">
        <v>0</v>
      </c>
      <c r="G239" s="2">
        <f t="shared" si="18"/>
        <v>0</v>
      </c>
      <c r="H239" s="3">
        <f t="shared" si="19"/>
        <v>8.0039024109137493</v>
      </c>
      <c r="I239" s="1">
        <f t="shared" si="20"/>
        <v>0</v>
      </c>
      <c r="J239" s="1">
        <f t="shared" si="21"/>
        <v>0</v>
      </c>
      <c r="K239" s="40">
        <f t="shared" si="22"/>
        <v>0.8732460979300799</v>
      </c>
      <c r="L239" s="7">
        <f t="shared" si="23"/>
        <v>0</v>
      </c>
    </row>
    <row r="240" spans="1:12" s="80" customFormat="1">
      <c r="A240" s="142" t="s">
        <v>250</v>
      </c>
      <c r="B240" s="149">
        <v>290566</v>
      </c>
      <c r="C240" s="80" t="s">
        <v>258</v>
      </c>
      <c r="D240" s="142" t="s">
        <v>1122</v>
      </c>
      <c r="E240" s="17">
        <v>0</v>
      </c>
      <c r="F240" s="123">
        <v>0</v>
      </c>
      <c r="G240" s="2">
        <f t="shared" si="18"/>
        <v>0</v>
      </c>
      <c r="H240" s="3">
        <f t="shared" si="19"/>
        <v>8.0039024109137493</v>
      </c>
      <c r="I240" s="1">
        <f t="shared" si="20"/>
        <v>0</v>
      </c>
      <c r="J240" s="1">
        <f t="shared" si="21"/>
        <v>0</v>
      </c>
      <c r="K240" s="40">
        <f t="shared" si="22"/>
        <v>0.8732460979300799</v>
      </c>
      <c r="L240" s="7">
        <f t="shared" si="23"/>
        <v>0</v>
      </c>
    </row>
    <row r="241" spans="1:12" s="80" customFormat="1">
      <c r="A241" s="142" t="s">
        <v>250</v>
      </c>
      <c r="B241" s="148">
        <v>290570</v>
      </c>
      <c r="C241" s="80" t="s">
        <v>259</v>
      </c>
      <c r="D241" s="142" t="s">
        <v>1122</v>
      </c>
      <c r="E241" s="17">
        <v>0</v>
      </c>
      <c r="F241" s="123">
        <v>0</v>
      </c>
      <c r="G241" s="2">
        <f t="shared" si="18"/>
        <v>0</v>
      </c>
      <c r="H241" s="3">
        <f t="shared" si="19"/>
        <v>8.0039024109137493</v>
      </c>
      <c r="I241" s="1">
        <f t="shared" si="20"/>
        <v>0</v>
      </c>
      <c r="J241" s="1">
        <f t="shared" si="21"/>
        <v>0</v>
      </c>
      <c r="K241" s="40">
        <f t="shared" si="22"/>
        <v>0.8732460979300799</v>
      </c>
      <c r="L241" s="7">
        <f t="shared" si="23"/>
        <v>0</v>
      </c>
    </row>
    <row r="242" spans="1:12" s="80" customFormat="1">
      <c r="A242" s="142" t="s">
        <v>250</v>
      </c>
      <c r="B242" s="148">
        <v>290571</v>
      </c>
      <c r="C242" s="80" t="s">
        <v>260</v>
      </c>
      <c r="D242" s="142" t="s">
        <v>1122</v>
      </c>
      <c r="E242" s="17">
        <v>0</v>
      </c>
      <c r="F242" s="123">
        <v>0</v>
      </c>
      <c r="G242" s="2">
        <f t="shared" si="18"/>
        <v>0</v>
      </c>
      <c r="H242" s="3">
        <f t="shared" si="19"/>
        <v>8.0039024109137493</v>
      </c>
      <c r="I242" s="1">
        <f t="shared" si="20"/>
        <v>0</v>
      </c>
      <c r="J242" s="1">
        <f t="shared" si="21"/>
        <v>0</v>
      </c>
      <c r="K242" s="40">
        <f t="shared" si="22"/>
        <v>0.8732460979300799</v>
      </c>
      <c r="L242" s="7">
        <f t="shared" si="23"/>
        <v>0</v>
      </c>
    </row>
    <row r="243" spans="1:12" s="80" customFormat="1">
      <c r="A243" s="142" t="s">
        <v>250</v>
      </c>
      <c r="B243" s="148">
        <v>290573</v>
      </c>
      <c r="C243" s="80" t="s">
        <v>261</v>
      </c>
      <c r="D243" s="142" t="s">
        <v>1122</v>
      </c>
      <c r="E243" s="17">
        <v>0</v>
      </c>
      <c r="F243" s="123">
        <v>0</v>
      </c>
      <c r="G243" s="2">
        <f t="shared" si="18"/>
        <v>0</v>
      </c>
      <c r="H243" s="3">
        <f t="shared" si="19"/>
        <v>8.0039024109137493</v>
      </c>
      <c r="I243" s="1">
        <f t="shared" si="20"/>
        <v>0</v>
      </c>
      <c r="J243" s="1">
        <f t="shared" si="21"/>
        <v>0</v>
      </c>
      <c r="K243" s="40">
        <f t="shared" si="22"/>
        <v>0.8732460979300799</v>
      </c>
      <c r="L243" s="7">
        <f t="shared" si="23"/>
        <v>0</v>
      </c>
    </row>
    <row r="244" spans="1:12" s="80" customFormat="1">
      <c r="A244" s="142" t="s">
        <v>250</v>
      </c>
      <c r="B244" s="149">
        <v>290575</v>
      </c>
      <c r="C244" s="80" t="s">
        <v>262</v>
      </c>
      <c r="D244" s="142" t="s">
        <v>1122</v>
      </c>
      <c r="E244" s="17">
        <v>0</v>
      </c>
      <c r="F244" s="123">
        <v>0</v>
      </c>
      <c r="G244" s="2">
        <f t="shared" si="18"/>
        <v>0</v>
      </c>
      <c r="H244" s="3">
        <f t="shared" si="19"/>
        <v>8.0039024109137493</v>
      </c>
      <c r="I244" s="1">
        <f t="shared" si="20"/>
        <v>0</v>
      </c>
      <c r="J244" s="1">
        <f t="shared" si="21"/>
        <v>0</v>
      </c>
      <c r="K244" s="40">
        <f t="shared" si="22"/>
        <v>0.8732460979300799</v>
      </c>
      <c r="L244" s="7">
        <f t="shared" si="23"/>
        <v>0</v>
      </c>
    </row>
    <row r="245" spans="1:12" s="80" customFormat="1">
      <c r="A245" s="142" t="s">
        <v>250</v>
      </c>
      <c r="B245" s="149">
        <v>290576</v>
      </c>
      <c r="C245" s="80" t="s">
        <v>203</v>
      </c>
      <c r="D245" s="142" t="s">
        <v>1122</v>
      </c>
      <c r="E245" s="17">
        <v>0</v>
      </c>
      <c r="F245" s="123">
        <v>0</v>
      </c>
      <c r="G245" s="2">
        <f t="shared" si="18"/>
        <v>0</v>
      </c>
      <c r="H245" s="3">
        <f t="shared" si="19"/>
        <v>8.0039024109137493</v>
      </c>
      <c r="I245" s="1">
        <f t="shared" si="20"/>
        <v>0</v>
      </c>
      <c r="J245" s="1">
        <f t="shared" si="21"/>
        <v>0</v>
      </c>
      <c r="K245" s="40">
        <f t="shared" si="22"/>
        <v>0.8732460979300799</v>
      </c>
      <c r="L245" s="7">
        <f t="shared" si="23"/>
        <v>0</v>
      </c>
    </row>
    <row r="246" spans="1:12" s="80" customFormat="1">
      <c r="A246" s="142" t="s">
        <v>250</v>
      </c>
      <c r="B246" s="149">
        <v>290578</v>
      </c>
      <c r="C246" s="80" t="s">
        <v>263</v>
      </c>
      <c r="D246" s="142" t="s">
        <v>1122</v>
      </c>
      <c r="E246" s="17">
        <v>0</v>
      </c>
      <c r="F246" s="123">
        <v>0</v>
      </c>
      <c r="G246" s="2">
        <f t="shared" si="18"/>
        <v>0</v>
      </c>
      <c r="H246" s="3">
        <f t="shared" si="19"/>
        <v>8.0039024109137493</v>
      </c>
      <c r="I246" s="1">
        <f t="shared" si="20"/>
        <v>0</v>
      </c>
      <c r="J246" s="1">
        <f t="shared" si="21"/>
        <v>0</v>
      </c>
      <c r="K246" s="40">
        <f t="shared" si="22"/>
        <v>0.8732460979300799</v>
      </c>
      <c r="L246" s="7">
        <f t="shared" si="23"/>
        <v>0</v>
      </c>
    </row>
    <row r="247" spans="1:12" s="80" customFormat="1">
      <c r="A247" s="142" t="s">
        <v>250</v>
      </c>
      <c r="B247" s="148">
        <v>290579</v>
      </c>
      <c r="C247" s="80" t="s">
        <v>264</v>
      </c>
      <c r="D247" s="142" t="s">
        <v>1122</v>
      </c>
      <c r="E247" s="17">
        <v>0</v>
      </c>
      <c r="F247" s="123">
        <v>0</v>
      </c>
      <c r="G247" s="2">
        <f t="shared" si="18"/>
        <v>0</v>
      </c>
      <c r="H247" s="3">
        <f t="shared" si="19"/>
        <v>8.0039024109137493</v>
      </c>
      <c r="I247" s="1">
        <f t="shared" si="20"/>
        <v>0</v>
      </c>
      <c r="J247" s="1">
        <f t="shared" si="21"/>
        <v>0</v>
      </c>
      <c r="K247" s="40">
        <f t="shared" si="22"/>
        <v>0.8732460979300799</v>
      </c>
      <c r="L247" s="7">
        <f t="shared" si="23"/>
        <v>0</v>
      </c>
    </row>
    <row r="248" spans="1:12" s="80" customFormat="1">
      <c r="A248" s="142" t="s">
        <v>250</v>
      </c>
      <c r="B248" s="148">
        <v>290581</v>
      </c>
      <c r="C248" s="80" t="s">
        <v>265</v>
      </c>
      <c r="D248" s="142" t="s">
        <v>1122</v>
      </c>
      <c r="E248" s="17">
        <v>0</v>
      </c>
      <c r="F248" s="123">
        <v>0</v>
      </c>
      <c r="G248" s="2">
        <f t="shared" si="18"/>
        <v>0</v>
      </c>
      <c r="H248" s="3">
        <f t="shared" si="19"/>
        <v>8.0039024109137493</v>
      </c>
      <c r="I248" s="1">
        <f t="shared" si="20"/>
        <v>0</v>
      </c>
      <c r="J248" s="1">
        <f t="shared" si="21"/>
        <v>0</v>
      </c>
      <c r="K248" s="40">
        <f t="shared" si="22"/>
        <v>0.8732460979300799</v>
      </c>
      <c r="L248" s="7">
        <f t="shared" si="23"/>
        <v>0</v>
      </c>
    </row>
    <row r="249" spans="1:12" s="80" customFormat="1">
      <c r="A249" s="142" t="s">
        <v>250</v>
      </c>
      <c r="B249" s="149">
        <v>290583</v>
      </c>
      <c r="C249" s="80" t="s">
        <v>266</v>
      </c>
      <c r="D249" s="142" t="s">
        <v>1122</v>
      </c>
      <c r="E249" s="17">
        <v>0</v>
      </c>
      <c r="F249" s="123">
        <v>0</v>
      </c>
      <c r="G249" s="2">
        <f t="shared" si="18"/>
        <v>0</v>
      </c>
      <c r="H249" s="3">
        <f t="shared" si="19"/>
        <v>8.0039024109137493</v>
      </c>
      <c r="I249" s="1">
        <f t="shared" si="20"/>
        <v>0</v>
      </c>
      <c r="J249" s="1">
        <f t="shared" si="21"/>
        <v>0</v>
      </c>
      <c r="K249" s="40">
        <f t="shared" si="22"/>
        <v>0.8732460979300799</v>
      </c>
      <c r="L249" s="7">
        <f t="shared" si="23"/>
        <v>0</v>
      </c>
    </row>
    <row r="250" spans="1:12" s="80" customFormat="1">
      <c r="A250" s="142" t="s">
        <v>250</v>
      </c>
      <c r="B250" s="148">
        <v>290598</v>
      </c>
      <c r="C250" s="80" t="s">
        <v>267</v>
      </c>
      <c r="D250" s="142" t="s">
        <v>1122</v>
      </c>
      <c r="E250" s="17">
        <v>0</v>
      </c>
      <c r="F250" s="123">
        <v>0</v>
      </c>
      <c r="G250" s="2">
        <f t="shared" si="18"/>
        <v>0</v>
      </c>
      <c r="H250" s="3">
        <f t="shared" si="19"/>
        <v>8.0039024109137493</v>
      </c>
      <c r="I250" s="1">
        <f t="shared" si="20"/>
        <v>0</v>
      </c>
      <c r="J250" s="1">
        <f t="shared" si="21"/>
        <v>0</v>
      </c>
      <c r="K250" s="40">
        <f t="shared" si="22"/>
        <v>0.8732460979300799</v>
      </c>
      <c r="L250" s="7">
        <f t="shared" si="23"/>
        <v>0</v>
      </c>
    </row>
    <row r="251" spans="1:12" s="80" customFormat="1">
      <c r="A251" s="142" t="s">
        <v>268</v>
      </c>
      <c r="B251" s="149">
        <v>300585</v>
      </c>
      <c r="C251" s="80" t="s">
        <v>269</v>
      </c>
      <c r="D251" s="142" t="s">
        <v>1122</v>
      </c>
      <c r="E251" s="17">
        <v>0</v>
      </c>
      <c r="F251" s="123">
        <v>0</v>
      </c>
      <c r="G251" s="2">
        <f t="shared" si="18"/>
        <v>0</v>
      </c>
      <c r="H251" s="3">
        <f t="shared" si="19"/>
        <v>8.0039024109137493</v>
      </c>
      <c r="I251" s="1">
        <f t="shared" si="20"/>
        <v>0</v>
      </c>
      <c r="J251" s="1">
        <f t="shared" si="21"/>
        <v>0</v>
      </c>
      <c r="K251" s="40">
        <f t="shared" si="22"/>
        <v>0.8732460979300799</v>
      </c>
      <c r="L251" s="7">
        <f t="shared" si="23"/>
        <v>0</v>
      </c>
    </row>
    <row r="252" spans="1:12" s="80" customFormat="1">
      <c r="A252" s="142" t="s">
        <v>268</v>
      </c>
      <c r="B252" s="148">
        <v>300586</v>
      </c>
      <c r="C252" s="80" t="s">
        <v>270</v>
      </c>
      <c r="D252" s="142" t="s">
        <v>1122</v>
      </c>
      <c r="E252" s="17">
        <v>0</v>
      </c>
      <c r="F252" s="123">
        <v>0</v>
      </c>
      <c r="G252" s="2">
        <f t="shared" si="18"/>
        <v>0</v>
      </c>
      <c r="H252" s="3">
        <f t="shared" si="19"/>
        <v>8.0039024109137493</v>
      </c>
      <c r="I252" s="1">
        <f t="shared" si="20"/>
        <v>0</v>
      </c>
      <c r="J252" s="1">
        <f t="shared" si="21"/>
        <v>0</v>
      </c>
      <c r="K252" s="40">
        <f t="shared" si="22"/>
        <v>0.8732460979300799</v>
      </c>
      <c r="L252" s="7">
        <f t="shared" si="23"/>
        <v>0</v>
      </c>
    </row>
    <row r="253" spans="1:12" s="80" customFormat="1">
      <c r="A253" s="142" t="s">
        <v>268</v>
      </c>
      <c r="B253" s="148">
        <v>300588</v>
      </c>
      <c r="C253" s="80" t="s">
        <v>271</v>
      </c>
      <c r="D253" s="142" t="s">
        <v>1122</v>
      </c>
      <c r="E253" s="17">
        <v>0</v>
      </c>
      <c r="F253" s="123">
        <v>0</v>
      </c>
      <c r="G253" s="2">
        <f t="shared" si="18"/>
        <v>0</v>
      </c>
      <c r="H253" s="3">
        <f t="shared" si="19"/>
        <v>8.0039024109137493</v>
      </c>
      <c r="I253" s="1">
        <f t="shared" si="20"/>
        <v>0</v>
      </c>
      <c r="J253" s="1">
        <f t="shared" si="21"/>
        <v>0</v>
      </c>
      <c r="K253" s="40">
        <f t="shared" si="22"/>
        <v>0.8732460979300799</v>
      </c>
      <c r="L253" s="7">
        <f t="shared" si="23"/>
        <v>0</v>
      </c>
    </row>
    <row r="254" spans="1:12" s="80" customFormat="1">
      <c r="A254" s="142" t="s">
        <v>268</v>
      </c>
      <c r="B254" s="148">
        <v>300589</v>
      </c>
      <c r="C254" s="80" t="s">
        <v>272</v>
      </c>
      <c r="D254" s="142" t="s">
        <v>1122</v>
      </c>
      <c r="E254" s="17">
        <v>0</v>
      </c>
      <c r="F254" s="123">
        <v>0</v>
      </c>
      <c r="G254" s="2">
        <f t="shared" si="18"/>
        <v>0</v>
      </c>
      <c r="H254" s="3">
        <f t="shared" si="19"/>
        <v>8.0039024109137493</v>
      </c>
      <c r="I254" s="1">
        <f t="shared" si="20"/>
        <v>0</v>
      </c>
      <c r="J254" s="1">
        <f t="shared" si="21"/>
        <v>0</v>
      </c>
      <c r="K254" s="40">
        <f t="shared" si="22"/>
        <v>0.8732460979300799</v>
      </c>
      <c r="L254" s="7">
        <f t="shared" si="23"/>
        <v>0</v>
      </c>
    </row>
    <row r="255" spans="1:12" s="80" customFormat="1">
      <c r="A255" s="142" t="s">
        <v>268</v>
      </c>
      <c r="B255" s="148">
        <v>300590</v>
      </c>
      <c r="C255" s="80" t="s">
        <v>273</v>
      </c>
      <c r="D255" s="142" t="s">
        <v>1122</v>
      </c>
      <c r="E255" s="17">
        <v>0</v>
      </c>
      <c r="F255" s="123">
        <v>0</v>
      </c>
      <c r="G255" s="2">
        <f t="shared" si="18"/>
        <v>0</v>
      </c>
      <c r="H255" s="3">
        <f t="shared" si="19"/>
        <v>8.0039024109137493</v>
      </c>
      <c r="I255" s="1">
        <f t="shared" si="20"/>
        <v>0</v>
      </c>
      <c r="J255" s="1">
        <f t="shared" si="21"/>
        <v>0</v>
      </c>
      <c r="K255" s="40">
        <f t="shared" si="22"/>
        <v>0.8732460979300799</v>
      </c>
      <c r="L255" s="7">
        <f t="shared" si="23"/>
        <v>0</v>
      </c>
    </row>
    <row r="256" spans="1:12" s="80" customFormat="1">
      <c r="A256" s="142" t="s">
        <v>268</v>
      </c>
      <c r="B256" s="148">
        <v>300591</v>
      </c>
      <c r="C256" s="80" t="s">
        <v>274</v>
      </c>
      <c r="D256" s="142" t="s">
        <v>1122</v>
      </c>
      <c r="E256" s="17">
        <v>0</v>
      </c>
      <c r="F256" s="123">
        <v>0</v>
      </c>
      <c r="G256" s="2">
        <f t="shared" si="18"/>
        <v>0</v>
      </c>
      <c r="H256" s="3">
        <f t="shared" si="19"/>
        <v>8.0039024109137493</v>
      </c>
      <c r="I256" s="1">
        <f t="shared" si="20"/>
        <v>0</v>
      </c>
      <c r="J256" s="1">
        <f t="shared" si="21"/>
        <v>0</v>
      </c>
      <c r="K256" s="40">
        <f t="shared" si="22"/>
        <v>0.8732460979300799</v>
      </c>
      <c r="L256" s="7">
        <f t="shared" si="23"/>
        <v>0</v>
      </c>
    </row>
    <row r="257" spans="1:12" s="80" customFormat="1">
      <c r="A257" s="142" t="s">
        <v>268</v>
      </c>
      <c r="B257" s="148">
        <v>300594</v>
      </c>
      <c r="C257" s="80" t="s">
        <v>275</v>
      </c>
      <c r="D257" s="142" t="s">
        <v>1122</v>
      </c>
      <c r="E257" s="17">
        <v>0</v>
      </c>
      <c r="F257" s="123">
        <v>0</v>
      </c>
      <c r="G257" s="2">
        <f t="shared" si="18"/>
        <v>0</v>
      </c>
      <c r="H257" s="3">
        <f t="shared" si="19"/>
        <v>8.0039024109137493</v>
      </c>
      <c r="I257" s="1">
        <f t="shared" si="20"/>
        <v>0</v>
      </c>
      <c r="J257" s="1">
        <f t="shared" si="21"/>
        <v>0</v>
      </c>
      <c r="K257" s="40">
        <f t="shared" si="22"/>
        <v>0.8732460979300799</v>
      </c>
      <c r="L257" s="7">
        <f t="shared" si="23"/>
        <v>0</v>
      </c>
    </row>
    <row r="258" spans="1:12" s="80" customFormat="1">
      <c r="A258" s="142" t="s">
        <v>268</v>
      </c>
      <c r="B258" s="149">
        <v>300597</v>
      </c>
      <c r="C258" s="80" t="s">
        <v>276</v>
      </c>
      <c r="D258" s="142" t="s">
        <v>1122</v>
      </c>
      <c r="E258" s="17">
        <v>0</v>
      </c>
      <c r="F258" s="123">
        <v>0</v>
      </c>
      <c r="G258" s="2">
        <f t="shared" si="18"/>
        <v>0</v>
      </c>
      <c r="H258" s="3">
        <f t="shared" si="19"/>
        <v>8.0039024109137493</v>
      </c>
      <c r="I258" s="1">
        <f t="shared" si="20"/>
        <v>0</v>
      </c>
      <c r="J258" s="1">
        <f t="shared" si="21"/>
        <v>0</v>
      </c>
      <c r="K258" s="40">
        <f t="shared" si="22"/>
        <v>0.8732460979300799</v>
      </c>
      <c r="L258" s="7">
        <f t="shared" si="23"/>
        <v>0</v>
      </c>
    </row>
    <row r="259" spans="1:12" s="80" customFormat="1">
      <c r="A259" s="142" t="s">
        <v>268</v>
      </c>
      <c r="B259" s="148">
        <v>300598</v>
      </c>
      <c r="C259" s="80" t="s">
        <v>277</v>
      </c>
      <c r="D259" s="142" t="s">
        <v>1122</v>
      </c>
      <c r="E259" s="17">
        <v>0</v>
      </c>
      <c r="F259" s="123">
        <v>0</v>
      </c>
      <c r="G259" s="2">
        <f t="shared" ref="G259:G322" si="24">IFERROR(E259/F259,0)</f>
        <v>0</v>
      </c>
      <c r="H259" s="3">
        <f t="shared" ref="H259:H322" si="25">$D$1108</f>
        <v>8.0039024109137493</v>
      </c>
      <c r="I259" s="1">
        <f t="shared" ref="I259:I322" si="26">MIN(E259,F259*H259)</f>
        <v>0</v>
      </c>
      <c r="J259" s="1">
        <f t="shared" ref="J259:J322" si="27">E259-I259</f>
        <v>0</v>
      </c>
      <c r="K259" s="40">
        <f t="shared" ref="K259:K322" si="28">$J$1106</f>
        <v>0.8732460979300799</v>
      </c>
      <c r="L259" s="7">
        <f t="shared" ref="L259:L322" si="29">K259*J259</f>
        <v>0</v>
      </c>
    </row>
    <row r="260" spans="1:12" s="80" customFormat="1">
      <c r="A260" s="142" t="s">
        <v>268</v>
      </c>
      <c r="B260" s="148">
        <v>300606</v>
      </c>
      <c r="C260" s="80" t="s">
        <v>278</v>
      </c>
      <c r="D260" s="142" t="s">
        <v>1122</v>
      </c>
      <c r="E260" s="17">
        <v>0</v>
      </c>
      <c r="F260" s="123">
        <v>0</v>
      </c>
      <c r="G260" s="2">
        <f t="shared" si="24"/>
        <v>0</v>
      </c>
      <c r="H260" s="3">
        <f t="shared" si="25"/>
        <v>8.0039024109137493</v>
      </c>
      <c r="I260" s="1">
        <f t="shared" si="26"/>
        <v>0</v>
      </c>
      <c r="J260" s="1">
        <f t="shared" si="27"/>
        <v>0</v>
      </c>
      <c r="K260" s="40">
        <f t="shared" si="28"/>
        <v>0.8732460979300799</v>
      </c>
      <c r="L260" s="7">
        <f t="shared" si="29"/>
        <v>0</v>
      </c>
    </row>
    <row r="261" spans="1:12" s="80" customFormat="1">
      <c r="A261" s="142" t="s">
        <v>268</v>
      </c>
      <c r="B261" s="149">
        <v>300607</v>
      </c>
      <c r="C261" s="80" t="s">
        <v>279</v>
      </c>
      <c r="D261" s="142" t="s">
        <v>1122</v>
      </c>
      <c r="E261" s="17">
        <v>0</v>
      </c>
      <c r="F261" s="123">
        <v>0</v>
      </c>
      <c r="G261" s="2">
        <f t="shared" si="24"/>
        <v>0</v>
      </c>
      <c r="H261" s="3">
        <f t="shared" si="25"/>
        <v>8.0039024109137493</v>
      </c>
      <c r="I261" s="1">
        <f t="shared" si="26"/>
        <v>0</v>
      </c>
      <c r="J261" s="1">
        <f t="shared" si="27"/>
        <v>0</v>
      </c>
      <c r="K261" s="40">
        <f t="shared" si="28"/>
        <v>0.8732460979300799</v>
      </c>
      <c r="L261" s="7">
        <f t="shared" si="29"/>
        <v>0</v>
      </c>
    </row>
    <row r="262" spans="1:12" s="80" customFormat="1">
      <c r="A262" s="142" t="s">
        <v>268</v>
      </c>
      <c r="B262" s="148">
        <v>300609</v>
      </c>
      <c r="C262" s="80" t="s">
        <v>280</v>
      </c>
      <c r="D262" s="142" t="s">
        <v>1122</v>
      </c>
      <c r="E262" s="17">
        <v>0</v>
      </c>
      <c r="F262" s="123">
        <v>0</v>
      </c>
      <c r="G262" s="2">
        <f t="shared" si="24"/>
        <v>0</v>
      </c>
      <c r="H262" s="3">
        <f t="shared" si="25"/>
        <v>8.0039024109137493</v>
      </c>
      <c r="I262" s="1">
        <f t="shared" si="26"/>
        <v>0</v>
      </c>
      <c r="J262" s="1">
        <f t="shared" si="27"/>
        <v>0</v>
      </c>
      <c r="K262" s="40">
        <f t="shared" si="28"/>
        <v>0.8732460979300799</v>
      </c>
      <c r="L262" s="7">
        <f t="shared" si="29"/>
        <v>0</v>
      </c>
    </row>
    <row r="263" spans="1:12" s="80" customFormat="1">
      <c r="A263" s="142" t="s">
        <v>268</v>
      </c>
      <c r="B263" s="148">
        <v>300612</v>
      </c>
      <c r="C263" s="80" t="s">
        <v>281</v>
      </c>
      <c r="D263" s="142" t="s">
        <v>1122</v>
      </c>
      <c r="E263" s="17">
        <v>0</v>
      </c>
      <c r="F263" s="123">
        <v>0</v>
      </c>
      <c r="G263" s="2">
        <f t="shared" si="24"/>
        <v>0</v>
      </c>
      <c r="H263" s="3">
        <f t="shared" si="25"/>
        <v>8.0039024109137493</v>
      </c>
      <c r="I263" s="1">
        <f t="shared" si="26"/>
        <v>0</v>
      </c>
      <c r="J263" s="1">
        <f t="shared" si="27"/>
        <v>0</v>
      </c>
      <c r="K263" s="40">
        <f t="shared" si="28"/>
        <v>0.8732460979300799</v>
      </c>
      <c r="L263" s="7">
        <f t="shared" si="29"/>
        <v>0</v>
      </c>
    </row>
    <row r="264" spans="1:12" s="80" customFormat="1">
      <c r="A264" s="142" t="s">
        <v>268</v>
      </c>
      <c r="B264" s="149">
        <v>300613</v>
      </c>
      <c r="C264" s="80" t="s">
        <v>282</v>
      </c>
      <c r="D264" s="142" t="s">
        <v>1122</v>
      </c>
      <c r="E264" s="17">
        <v>0</v>
      </c>
      <c r="F264" s="123">
        <v>0</v>
      </c>
      <c r="G264" s="2">
        <f t="shared" si="24"/>
        <v>0</v>
      </c>
      <c r="H264" s="3">
        <f t="shared" si="25"/>
        <v>8.0039024109137493</v>
      </c>
      <c r="I264" s="1">
        <f t="shared" si="26"/>
        <v>0</v>
      </c>
      <c r="J264" s="1">
        <f t="shared" si="27"/>
        <v>0</v>
      </c>
      <c r="K264" s="40">
        <f t="shared" si="28"/>
        <v>0.8732460979300799</v>
      </c>
      <c r="L264" s="7">
        <f t="shared" si="29"/>
        <v>0</v>
      </c>
    </row>
    <row r="265" spans="1:12" s="80" customFormat="1">
      <c r="A265" s="142" t="s">
        <v>268</v>
      </c>
      <c r="B265" s="148">
        <v>300614</v>
      </c>
      <c r="C265" s="80" t="s">
        <v>283</v>
      </c>
      <c r="D265" s="142" t="s">
        <v>1122</v>
      </c>
      <c r="E265" s="17">
        <v>0</v>
      </c>
      <c r="F265" s="123">
        <v>0</v>
      </c>
      <c r="G265" s="2">
        <f t="shared" si="24"/>
        <v>0</v>
      </c>
      <c r="H265" s="3">
        <f t="shared" si="25"/>
        <v>8.0039024109137493</v>
      </c>
      <c r="I265" s="1">
        <f t="shared" si="26"/>
        <v>0</v>
      </c>
      <c r="J265" s="1">
        <f t="shared" si="27"/>
        <v>0</v>
      </c>
      <c r="K265" s="40">
        <f t="shared" si="28"/>
        <v>0.8732460979300799</v>
      </c>
      <c r="L265" s="7">
        <f t="shared" si="29"/>
        <v>0</v>
      </c>
    </row>
    <row r="266" spans="1:12" s="80" customFormat="1">
      <c r="A266" s="142" t="s">
        <v>268</v>
      </c>
      <c r="B266" s="148">
        <v>300619</v>
      </c>
      <c r="C266" s="80" t="s">
        <v>284</v>
      </c>
      <c r="D266" s="142" t="s">
        <v>1122</v>
      </c>
      <c r="E266" s="17">
        <v>0</v>
      </c>
      <c r="F266" s="123">
        <v>0</v>
      </c>
      <c r="G266" s="2">
        <f t="shared" si="24"/>
        <v>0</v>
      </c>
      <c r="H266" s="3">
        <f t="shared" si="25"/>
        <v>8.0039024109137493</v>
      </c>
      <c r="I266" s="1">
        <f t="shared" si="26"/>
        <v>0</v>
      </c>
      <c r="J266" s="1">
        <f t="shared" si="27"/>
        <v>0</v>
      </c>
      <c r="K266" s="40">
        <f t="shared" si="28"/>
        <v>0.8732460979300799</v>
      </c>
      <c r="L266" s="7">
        <f t="shared" si="29"/>
        <v>0</v>
      </c>
    </row>
    <row r="267" spans="1:12" s="80" customFormat="1">
      <c r="A267" s="142" t="s">
        <v>268</v>
      </c>
      <c r="B267" s="148">
        <v>300625</v>
      </c>
      <c r="C267" s="80" t="s">
        <v>285</v>
      </c>
      <c r="D267" s="142" t="s">
        <v>1122</v>
      </c>
      <c r="E267" s="17">
        <v>0</v>
      </c>
      <c r="F267" s="123">
        <v>0</v>
      </c>
      <c r="G267" s="2">
        <f t="shared" si="24"/>
        <v>0</v>
      </c>
      <c r="H267" s="3">
        <f t="shared" si="25"/>
        <v>8.0039024109137493</v>
      </c>
      <c r="I267" s="1">
        <f t="shared" si="26"/>
        <v>0</v>
      </c>
      <c r="J267" s="1">
        <f t="shared" si="27"/>
        <v>0</v>
      </c>
      <c r="K267" s="40">
        <f t="shared" si="28"/>
        <v>0.8732460979300799</v>
      </c>
      <c r="L267" s="7">
        <f t="shared" si="29"/>
        <v>0</v>
      </c>
    </row>
    <row r="268" spans="1:12" s="80" customFormat="1">
      <c r="A268" s="142" t="s">
        <v>268</v>
      </c>
      <c r="B268" s="149">
        <v>300633</v>
      </c>
      <c r="C268" s="80" t="s">
        <v>286</v>
      </c>
      <c r="D268" s="142" t="s">
        <v>1122</v>
      </c>
      <c r="E268" s="17">
        <v>0</v>
      </c>
      <c r="F268" s="123">
        <v>0</v>
      </c>
      <c r="G268" s="2">
        <f t="shared" si="24"/>
        <v>0</v>
      </c>
      <c r="H268" s="3">
        <f t="shared" si="25"/>
        <v>8.0039024109137493</v>
      </c>
      <c r="I268" s="1">
        <f t="shared" si="26"/>
        <v>0</v>
      </c>
      <c r="J268" s="1">
        <f t="shared" si="27"/>
        <v>0</v>
      </c>
      <c r="K268" s="40">
        <f t="shared" si="28"/>
        <v>0.8732460979300799</v>
      </c>
      <c r="L268" s="7">
        <f t="shared" si="29"/>
        <v>0</v>
      </c>
    </row>
    <row r="269" spans="1:12" s="80" customFormat="1">
      <c r="A269" s="142" t="s">
        <v>268</v>
      </c>
      <c r="B269" s="148">
        <v>300634</v>
      </c>
      <c r="C269" s="80" t="s">
        <v>287</v>
      </c>
      <c r="D269" s="142" t="s">
        <v>1122</v>
      </c>
      <c r="E269" s="17">
        <v>0</v>
      </c>
      <c r="F269" s="123">
        <v>0</v>
      </c>
      <c r="G269" s="2">
        <f t="shared" si="24"/>
        <v>0</v>
      </c>
      <c r="H269" s="3">
        <f t="shared" si="25"/>
        <v>8.0039024109137493</v>
      </c>
      <c r="I269" s="1">
        <f t="shared" si="26"/>
        <v>0</v>
      </c>
      <c r="J269" s="1">
        <f t="shared" si="27"/>
        <v>0</v>
      </c>
      <c r="K269" s="40">
        <f t="shared" si="28"/>
        <v>0.8732460979300799</v>
      </c>
      <c r="L269" s="7">
        <f t="shared" si="29"/>
        <v>0</v>
      </c>
    </row>
    <row r="270" spans="1:12" s="80" customFormat="1">
      <c r="A270" s="142" t="s">
        <v>268</v>
      </c>
      <c r="B270" s="148">
        <v>300639</v>
      </c>
      <c r="C270" s="80" t="s">
        <v>288</v>
      </c>
      <c r="D270" s="142" t="s">
        <v>1122</v>
      </c>
      <c r="E270" s="17">
        <v>0</v>
      </c>
      <c r="F270" s="123">
        <v>0</v>
      </c>
      <c r="G270" s="2">
        <f t="shared" si="24"/>
        <v>0</v>
      </c>
      <c r="H270" s="3">
        <f t="shared" si="25"/>
        <v>8.0039024109137493</v>
      </c>
      <c r="I270" s="1">
        <f t="shared" si="26"/>
        <v>0</v>
      </c>
      <c r="J270" s="1">
        <f t="shared" si="27"/>
        <v>0</v>
      </c>
      <c r="K270" s="40">
        <f t="shared" si="28"/>
        <v>0.8732460979300799</v>
      </c>
      <c r="L270" s="7">
        <f t="shared" si="29"/>
        <v>0</v>
      </c>
    </row>
    <row r="271" spans="1:12" s="80" customFormat="1">
      <c r="A271" s="142" t="s">
        <v>268</v>
      </c>
      <c r="B271" s="149">
        <v>300644</v>
      </c>
      <c r="C271" s="80" t="s">
        <v>289</v>
      </c>
      <c r="D271" s="142" t="s">
        <v>1122</v>
      </c>
      <c r="E271" s="17">
        <v>0</v>
      </c>
      <c r="F271" s="123">
        <v>0</v>
      </c>
      <c r="G271" s="2">
        <f t="shared" si="24"/>
        <v>0</v>
      </c>
      <c r="H271" s="3">
        <f t="shared" si="25"/>
        <v>8.0039024109137493</v>
      </c>
      <c r="I271" s="1">
        <f t="shared" si="26"/>
        <v>0</v>
      </c>
      <c r="J271" s="1">
        <f t="shared" si="27"/>
        <v>0</v>
      </c>
      <c r="K271" s="40">
        <f t="shared" si="28"/>
        <v>0.8732460979300799</v>
      </c>
      <c r="L271" s="7">
        <f t="shared" si="29"/>
        <v>0</v>
      </c>
    </row>
    <row r="272" spans="1:12" s="80" customFormat="1">
      <c r="A272" s="142" t="s">
        <v>268</v>
      </c>
      <c r="B272" s="149">
        <v>300645</v>
      </c>
      <c r="C272" s="80" t="s">
        <v>290</v>
      </c>
      <c r="D272" s="142" t="s">
        <v>1122</v>
      </c>
      <c r="E272" s="17">
        <v>0</v>
      </c>
      <c r="F272" s="123">
        <v>0</v>
      </c>
      <c r="G272" s="2">
        <f t="shared" si="24"/>
        <v>0</v>
      </c>
      <c r="H272" s="3">
        <f t="shared" si="25"/>
        <v>8.0039024109137493</v>
      </c>
      <c r="I272" s="1">
        <f t="shared" si="26"/>
        <v>0</v>
      </c>
      <c r="J272" s="1">
        <f t="shared" si="27"/>
        <v>0</v>
      </c>
      <c r="K272" s="40">
        <f t="shared" si="28"/>
        <v>0.8732460979300799</v>
      </c>
      <c r="L272" s="7">
        <f t="shared" si="29"/>
        <v>0</v>
      </c>
    </row>
    <row r="273" spans="1:12" s="80" customFormat="1">
      <c r="A273" s="142" t="s">
        <v>268</v>
      </c>
      <c r="B273" s="148">
        <v>300650</v>
      </c>
      <c r="C273" s="80" t="s">
        <v>291</v>
      </c>
      <c r="D273" s="142" t="s">
        <v>1122</v>
      </c>
      <c r="E273" s="17">
        <v>0</v>
      </c>
      <c r="F273" s="123">
        <v>0</v>
      </c>
      <c r="G273" s="2">
        <f t="shared" si="24"/>
        <v>0</v>
      </c>
      <c r="H273" s="3">
        <f t="shared" si="25"/>
        <v>8.0039024109137493</v>
      </c>
      <c r="I273" s="1">
        <f t="shared" si="26"/>
        <v>0</v>
      </c>
      <c r="J273" s="1">
        <f t="shared" si="27"/>
        <v>0</v>
      </c>
      <c r="K273" s="40">
        <f t="shared" si="28"/>
        <v>0.8732460979300799</v>
      </c>
      <c r="L273" s="7">
        <f t="shared" si="29"/>
        <v>0</v>
      </c>
    </row>
    <row r="274" spans="1:12" s="80" customFormat="1">
      <c r="A274" s="142" t="s">
        <v>268</v>
      </c>
      <c r="B274" s="149">
        <v>300651</v>
      </c>
      <c r="C274" s="80" t="s">
        <v>64</v>
      </c>
      <c r="D274" s="142" t="s">
        <v>1122</v>
      </c>
      <c r="E274" s="17">
        <v>0</v>
      </c>
      <c r="F274" s="123">
        <v>0</v>
      </c>
      <c r="G274" s="2">
        <f t="shared" si="24"/>
        <v>0</v>
      </c>
      <c r="H274" s="3">
        <f t="shared" si="25"/>
        <v>8.0039024109137493</v>
      </c>
      <c r="I274" s="1">
        <f t="shared" si="26"/>
        <v>0</v>
      </c>
      <c r="J274" s="1">
        <f t="shared" si="27"/>
        <v>0</v>
      </c>
      <c r="K274" s="40">
        <f t="shared" si="28"/>
        <v>0.8732460979300799</v>
      </c>
      <c r="L274" s="7">
        <f t="shared" si="29"/>
        <v>0</v>
      </c>
    </row>
    <row r="275" spans="1:12" s="80" customFormat="1">
      <c r="A275" s="142" t="s">
        <v>268</v>
      </c>
      <c r="B275" s="149">
        <v>300654</v>
      </c>
      <c r="C275" s="80" t="s">
        <v>292</v>
      </c>
      <c r="D275" s="142" t="s">
        <v>1122</v>
      </c>
      <c r="E275" s="17">
        <v>0</v>
      </c>
      <c r="F275" s="123">
        <v>0</v>
      </c>
      <c r="G275" s="2">
        <f t="shared" si="24"/>
        <v>0</v>
      </c>
      <c r="H275" s="3">
        <f t="shared" si="25"/>
        <v>8.0039024109137493</v>
      </c>
      <c r="I275" s="1">
        <f t="shared" si="26"/>
        <v>0</v>
      </c>
      <c r="J275" s="1">
        <f t="shared" si="27"/>
        <v>0</v>
      </c>
      <c r="K275" s="40">
        <f t="shared" si="28"/>
        <v>0.8732460979300799</v>
      </c>
      <c r="L275" s="7">
        <f t="shared" si="29"/>
        <v>0</v>
      </c>
    </row>
    <row r="276" spans="1:12" s="80" customFormat="1">
      <c r="A276" s="142" t="s">
        <v>268</v>
      </c>
      <c r="B276" s="148">
        <v>300656</v>
      </c>
      <c r="C276" s="80" t="s">
        <v>293</v>
      </c>
      <c r="D276" s="142" t="s">
        <v>1122</v>
      </c>
      <c r="E276" s="17">
        <v>0</v>
      </c>
      <c r="F276" s="123">
        <v>0</v>
      </c>
      <c r="G276" s="2">
        <f t="shared" si="24"/>
        <v>0</v>
      </c>
      <c r="H276" s="3">
        <f t="shared" si="25"/>
        <v>8.0039024109137493</v>
      </c>
      <c r="I276" s="1">
        <f t="shared" si="26"/>
        <v>0</v>
      </c>
      <c r="J276" s="1">
        <f t="shared" si="27"/>
        <v>0</v>
      </c>
      <c r="K276" s="40">
        <f t="shared" si="28"/>
        <v>0.8732460979300799</v>
      </c>
      <c r="L276" s="7">
        <f t="shared" si="29"/>
        <v>0</v>
      </c>
    </row>
    <row r="277" spans="1:12" s="80" customFormat="1">
      <c r="A277" s="142" t="s">
        <v>268</v>
      </c>
      <c r="B277" s="149">
        <v>300658</v>
      </c>
      <c r="C277" s="80" t="s">
        <v>294</v>
      </c>
      <c r="D277" s="142" t="s">
        <v>1122</v>
      </c>
      <c r="E277" s="17">
        <v>0</v>
      </c>
      <c r="F277" s="123">
        <v>0</v>
      </c>
      <c r="G277" s="2">
        <f t="shared" si="24"/>
        <v>0</v>
      </c>
      <c r="H277" s="3">
        <f t="shared" si="25"/>
        <v>8.0039024109137493</v>
      </c>
      <c r="I277" s="1">
        <f t="shared" si="26"/>
        <v>0</v>
      </c>
      <c r="J277" s="1">
        <f t="shared" si="27"/>
        <v>0</v>
      </c>
      <c r="K277" s="40">
        <f t="shared" si="28"/>
        <v>0.8732460979300799</v>
      </c>
      <c r="L277" s="7">
        <f t="shared" si="29"/>
        <v>0</v>
      </c>
    </row>
    <row r="278" spans="1:12" s="80" customFormat="1">
      <c r="A278" s="142" t="s">
        <v>268</v>
      </c>
      <c r="B278" s="149">
        <v>300659</v>
      </c>
      <c r="C278" s="80" t="s">
        <v>295</v>
      </c>
      <c r="D278" s="142" t="s">
        <v>1122</v>
      </c>
      <c r="E278" s="17">
        <v>0</v>
      </c>
      <c r="F278" s="123">
        <v>0</v>
      </c>
      <c r="G278" s="2">
        <f t="shared" si="24"/>
        <v>0</v>
      </c>
      <c r="H278" s="3">
        <f t="shared" si="25"/>
        <v>8.0039024109137493</v>
      </c>
      <c r="I278" s="1">
        <f t="shared" si="26"/>
        <v>0</v>
      </c>
      <c r="J278" s="1">
        <f t="shared" si="27"/>
        <v>0</v>
      </c>
      <c r="K278" s="40">
        <f t="shared" si="28"/>
        <v>0.8732460979300799</v>
      </c>
      <c r="L278" s="7">
        <f t="shared" si="29"/>
        <v>0</v>
      </c>
    </row>
    <row r="279" spans="1:12" s="80" customFormat="1">
      <c r="A279" s="142" t="s">
        <v>268</v>
      </c>
      <c r="B279" s="149">
        <v>300662</v>
      </c>
      <c r="C279" s="80" t="s">
        <v>296</v>
      </c>
      <c r="D279" s="142" t="s">
        <v>1122</v>
      </c>
      <c r="E279" s="17">
        <v>0</v>
      </c>
      <c r="F279" s="123">
        <v>0</v>
      </c>
      <c r="G279" s="2">
        <f t="shared" si="24"/>
        <v>0</v>
      </c>
      <c r="H279" s="3">
        <f t="shared" si="25"/>
        <v>8.0039024109137493</v>
      </c>
      <c r="I279" s="1">
        <f t="shared" si="26"/>
        <v>0</v>
      </c>
      <c r="J279" s="1">
        <f t="shared" si="27"/>
        <v>0</v>
      </c>
      <c r="K279" s="40">
        <f t="shared" si="28"/>
        <v>0.8732460979300799</v>
      </c>
      <c r="L279" s="7">
        <f t="shared" si="29"/>
        <v>0</v>
      </c>
    </row>
    <row r="280" spans="1:12" s="80" customFormat="1">
      <c r="A280" s="142" t="s">
        <v>268</v>
      </c>
      <c r="B280" s="148">
        <v>300663</v>
      </c>
      <c r="C280" s="80" t="s">
        <v>297</v>
      </c>
      <c r="D280" s="142" t="s">
        <v>1122</v>
      </c>
      <c r="E280" s="17">
        <v>0</v>
      </c>
      <c r="F280" s="123">
        <v>0</v>
      </c>
      <c r="G280" s="2">
        <f t="shared" si="24"/>
        <v>0</v>
      </c>
      <c r="H280" s="3">
        <f t="shared" si="25"/>
        <v>8.0039024109137493</v>
      </c>
      <c r="I280" s="1">
        <f t="shared" si="26"/>
        <v>0</v>
      </c>
      <c r="J280" s="1">
        <f t="shared" si="27"/>
        <v>0</v>
      </c>
      <c r="K280" s="40">
        <f t="shared" si="28"/>
        <v>0.8732460979300799</v>
      </c>
      <c r="L280" s="7">
        <f t="shared" si="29"/>
        <v>0</v>
      </c>
    </row>
    <row r="281" spans="1:12" s="80" customFormat="1">
      <c r="A281" s="142" t="s">
        <v>268</v>
      </c>
      <c r="B281" s="148">
        <v>300664</v>
      </c>
      <c r="C281" s="80" t="s">
        <v>298</v>
      </c>
      <c r="D281" s="142" t="s">
        <v>1122</v>
      </c>
      <c r="E281" s="17">
        <v>0</v>
      </c>
      <c r="F281" s="123">
        <v>0</v>
      </c>
      <c r="G281" s="2">
        <f t="shared" si="24"/>
        <v>0</v>
      </c>
      <c r="H281" s="3">
        <f t="shared" si="25"/>
        <v>8.0039024109137493</v>
      </c>
      <c r="I281" s="1">
        <f t="shared" si="26"/>
        <v>0</v>
      </c>
      <c r="J281" s="1">
        <f t="shared" si="27"/>
        <v>0</v>
      </c>
      <c r="K281" s="40">
        <f t="shared" si="28"/>
        <v>0.8732460979300799</v>
      </c>
      <c r="L281" s="7">
        <f t="shared" si="29"/>
        <v>0</v>
      </c>
    </row>
    <row r="282" spans="1:12" s="80" customFormat="1">
      <c r="A282" s="142" t="s">
        <v>299</v>
      </c>
      <c r="B282" s="148">
        <v>310542</v>
      </c>
      <c r="C282" s="80" t="s">
        <v>300</v>
      </c>
      <c r="D282" s="142" t="s">
        <v>1122</v>
      </c>
      <c r="E282" s="17">
        <v>0</v>
      </c>
      <c r="F282" s="123">
        <v>0</v>
      </c>
      <c r="G282" s="2">
        <f t="shared" si="24"/>
        <v>0</v>
      </c>
      <c r="H282" s="3">
        <f t="shared" si="25"/>
        <v>8.0039024109137493</v>
      </c>
      <c r="I282" s="1">
        <f t="shared" si="26"/>
        <v>0</v>
      </c>
      <c r="J282" s="1">
        <f t="shared" si="27"/>
        <v>0</v>
      </c>
      <c r="K282" s="40">
        <f t="shared" si="28"/>
        <v>0.8732460979300799</v>
      </c>
      <c r="L282" s="7">
        <f t="shared" si="29"/>
        <v>0</v>
      </c>
    </row>
    <row r="283" spans="1:12" s="80" customFormat="1">
      <c r="A283" s="142" t="s">
        <v>299</v>
      </c>
      <c r="B283" s="148">
        <v>310669</v>
      </c>
      <c r="C283" s="80" t="s">
        <v>301</v>
      </c>
      <c r="D283" s="142" t="s">
        <v>1122</v>
      </c>
      <c r="E283" s="17">
        <v>0</v>
      </c>
      <c r="F283" s="123">
        <v>0</v>
      </c>
      <c r="G283" s="2">
        <f t="shared" si="24"/>
        <v>0</v>
      </c>
      <c r="H283" s="3">
        <f t="shared" si="25"/>
        <v>8.0039024109137493</v>
      </c>
      <c r="I283" s="1">
        <f t="shared" si="26"/>
        <v>0</v>
      </c>
      <c r="J283" s="1">
        <f t="shared" si="27"/>
        <v>0</v>
      </c>
      <c r="K283" s="40">
        <f t="shared" si="28"/>
        <v>0.8732460979300799</v>
      </c>
      <c r="L283" s="7">
        <f t="shared" si="29"/>
        <v>0</v>
      </c>
    </row>
    <row r="284" spans="1:12" s="80" customFormat="1">
      <c r="A284" s="142" t="s">
        <v>299</v>
      </c>
      <c r="B284" s="149">
        <v>310672</v>
      </c>
      <c r="C284" s="80" t="s">
        <v>302</v>
      </c>
      <c r="D284" s="142" t="s">
        <v>1122</v>
      </c>
      <c r="E284" s="17">
        <v>0</v>
      </c>
      <c r="F284" s="123">
        <v>0</v>
      </c>
      <c r="G284" s="2">
        <f t="shared" si="24"/>
        <v>0</v>
      </c>
      <c r="H284" s="3">
        <f t="shared" si="25"/>
        <v>8.0039024109137493</v>
      </c>
      <c r="I284" s="1">
        <f t="shared" si="26"/>
        <v>0</v>
      </c>
      <c r="J284" s="1">
        <f t="shared" si="27"/>
        <v>0</v>
      </c>
      <c r="K284" s="40">
        <f t="shared" si="28"/>
        <v>0.8732460979300799</v>
      </c>
      <c r="L284" s="7">
        <f t="shared" si="29"/>
        <v>0</v>
      </c>
    </row>
    <row r="285" spans="1:12" s="80" customFormat="1">
      <c r="A285" s="142" t="s">
        <v>299</v>
      </c>
      <c r="B285" s="148">
        <v>310675</v>
      </c>
      <c r="C285" s="80" t="s">
        <v>303</v>
      </c>
      <c r="D285" s="142" t="s">
        <v>1122</v>
      </c>
      <c r="E285" s="17">
        <v>0</v>
      </c>
      <c r="F285" s="123">
        <v>0</v>
      </c>
      <c r="G285" s="2">
        <f t="shared" si="24"/>
        <v>0</v>
      </c>
      <c r="H285" s="3">
        <f t="shared" si="25"/>
        <v>8.0039024109137493</v>
      </c>
      <c r="I285" s="1">
        <f t="shared" si="26"/>
        <v>0</v>
      </c>
      <c r="J285" s="1">
        <f t="shared" si="27"/>
        <v>0</v>
      </c>
      <c r="K285" s="40">
        <f t="shared" si="28"/>
        <v>0.8732460979300799</v>
      </c>
      <c r="L285" s="7">
        <f t="shared" si="29"/>
        <v>0</v>
      </c>
    </row>
    <row r="286" spans="1:12" s="80" customFormat="1">
      <c r="A286" s="142" t="s">
        <v>299</v>
      </c>
      <c r="B286" s="148">
        <v>310676</v>
      </c>
      <c r="C286" s="80" t="s">
        <v>304</v>
      </c>
      <c r="D286" s="142" t="s">
        <v>1122</v>
      </c>
      <c r="E286" s="17">
        <v>0</v>
      </c>
      <c r="F286" s="123">
        <v>0</v>
      </c>
      <c r="G286" s="2">
        <f t="shared" si="24"/>
        <v>0</v>
      </c>
      <c r="H286" s="3">
        <f t="shared" si="25"/>
        <v>8.0039024109137493</v>
      </c>
      <c r="I286" s="1">
        <f t="shared" si="26"/>
        <v>0</v>
      </c>
      <c r="J286" s="1">
        <f t="shared" si="27"/>
        <v>0</v>
      </c>
      <c r="K286" s="40">
        <f t="shared" si="28"/>
        <v>0.8732460979300799</v>
      </c>
      <c r="L286" s="7">
        <f t="shared" si="29"/>
        <v>0</v>
      </c>
    </row>
    <row r="287" spans="1:12" s="80" customFormat="1">
      <c r="A287" s="142" t="s">
        <v>299</v>
      </c>
      <c r="B287" s="149">
        <v>310677</v>
      </c>
      <c r="C287" s="80" t="s">
        <v>9</v>
      </c>
      <c r="D287" s="142" t="s">
        <v>1122</v>
      </c>
      <c r="E287" s="17">
        <v>0</v>
      </c>
      <c r="F287" s="123">
        <v>0</v>
      </c>
      <c r="G287" s="2">
        <f t="shared" si="24"/>
        <v>0</v>
      </c>
      <c r="H287" s="3">
        <f t="shared" si="25"/>
        <v>8.0039024109137493</v>
      </c>
      <c r="I287" s="1">
        <f t="shared" si="26"/>
        <v>0</v>
      </c>
      <c r="J287" s="1">
        <f t="shared" si="27"/>
        <v>0</v>
      </c>
      <c r="K287" s="40">
        <f t="shared" si="28"/>
        <v>0.8732460979300799</v>
      </c>
      <c r="L287" s="7">
        <f t="shared" si="29"/>
        <v>0</v>
      </c>
    </row>
    <row r="288" spans="1:12" s="80" customFormat="1">
      <c r="A288" s="142" t="s">
        <v>299</v>
      </c>
      <c r="B288" s="148">
        <v>310678</v>
      </c>
      <c r="C288" s="80" t="s">
        <v>305</v>
      </c>
      <c r="D288" s="142" t="s">
        <v>1122</v>
      </c>
      <c r="E288" s="17">
        <v>0</v>
      </c>
      <c r="F288" s="123">
        <v>0</v>
      </c>
      <c r="G288" s="2">
        <f t="shared" si="24"/>
        <v>0</v>
      </c>
      <c r="H288" s="3">
        <f t="shared" si="25"/>
        <v>8.0039024109137493</v>
      </c>
      <c r="I288" s="1">
        <f t="shared" si="26"/>
        <v>0</v>
      </c>
      <c r="J288" s="1">
        <f t="shared" si="27"/>
        <v>0</v>
      </c>
      <c r="K288" s="40">
        <f t="shared" si="28"/>
        <v>0.8732460979300799</v>
      </c>
      <c r="L288" s="7">
        <f t="shared" si="29"/>
        <v>0</v>
      </c>
    </row>
    <row r="289" spans="1:12" s="80" customFormat="1">
      <c r="A289" s="142" t="s">
        <v>299</v>
      </c>
      <c r="B289" s="148">
        <v>310679</v>
      </c>
      <c r="C289" s="80" t="s">
        <v>306</v>
      </c>
      <c r="D289" s="142" t="s">
        <v>1122</v>
      </c>
      <c r="E289" s="17">
        <v>0</v>
      </c>
      <c r="F289" s="123">
        <v>0</v>
      </c>
      <c r="G289" s="2">
        <f t="shared" si="24"/>
        <v>0</v>
      </c>
      <c r="H289" s="3">
        <f t="shared" si="25"/>
        <v>8.0039024109137493</v>
      </c>
      <c r="I289" s="1">
        <f t="shared" si="26"/>
        <v>0</v>
      </c>
      <c r="J289" s="1">
        <f t="shared" si="27"/>
        <v>0</v>
      </c>
      <c r="K289" s="40">
        <f t="shared" si="28"/>
        <v>0.8732460979300799</v>
      </c>
      <c r="L289" s="7">
        <f t="shared" si="29"/>
        <v>0</v>
      </c>
    </row>
    <row r="290" spans="1:12" s="80" customFormat="1">
      <c r="A290" s="142" t="s">
        <v>299</v>
      </c>
      <c r="B290" s="149">
        <v>310683</v>
      </c>
      <c r="C290" s="80" t="s">
        <v>307</v>
      </c>
      <c r="D290" s="142" t="s">
        <v>1122</v>
      </c>
      <c r="E290" s="17">
        <v>0</v>
      </c>
      <c r="F290" s="123">
        <v>0</v>
      </c>
      <c r="G290" s="2">
        <f t="shared" si="24"/>
        <v>0</v>
      </c>
      <c r="H290" s="3">
        <f t="shared" si="25"/>
        <v>8.0039024109137493</v>
      </c>
      <c r="I290" s="1">
        <f t="shared" si="26"/>
        <v>0</v>
      </c>
      <c r="J290" s="1">
        <f t="shared" si="27"/>
        <v>0</v>
      </c>
      <c r="K290" s="40">
        <f t="shared" si="28"/>
        <v>0.8732460979300799</v>
      </c>
      <c r="L290" s="7">
        <f t="shared" si="29"/>
        <v>0</v>
      </c>
    </row>
    <row r="291" spans="1:12" s="80" customFormat="1">
      <c r="A291" s="142" t="s">
        <v>299</v>
      </c>
      <c r="B291" s="149">
        <v>310685</v>
      </c>
      <c r="C291" s="80" t="s">
        <v>308</v>
      </c>
      <c r="D291" s="142" t="s">
        <v>1122</v>
      </c>
      <c r="E291" s="17">
        <v>0</v>
      </c>
      <c r="F291" s="123">
        <v>0</v>
      </c>
      <c r="G291" s="2">
        <f t="shared" si="24"/>
        <v>0</v>
      </c>
      <c r="H291" s="3">
        <f t="shared" si="25"/>
        <v>8.0039024109137493</v>
      </c>
      <c r="I291" s="1">
        <f t="shared" si="26"/>
        <v>0</v>
      </c>
      <c r="J291" s="1">
        <f t="shared" si="27"/>
        <v>0</v>
      </c>
      <c r="K291" s="40">
        <f t="shared" si="28"/>
        <v>0.8732460979300799</v>
      </c>
      <c r="L291" s="7">
        <f t="shared" si="29"/>
        <v>0</v>
      </c>
    </row>
    <row r="292" spans="1:12" s="80" customFormat="1">
      <c r="A292" s="142" t="s">
        <v>299</v>
      </c>
      <c r="B292" s="148">
        <v>310688</v>
      </c>
      <c r="C292" s="80" t="s">
        <v>309</v>
      </c>
      <c r="D292" s="142" t="s">
        <v>1122</v>
      </c>
      <c r="E292" s="17">
        <v>0</v>
      </c>
      <c r="F292" s="123">
        <v>0</v>
      </c>
      <c r="G292" s="2">
        <f t="shared" si="24"/>
        <v>0</v>
      </c>
      <c r="H292" s="3">
        <f t="shared" si="25"/>
        <v>8.0039024109137493</v>
      </c>
      <c r="I292" s="1">
        <f t="shared" si="26"/>
        <v>0</v>
      </c>
      <c r="J292" s="1">
        <f t="shared" si="27"/>
        <v>0</v>
      </c>
      <c r="K292" s="40">
        <f t="shared" si="28"/>
        <v>0.8732460979300799</v>
      </c>
      <c r="L292" s="7">
        <f t="shared" si="29"/>
        <v>0</v>
      </c>
    </row>
    <row r="293" spans="1:12" s="80" customFormat="1">
      <c r="A293" s="142" t="s">
        <v>299</v>
      </c>
      <c r="B293" s="148">
        <v>310691</v>
      </c>
      <c r="C293" s="80" t="s">
        <v>310</v>
      </c>
      <c r="D293" s="142" t="s">
        <v>1122</v>
      </c>
      <c r="E293" s="17">
        <v>0</v>
      </c>
      <c r="F293" s="123">
        <v>0</v>
      </c>
      <c r="G293" s="2">
        <f t="shared" si="24"/>
        <v>0</v>
      </c>
      <c r="H293" s="3">
        <f t="shared" si="25"/>
        <v>8.0039024109137493</v>
      </c>
      <c r="I293" s="1">
        <f t="shared" si="26"/>
        <v>0</v>
      </c>
      <c r="J293" s="1">
        <f t="shared" si="27"/>
        <v>0</v>
      </c>
      <c r="K293" s="40">
        <f t="shared" si="28"/>
        <v>0.8732460979300799</v>
      </c>
      <c r="L293" s="7">
        <f t="shared" si="29"/>
        <v>0</v>
      </c>
    </row>
    <row r="294" spans="1:12" s="80" customFormat="1">
      <c r="A294" s="142" t="s">
        <v>299</v>
      </c>
      <c r="B294" s="148">
        <v>310692</v>
      </c>
      <c r="C294" s="80" t="s">
        <v>311</v>
      </c>
      <c r="D294" s="142" t="s">
        <v>1122</v>
      </c>
      <c r="E294" s="17">
        <v>0</v>
      </c>
      <c r="F294" s="123">
        <v>0</v>
      </c>
      <c r="G294" s="2">
        <f t="shared" si="24"/>
        <v>0</v>
      </c>
      <c r="H294" s="3">
        <f t="shared" si="25"/>
        <v>8.0039024109137493</v>
      </c>
      <c r="I294" s="1">
        <f t="shared" si="26"/>
        <v>0</v>
      </c>
      <c r="J294" s="1">
        <f t="shared" si="27"/>
        <v>0</v>
      </c>
      <c r="K294" s="40">
        <f t="shared" si="28"/>
        <v>0.8732460979300799</v>
      </c>
      <c r="L294" s="7">
        <f t="shared" si="29"/>
        <v>0</v>
      </c>
    </row>
    <row r="295" spans="1:12" s="80" customFormat="1">
      <c r="A295" s="142" t="s">
        <v>299</v>
      </c>
      <c r="B295" s="148">
        <v>310694</v>
      </c>
      <c r="C295" s="80" t="s">
        <v>312</v>
      </c>
      <c r="D295" s="142" t="s">
        <v>1122</v>
      </c>
      <c r="E295" s="17">
        <v>0</v>
      </c>
      <c r="F295" s="123">
        <v>0</v>
      </c>
      <c r="G295" s="2">
        <f t="shared" si="24"/>
        <v>0</v>
      </c>
      <c r="H295" s="3">
        <f t="shared" si="25"/>
        <v>8.0039024109137493</v>
      </c>
      <c r="I295" s="1">
        <f t="shared" si="26"/>
        <v>0</v>
      </c>
      <c r="J295" s="1">
        <f t="shared" si="27"/>
        <v>0</v>
      </c>
      <c r="K295" s="40">
        <f t="shared" si="28"/>
        <v>0.8732460979300799</v>
      </c>
      <c r="L295" s="7">
        <f t="shared" si="29"/>
        <v>0</v>
      </c>
    </row>
    <row r="296" spans="1:12" s="80" customFormat="1">
      <c r="A296" s="142" t="s">
        <v>299</v>
      </c>
      <c r="B296" s="148">
        <v>310703</v>
      </c>
      <c r="C296" s="80" t="s">
        <v>313</v>
      </c>
      <c r="D296" s="142" t="s">
        <v>1122</v>
      </c>
      <c r="E296" s="17">
        <v>0</v>
      </c>
      <c r="F296" s="123">
        <v>0</v>
      </c>
      <c r="G296" s="2">
        <f t="shared" si="24"/>
        <v>0</v>
      </c>
      <c r="H296" s="3">
        <f t="shared" si="25"/>
        <v>8.0039024109137493</v>
      </c>
      <c r="I296" s="1">
        <f t="shared" si="26"/>
        <v>0</v>
      </c>
      <c r="J296" s="1">
        <f t="shared" si="27"/>
        <v>0</v>
      </c>
      <c r="K296" s="40">
        <f t="shared" si="28"/>
        <v>0.8732460979300799</v>
      </c>
      <c r="L296" s="7">
        <f t="shared" si="29"/>
        <v>0</v>
      </c>
    </row>
    <row r="297" spans="1:12" s="80" customFormat="1">
      <c r="A297" s="142" t="s">
        <v>299</v>
      </c>
      <c r="B297" s="148">
        <v>310704</v>
      </c>
      <c r="C297" s="80" t="s">
        <v>314</v>
      </c>
      <c r="D297" s="142" t="s">
        <v>1122</v>
      </c>
      <c r="E297" s="17">
        <v>0</v>
      </c>
      <c r="F297" s="123">
        <v>0</v>
      </c>
      <c r="G297" s="2">
        <f t="shared" si="24"/>
        <v>0</v>
      </c>
      <c r="H297" s="3">
        <f t="shared" si="25"/>
        <v>8.0039024109137493</v>
      </c>
      <c r="I297" s="1">
        <f t="shared" si="26"/>
        <v>0</v>
      </c>
      <c r="J297" s="1">
        <f t="shared" si="27"/>
        <v>0</v>
      </c>
      <c r="K297" s="40">
        <f t="shared" si="28"/>
        <v>0.8732460979300799</v>
      </c>
      <c r="L297" s="7">
        <f t="shared" si="29"/>
        <v>0</v>
      </c>
    </row>
    <row r="298" spans="1:12" s="80" customFormat="1">
      <c r="A298" s="142" t="s">
        <v>299</v>
      </c>
      <c r="B298" s="148">
        <v>310708</v>
      </c>
      <c r="C298" s="80" t="s">
        <v>315</v>
      </c>
      <c r="D298" s="142" t="s">
        <v>1122</v>
      </c>
      <c r="E298" s="17">
        <v>0</v>
      </c>
      <c r="F298" s="123">
        <v>0</v>
      </c>
      <c r="G298" s="2">
        <f t="shared" si="24"/>
        <v>0</v>
      </c>
      <c r="H298" s="3">
        <f t="shared" si="25"/>
        <v>8.0039024109137493</v>
      </c>
      <c r="I298" s="1">
        <f t="shared" si="26"/>
        <v>0</v>
      </c>
      <c r="J298" s="1">
        <f t="shared" si="27"/>
        <v>0</v>
      </c>
      <c r="K298" s="40">
        <f t="shared" si="28"/>
        <v>0.8732460979300799</v>
      </c>
      <c r="L298" s="7">
        <f t="shared" si="29"/>
        <v>0</v>
      </c>
    </row>
    <row r="299" spans="1:12" s="80" customFormat="1">
      <c r="A299" s="142" t="s">
        <v>299</v>
      </c>
      <c r="B299" s="149">
        <v>310711</v>
      </c>
      <c r="C299" s="80" t="s">
        <v>316</v>
      </c>
      <c r="D299" s="142" t="s">
        <v>1122</v>
      </c>
      <c r="E299" s="17">
        <v>0</v>
      </c>
      <c r="F299" s="123">
        <v>0</v>
      </c>
      <c r="G299" s="2">
        <f t="shared" si="24"/>
        <v>0</v>
      </c>
      <c r="H299" s="3">
        <f t="shared" si="25"/>
        <v>8.0039024109137493</v>
      </c>
      <c r="I299" s="1">
        <f t="shared" si="26"/>
        <v>0</v>
      </c>
      <c r="J299" s="1">
        <f t="shared" si="27"/>
        <v>0</v>
      </c>
      <c r="K299" s="40">
        <f t="shared" si="28"/>
        <v>0.8732460979300799</v>
      </c>
      <c r="L299" s="7">
        <f t="shared" si="29"/>
        <v>0</v>
      </c>
    </row>
    <row r="300" spans="1:12" s="80" customFormat="1">
      <c r="A300" s="142" t="s">
        <v>299</v>
      </c>
      <c r="B300" s="149">
        <v>310713</v>
      </c>
      <c r="C300" s="80" t="s">
        <v>317</v>
      </c>
      <c r="D300" s="142" t="s">
        <v>1122</v>
      </c>
      <c r="E300" s="17">
        <v>0</v>
      </c>
      <c r="F300" s="123">
        <v>0</v>
      </c>
      <c r="G300" s="2">
        <f t="shared" si="24"/>
        <v>0</v>
      </c>
      <c r="H300" s="3">
        <f t="shared" si="25"/>
        <v>8.0039024109137493</v>
      </c>
      <c r="I300" s="1">
        <f t="shared" si="26"/>
        <v>0</v>
      </c>
      <c r="J300" s="1">
        <f t="shared" si="27"/>
        <v>0</v>
      </c>
      <c r="K300" s="40">
        <f t="shared" si="28"/>
        <v>0.8732460979300799</v>
      </c>
      <c r="L300" s="7">
        <f t="shared" si="29"/>
        <v>0</v>
      </c>
    </row>
    <row r="301" spans="1:12" s="80" customFormat="1">
      <c r="A301" s="142" t="s">
        <v>299</v>
      </c>
      <c r="B301" s="148">
        <v>310714</v>
      </c>
      <c r="C301" s="80" t="s">
        <v>318</v>
      </c>
      <c r="D301" s="142" t="s">
        <v>1122</v>
      </c>
      <c r="E301" s="17">
        <v>0</v>
      </c>
      <c r="F301" s="123">
        <v>0</v>
      </c>
      <c r="G301" s="2">
        <f t="shared" si="24"/>
        <v>0</v>
      </c>
      <c r="H301" s="3">
        <f t="shared" si="25"/>
        <v>8.0039024109137493</v>
      </c>
      <c r="I301" s="1">
        <f t="shared" si="26"/>
        <v>0</v>
      </c>
      <c r="J301" s="1">
        <f t="shared" si="27"/>
        <v>0</v>
      </c>
      <c r="K301" s="40">
        <f t="shared" si="28"/>
        <v>0.8732460979300799</v>
      </c>
      <c r="L301" s="7">
        <f t="shared" si="29"/>
        <v>0</v>
      </c>
    </row>
    <row r="302" spans="1:12" s="80" customFormat="1">
      <c r="A302" s="142" t="s">
        <v>299</v>
      </c>
      <c r="B302" s="149">
        <v>310717</v>
      </c>
      <c r="C302" s="80" t="s">
        <v>319</v>
      </c>
      <c r="D302" s="142" t="s">
        <v>1122</v>
      </c>
      <c r="E302" s="17">
        <v>0</v>
      </c>
      <c r="F302" s="123">
        <v>0</v>
      </c>
      <c r="G302" s="2">
        <f t="shared" si="24"/>
        <v>0</v>
      </c>
      <c r="H302" s="3">
        <f t="shared" si="25"/>
        <v>8.0039024109137493</v>
      </c>
      <c r="I302" s="1">
        <f t="shared" si="26"/>
        <v>0</v>
      </c>
      <c r="J302" s="1">
        <f t="shared" si="27"/>
        <v>0</v>
      </c>
      <c r="K302" s="40">
        <f t="shared" si="28"/>
        <v>0.8732460979300799</v>
      </c>
      <c r="L302" s="7">
        <f t="shared" si="29"/>
        <v>0</v>
      </c>
    </row>
    <row r="303" spans="1:12" s="80" customFormat="1">
      <c r="A303" s="142" t="s">
        <v>299</v>
      </c>
      <c r="B303" s="148">
        <v>310721</v>
      </c>
      <c r="C303" s="80" t="s">
        <v>320</v>
      </c>
      <c r="D303" s="142" t="s">
        <v>1122</v>
      </c>
      <c r="E303" s="17">
        <v>0</v>
      </c>
      <c r="F303" s="123">
        <v>0</v>
      </c>
      <c r="G303" s="2">
        <f t="shared" si="24"/>
        <v>0</v>
      </c>
      <c r="H303" s="3">
        <f t="shared" si="25"/>
        <v>8.0039024109137493</v>
      </c>
      <c r="I303" s="1">
        <f t="shared" si="26"/>
        <v>0</v>
      </c>
      <c r="J303" s="1">
        <f t="shared" si="27"/>
        <v>0</v>
      </c>
      <c r="K303" s="40">
        <f t="shared" si="28"/>
        <v>0.8732460979300799</v>
      </c>
      <c r="L303" s="7">
        <f t="shared" si="29"/>
        <v>0</v>
      </c>
    </row>
    <row r="304" spans="1:12" s="80" customFormat="1">
      <c r="A304" s="142" t="s">
        <v>299</v>
      </c>
      <c r="B304" s="149">
        <v>310725</v>
      </c>
      <c r="C304" s="80" t="s">
        <v>321</v>
      </c>
      <c r="D304" s="142" t="s">
        <v>1122</v>
      </c>
      <c r="E304" s="17">
        <v>0</v>
      </c>
      <c r="F304" s="123">
        <v>0</v>
      </c>
      <c r="G304" s="2">
        <f t="shared" si="24"/>
        <v>0</v>
      </c>
      <c r="H304" s="3">
        <f t="shared" si="25"/>
        <v>8.0039024109137493</v>
      </c>
      <c r="I304" s="1">
        <f t="shared" si="26"/>
        <v>0</v>
      </c>
      <c r="J304" s="1">
        <f t="shared" si="27"/>
        <v>0</v>
      </c>
      <c r="K304" s="40">
        <f t="shared" si="28"/>
        <v>0.8732460979300799</v>
      </c>
      <c r="L304" s="7">
        <f t="shared" si="29"/>
        <v>0</v>
      </c>
    </row>
    <row r="305" spans="1:12" s="80" customFormat="1">
      <c r="A305" s="142" t="s">
        <v>299</v>
      </c>
      <c r="B305" s="149">
        <v>310726</v>
      </c>
      <c r="C305" s="80" t="s">
        <v>322</v>
      </c>
      <c r="D305" s="142" t="s">
        <v>1122</v>
      </c>
      <c r="E305" s="17">
        <v>0</v>
      </c>
      <c r="F305" s="123">
        <v>0</v>
      </c>
      <c r="G305" s="2">
        <f t="shared" si="24"/>
        <v>0</v>
      </c>
      <c r="H305" s="3">
        <f t="shared" si="25"/>
        <v>8.0039024109137493</v>
      </c>
      <c r="I305" s="1">
        <f t="shared" si="26"/>
        <v>0</v>
      </c>
      <c r="J305" s="1">
        <f t="shared" si="27"/>
        <v>0</v>
      </c>
      <c r="K305" s="40">
        <f t="shared" si="28"/>
        <v>0.8732460979300799</v>
      </c>
      <c r="L305" s="7">
        <f t="shared" si="29"/>
        <v>0</v>
      </c>
    </row>
    <row r="306" spans="1:12" s="80" customFormat="1">
      <c r="A306" s="142" t="s">
        <v>299</v>
      </c>
      <c r="B306" s="148">
        <v>310728</v>
      </c>
      <c r="C306" s="80" t="s">
        <v>323</v>
      </c>
      <c r="D306" s="142" t="s">
        <v>1122</v>
      </c>
      <c r="E306" s="17">
        <v>0</v>
      </c>
      <c r="F306" s="123">
        <v>0</v>
      </c>
      <c r="G306" s="2">
        <f t="shared" si="24"/>
        <v>0</v>
      </c>
      <c r="H306" s="3">
        <f t="shared" si="25"/>
        <v>8.0039024109137493</v>
      </c>
      <c r="I306" s="1">
        <f t="shared" si="26"/>
        <v>0</v>
      </c>
      <c r="J306" s="1">
        <f t="shared" si="27"/>
        <v>0</v>
      </c>
      <c r="K306" s="40">
        <f t="shared" si="28"/>
        <v>0.8732460979300799</v>
      </c>
      <c r="L306" s="7">
        <f t="shared" si="29"/>
        <v>0</v>
      </c>
    </row>
    <row r="307" spans="1:12" s="80" customFormat="1">
      <c r="A307" s="142" t="s">
        <v>299</v>
      </c>
      <c r="B307" s="149">
        <v>310732</v>
      </c>
      <c r="C307" s="80" t="s">
        <v>324</v>
      </c>
      <c r="D307" s="142" t="s">
        <v>1122</v>
      </c>
      <c r="E307" s="17">
        <v>0</v>
      </c>
      <c r="F307" s="123">
        <v>0</v>
      </c>
      <c r="G307" s="2">
        <f t="shared" si="24"/>
        <v>0</v>
      </c>
      <c r="H307" s="3">
        <f t="shared" si="25"/>
        <v>8.0039024109137493</v>
      </c>
      <c r="I307" s="1">
        <f t="shared" si="26"/>
        <v>0</v>
      </c>
      <c r="J307" s="1">
        <f t="shared" si="27"/>
        <v>0</v>
      </c>
      <c r="K307" s="40">
        <f t="shared" si="28"/>
        <v>0.8732460979300799</v>
      </c>
      <c r="L307" s="7">
        <f t="shared" si="29"/>
        <v>0</v>
      </c>
    </row>
    <row r="308" spans="1:12" s="80" customFormat="1">
      <c r="A308" s="142" t="s">
        <v>299</v>
      </c>
      <c r="B308" s="148">
        <v>310734</v>
      </c>
      <c r="C308" s="80" t="s">
        <v>325</v>
      </c>
      <c r="D308" s="142" t="s">
        <v>1122</v>
      </c>
      <c r="E308" s="17">
        <v>0</v>
      </c>
      <c r="F308" s="123">
        <v>0</v>
      </c>
      <c r="G308" s="2">
        <f t="shared" si="24"/>
        <v>0</v>
      </c>
      <c r="H308" s="3">
        <f t="shared" si="25"/>
        <v>8.0039024109137493</v>
      </c>
      <c r="I308" s="1">
        <f t="shared" si="26"/>
        <v>0</v>
      </c>
      <c r="J308" s="1">
        <f t="shared" si="27"/>
        <v>0</v>
      </c>
      <c r="K308" s="40">
        <f t="shared" si="28"/>
        <v>0.8732460979300799</v>
      </c>
      <c r="L308" s="7">
        <f t="shared" si="29"/>
        <v>0</v>
      </c>
    </row>
    <row r="309" spans="1:12" s="80" customFormat="1">
      <c r="A309" s="142" t="s">
        <v>299</v>
      </c>
      <c r="B309" s="149">
        <v>310735</v>
      </c>
      <c r="C309" s="80" t="s">
        <v>326</v>
      </c>
      <c r="D309" s="142" t="s">
        <v>1122</v>
      </c>
      <c r="E309" s="17">
        <v>0</v>
      </c>
      <c r="F309" s="123">
        <v>0</v>
      </c>
      <c r="G309" s="2">
        <f t="shared" si="24"/>
        <v>0</v>
      </c>
      <c r="H309" s="3">
        <f t="shared" si="25"/>
        <v>8.0039024109137493</v>
      </c>
      <c r="I309" s="1">
        <f t="shared" si="26"/>
        <v>0</v>
      </c>
      <c r="J309" s="1">
        <f t="shared" si="27"/>
        <v>0</v>
      </c>
      <c r="K309" s="40">
        <f t="shared" si="28"/>
        <v>0.8732460979300799</v>
      </c>
      <c r="L309" s="7">
        <f t="shared" si="29"/>
        <v>0</v>
      </c>
    </row>
    <row r="310" spans="1:12" s="80" customFormat="1">
      <c r="A310" s="142" t="s">
        <v>299</v>
      </c>
      <c r="B310" s="148">
        <v>310737</v>
      </c>
      <c r="C310" s="80" t="s">
        <v>327</v>
      </c>
      <c r="D310" s="142" t="s">
        <v>1122</v>
      </c>
      <c r="E310" s="17">
        <v>0</v>
      </c>
      <c r="F310" s="123">
        <v>0</v>
      </c>
      <c r="G310" s="2">
        <f t="shared" si="24"/>
        <v>0</v>
      </c>
      <c r="H310" s="3">
        <f t="shared" si="25"/>
        <v>8.0039024109137493</v>
      </c>
      <c r="I310" s="1">
        <f t="shared" si="26"/>
        <v>0</v>
      </c>
      <c r="J310" s="1">
        <f t="shared" si="27"/>
        <v>0</v>
      </c>
      <c r="K310" s="40">
        <f t="shared" si="28"/>
        <v>0.8732460979300799</v>
      </c>
      <c r="L310" s="7">
        <f t="shared" si="29"/>
        <v>0</v>
      </c>
    </row>
    <row r="311" spans="1:12" s="80" customFormat="1">
      <c r="A311" s="142" t="s">
        <v>299</v>
      </c>
      <c r="B311" s="149">
        <v>310738</v>
      </c>
      <c r="C311" s="80" t="s">
        <v>328</v>
      </c>
      <c r="D311" s="142" t="s">
        <v>1122</v>
      </c>
      <c r="E311" s="17">
        <v>0</v>
      </c>
      <c r="F311" s="123">
        <v>0</v>
      </c>
      <c r="G311" s="2">
        <f t="shared" si="24"/>
        <v>0</v>
      </c>
      <c r="H311" s="3">
        <f t="shared" si="25"/>
        <v>8.0039024109137493</v>
      </c>
      <c r="I311" s="1">
        <f t="shared" si="26"/>
        <v>0</v>
      </c>
      <c r="J311" s="1">
        <f t="shared" si="27"/>
        <v>0</v>
      </c>
      <c r="K311" s="40">
        <f t="shared" si="28"/>
        <v>0.8732460979300799</v>
      </c>
      <c r="L311" s="7">
        <f t="shared" si="29"/>
        <v>0</v>
      </c>
    </row>
    <row r="312" spans="1:12" s="80" customFormat="1">
      <c r="A312" s="142" t="s">
        <v>299</v>
      </c>
      <c r="B312" s="148">
        <v>310777</v>
      </c>
      <c r="C312" s="80" t="s">
        <v>329</v>
      </c>
      <c r="D312" s="142" t="s">
        <v>1122</v>
      </c>
      <c r="E312" s="17">
        <v>0</v>
      </c>
      <c r="F312" s="123">
        <v>0</v>
      </c>
      <c r="G312" s="2">
        <f t="shared" si="24"/>
        <v>0</v>
      </c>
      <c r="H312" s="3">
        <f t="shared" si="25"/>
        <v>8.0039024109137493</v>
      </c>
      <c r="I312" s="1">
        <f t="shared" si="26"/>
        <v>0</v>
      </c>
      <c r="J312" s="1">
        <f t="shared" si="27"/>
        <v>0</v>
      </c>
      <c r="K312" s="40">
        <f t="shared" si="28"/>
        <v>0.8732460979300799</v>
      </c>
      <c r="L312" s="7">
        <f t="shared" si="29"/>
        <v>0</v>
      </c>
    </row>
    <row r="313" spans="1:12" s="80" customFormat="1" ht="28.8">
      <c r="A313" s="142" t="s">
        <v>299</v>
      </c>
      <c r="B313" s="148">
        <v>310785</v>
      </c>
      <c r="C313" s="137" t="s">
        <v>330</v>
      </c>
      <c r="D313" s="142" t="s">
        <v>1122</v>
      </c>
      <c r="E313" s="17">
        <v>0</v>
      </c>
      <c r="F313" s="123">
        <v>0</v>
      </c>
      <c r="G313" s="2">
        <f t="shared" si="24"/>
        <v>0</v>
      </c>
      <c r="H313" s="3">
        <f t="shared" si="25"/>
        <v>8.0039024109137493</v>
      </c>
      <c r="I313" s="1">
        <f t="shared" si="26"/>
        <v>0</v>
      </c>
      <c r="J313" s="1">
        <f t="shared" si="27"/>
        <v>0</v>
      </c>
      <c r="K313" s="40">
        <f t="shared" si="28"/>
        <v>0.8732460979300799</v>
      </c>
      <c r="L313" s="7">
        <f t="shared" si="29"/>
        <v>0</v>
      </c>
    </row>
    <row r="314" spans="1:12" s="80" customFormat="1">
      <c r="A314" s="142" t="s">
        <v>331</v>
      </c>
      <c r="B314" s="149">
        <v>320742</v>
      </c>
      <c r="C314" s="80" t="s">
        <v>332</v>
      </c>
      <c r="D314" s="142" t="s">
        <v>1122</v>
      </c>
      <c r="E314" s="17">
        <v>0</v>
      </c>
      <c r="F314" s="123">
        <v>0</v>
      </c>
      <c r="G314" s="2">
        <f t="shared" si="24"/>
        <v>0</v>
      </c>
      <c r="H314" s="3">
        <f t="shared" si="25"/>
        <v>8.0039024109137493</v>
      </c>
      <c r="I314" s="1">
        <f t="shared" si="26"/>
        <v>0</v>
      </c>
      <c r="J314" s="1">
        <f t="shared" si="27"/>
        <v>0</v>
      </c>
      <c r="K314" s="40">
        <f t="shared" si="28"/>
        <v>0.8732460979300799</v>
      </c>
      <c r="L314" s="7">
        <f t="shared" si="29"/>
        <v>0</v>
      </c>
    </row>
    <row r="315" spans="1:12" s="80" customFormat="1">
      <c r="A315" s="142" t="s">
        <v>331</v>
      </c>
      <c r="B315" s="149">
        <v>320744</v>
      </c>
      <c r="C315" s="80" t="s">
        <v>333</v>
      </c>
      <c r="D315" s="142" t="s">
        <v>1122</v>
      </c>
      <c r="E315" s="17">
        <v>0</v>
      </c>
      <c r="F315" s="123">
        <v>0</v>
      </c>
      <c r="G315" s="2">
        <f t="shared" si="24"/>
        <v>0</v>
      </c>
      <c r="H315" s="3">
        <f t="shared" si="25"/>
        <v>8.0039024109137493</v>
      </c>
      <c r="I315" s="1">
        <f t="shared" si="26"/>
        <v>0</v>
      </c>
      <c r="J315" s="1">
        <f t="shared" si="27"/>
        <v>0</v>
      </c>
      <c r="K315" s="40">
        <f t="shared" si="28"/>
        <v>0.8732460979300799</v>
      </c>
      <c r="L315" s="7">
        <f t="shared" si="29"/>
        <v>0</v>
      </c>
    </row>
    <row r="316" spans="1:12" s="80" customFormat="1">
      <c r="A316" s="142" t="s">
        <v>331</v>
      </c>
      <c r="B316" s="148">
        <v>320751</v>
      </c>
      <c r="C316" s="80" t="s">
        <v>334</v>
      </c>
      <c r="D316" s="142" t="s">
        <v>1122</v>
      </c>
      <c r="E316" s="17">
        <v>0</v>
      </c>
      <c r="F316" s="123">
        <v>0</v>
      </c>
      <c r="G316" s="2">
        <f t="shared" si="24"/>
        <v>0</v>
      </c>
      <c r="H316" s="3">
        <f t="shared" si="25"/>
        <v>8.0039024109137493</v>
      </c>
      <c r="I316" s="1">
        <f t="shared" si="26"/>
        <v>0</v>
      </c>
      <c r="J316" s="1">
        <f t="shared" si="27"/>
        <v>0</v>
      </c>
      <c r="K316" s="40">
        <f t="shared" si="28"/>
        <v>0.8732460979300799</v>
      </c>
      <c r="L316" s="7">
        <f t="shared" si="29"/>
        <v>0</v>
      </c>
    </row>
    <row r="317" spans="1:12" s="80" customFormat="1">
      <c r="A317" s="142" t="s">
        <v>331</v>
      </c>
      <c r="B317" s="148">
        <v>320753</v>
      </c>
      <c r="C317" s="80" t="s">
        <v>335</v>
      </c>
      <c r="D317" s="142" t="s">
        <v>1122</v>
      </c>
      <c r="E317" s="17">
        <v>0</v>
      </c>
      <c r="F317" s="123">
        <v>0</v>
      </c>
      <c r="G317" s="2">
        <f t="shared" si="24"/>
        <v>0</v>
      </c>
      <c r="H317" s="3">
        <f t="shared" si="25"/>
        <v>8.0039024109137493</v>
      </c>
      <c r="I317" s="1">
        <f t="shared" si="26"/>
        <v>0</v>
      </c>
      <c r="J317" s="1">
        <f t="shared" si="27"/>
        <v>0</v>
      </c>
      <c r="K317" s="40">
        <f t="shared" si="28"/>
        <v>0.8732460979300799</v>
      </c>
      <c r="L317" s="7">
        <f t="shared" si="29"/>
        <v>0</v>
      </c>
    </row>
    <row r="318" spans="1:12" s="80" customFormat="1">
      <c r="A318" s="142" t="s">
        <v>331</v>
      </c>
      <c r="B318" s="148">
        <v>320756</v>
      </c>
      <c r="C318" s="80" t="s">
        <v>336</v>
      </c>
      <c r="D318" s="142" t="s">
        <v>1122</v>
      </c>
      <c r="E318" s="17">
        <v>0</v>
      </c>
      <c r="F318" s="123">
        <v>0</v>
      </c>
      <c r="G318" s="2">
        <f t="shared" si="24"/>
        <v>0</v>
      </c>
      <c r="H318" s="3">
        <f t="shared" si="25"/>
        <v>8.0039024109137493</v>
      </c>
      <c r="I318" s="1">
        <f t="shared" si="26"/>
        <v>0</v>
      </c>
      <c r="J318" s="1">
        <f t="shared" si="27"/>
        <v>0</v>
      </c>
      <c r="K318" s="40">
        <f t="shared" si="28"/>
        <v>0.8732460979300799</v>
      </c>
      <c r="L318" s="7">
        <f t="shared" si="29"/>
        <v>0</v>
      </c>
    </row>
    <row r="319" spans="1:12" s="80" customFormat="1">
      <c r="A319" s="142" t="s">
        <v>331</v>
      </c>
      <c r="B319" s="148">
        <v>320759</v>
      </c>
      <c r="C319" s="80" t="s">
        <v>337</v>
      </c>
      <c r="D319" s="142" t="s">
        <v>1122</v>
      </c>
      <c r="E319" s="17">
        <v>0</v>
      </c>
      <c r="F319" s="123">
        <v>0</v>
      </c>
      <c r="G319" s="2">
        <f t="shared" si="24"/>
        <v>0</v>
      </c>
      <c r="H319" s="3">
        <f t="shared" si="25"/>
        <v>8.0039024109137493</v>
      </c>
      <c r="I319" s="1">
        <f t="shared" si="26"/>
        <v>0</v>
      </c>
      <c r="J319" s="1">
        <f t="shared" si="27"/>
        <v>0</v>
      </c>
      <c r="K319" s="40">
        <f t="shared" si="28"/>
        <v>0.8732460979300799</v>
      </c>
      <c r="L319" s="7">
        <f t="shared" si="29"/>
        <v>0</v>
      </c>
    </row>
    <row r="320" spans="1:12" s="80" customFormat="1">
      <c r="A320" s="142" t="s">
        <v>331</v>
      </c>
      <c r="B320" s="148">
        <v>320771</v>
      </c>
      <c r="C320" s="80" t="s">
        <v>338</v>
      </c>
      <c r="D320" s="142" t="s">
        <v>1122</v>
      </c>
      <c r="E320" s="17">
        <v>0</v>
      </c>
      <c r="F320" s="123">
        <v>0</v>
      </c>
      <c r="G320" s="2">
        <f t="shared" si="24"/>
        <v>0</v>
      </c>
      <c r="H320" s="3">
        <f t="shared" si="25"/>
        <v>8.0039024109137493</v>
      </c>
      <c r="I320" s="1">
        <f t="shared" si="26"/>
        <v>0</v>
      </c>
      <c r="J320" s="1">
        <f t="shared" si="27"/>
        <v>0</v>
      </c>
      <c r="K320" s="40">
        <f t="shared" si="28"/>
        <v>0.8732460979300799</v>
      </c>
      <c r="L320" s="7">
        <f t="shared" si="29"/>
        <v>0</v>
      </c>
    </row>
    <row r="321" spans="1:12" s="80" customFormat="1">
      <c r="A321" s="142" t="s">
        <v>331</v>
      </c>
      <c r="B321" s="148">
        <v>320775</v>
      </c>
      <c r="C321" s="80" t="s">
        <v>339</v>
      </c>
      <c r="D321" s="142" t="s">
        <v>1122</v>
      </c>
      <c r="E321" s="17">
        <v>0</v>
      </c>
      <c r="F321" s="123">
        <v>0</v>
      </c>
      <c r="G321" s="2">
        <f t="shared" si="24"/>
        <v>0</v>
      </c>
      <c r="H321" s="3">
        <f t="shared" si="25"/>
        <v>8.0039024109137493</v>
      </c>
      <c r="I321" s="1">
        <f t="shared" si="26"/>
        <v>0</v>
      </c>
      <c r="J321" s="1">
        <f t="shared" si="27"/>
        <v>0</v>
      </c>
      <c r="K321" s="40">
        <f t="shared" si="28"/>
        <v>0.8732460979300799</v>
      </c>
      <c r="L321" s="7">
        <f t="shared" si="29"/>
        <v>0</v>
      </c>
    </row>
    <row r="322" spans="1:12" s="80" customFormat="1">
      <c r="A322" s="142" t="s">
        <v>331</v>
      </c>
      <c r="B322" s="149">
        <v>320776</v>
      </c>
      <c r="C322" s="80" t="s">
        <v>340</v>
      </c>
      <c r="D322" s="142" t="s">
        <v>1122</v>
      </c>
      <c r="E322" s="17">
        <v>0</v>
      </c>
      <c r="F322" s="123">
        <v>0</v>
      </c>
      <c r="G322" s="2">
        <f t="shared" si="24"/>
        <v>0</v>
      </c>
      <c r="H322" s="3">
        <f t="shared" si="25"/>
        <v>8.0039024109137493</v>
      </c>
      <c r="I322" s="1">
        <f t="shared" si="26"/>
        <v>0</v>
      </c>
      <c r="J322" s="1">
        <f t="shared" si="27"/>
        <v>0</v>
      </c>
      <c r="K322" s="40">
        <f t="shared" si="28"/>
        <v>0.8732460979300799</v>
      </c>
      <c r="L322" s="7">
        <f t="shared" si="29"/>
        <v>0</v>
      </c>
    </row>
    <row r="323" spans="1:12" s="80" customFormat="1">
      <c r="A323" s="142" t="s">
        <v>331</v>
      </c>
      <c r="B323" s="149">
        <v>320777</v>
      </c>
      <c r="C323" s="80" t="s">
        <v>341</v>
      </c>
      <c r="D323" s="142" t="s">
        <v>1122</v>
      </c>
      <c r="E323" s="17">
        <v>0</v>
      </c>
      <c r="F323" s="123">
        <v>0</v>
      </c>
      <c r="G323" s="2">
        <f t="shared" ref="G323:G386" si="30">IFERROR(E323/F323,0)</f>
        <v>0</v>
      </c>
      <c r="H323" s="3">
        <f t="shared" ref="H323:H386" si="31">$D$1108</f>
        <v>8.0039024109137493</v>
      </c>
      <c r="I323" s="1">
        <f t="shared" ref="I323:I386" si="32">MIN(E323,F323*H323)</f>
        <v>0</v>
      </c>
      <c r="J323" s="1">
        <f t="shared" ref="J323:J386" si="33">E323-I323</f>
        <v>0</v>
      </c>
      <c r="K323" s="40">
        <f t="shared" ref="K323:K386" si="34">$J$1106</f>
        <v>0.8732460979300799</v>
      </c>
      <c r="L323" s="7">
        <f t="shared" ref="L323:L386" si="35">K323*J323</f>
        <v>0</v>
      </c>
    </row>
    <row r="324" spans="1:12" s="80" customFormat="1">
      <c r="A324" s="142" t="s">
        <v>331</v>
      </c>
      <c r="B324" s="149">
        <v>320778</v>
      </c>
      <c r="C324" s="80" t="s">
        <v>342</v>
      </c>
      <c r="D324" s="142" t="s">
        <v>1122</v>
      </c>
      <c r="E324" s="17">
        <v>0</v>
      </c>
      <c r="F324" s="123">
        <v>0</v>
      </c>
      <c r="G324" s="2">
        <f t="shared" si="30"/>
        <v>0</v>
      </c>
      <c r="H324" s="3">
        <f t="shared" si="31"/>
        <v>8.0039024109137493</v>
      </c>
      <c r="I324" s="1">
        <f t="shared" si="32"/>
        <v>0</v>
      </c>
      <c r="J324" s="1">
        <f t="shared" si="33"/>
        <v>0</v>
      </c>
      <c r="K324" s="40">
        <f t="shared" si="34"/>
        <v>0.8732460979300799</v>
      </c>
      <c r="L324" s="7">
        <f t="shared" si="35"/>
        <v>0</v>
      </c>
    </row>
    <row r="325" spans="1:12" s="80" customFormat="1">
      <c r="A325" s="142" t="s">
        <v>331</v>
      </c>
      <c r="B325" s="148">
        <v>320783</v>
      </c>
      <c r="C325" s="80" t="s">
        <v>343</v>
      </c>
      <c r="D325" s="142" t="s">
        <v>1122</v>
      </c>
      <c r="E325" s="17">
        <v>0</v>
      </c>
      <c r="F325" s="123">
        <v>0</v>
      </c>
      <c r="G325" s="2">
        <f t="shared" si="30"/>
        <v>0</v>
      </c>
      <c r="H325" s="3">
        <f t="shared" si="31"/>
        <v>8.0039024109137493</v>
      </c>
      <c r="I325" s="1">
        <f t="shared" si="32"/>
        <v>0</v>
      </c>
      <c r="J325" s="1">
        <f t="shared" si="33"/>
        <v>0</v>
      </c>
      <c r="K325" s="40">
        <f t="shared" si="34"/>
        <v>0.8732460979300799</v>
      </c>
      <c r="L325" s="7">
        <f t="shared" si="35"/>
        <v>0</v>
      </c>
    </row>
    <row r="326" spans="1:12" s="80" customFormat="1">
      <c r="A326" s="142" t="s">
        <v>331</v>
      </c>
      <c r="B326" s="149">
        <v>320788</v>
      </c>
      <c r="C326" s="80" t="s">
        <v>344</v>
      </c>
      <c r="D326" s="142" t="s">
        <v>1122</v>
      </c>
      <c r="E326" s="17">
        <v>0</v>
      </c>
      <c r="F326" s="123">
        <v>0</v>
      </c>
      <c r="G326" s="2">
        <f t="shared" si="30"/>
        <v>0</v>
      </c>
      <c r="H326" s="3">
        <f t="shared" si="31"/>
        <v>8.0039024109137493</v>
      </c>
      <c r="I326" s="1">
        <f t="shared" si="32"/>
        <v>0</v>
      </c>
      <c r="J326" s="1">
        <f t="shared" si="33"/>
        <v>0</v>
      </c>
      <c r="K326" s="40">
        <f t="shared" si="34"/>
        <v>0.8732460979300799</v>
      </c>
      <c r="L326" s="7">
        <f t="shared" si="35"/>
        <v>0</v>
      </c>
    </row>
    <row r="327" spans="1:12" s="80" customFormat="1">
      <c r="A327" s="142" t="s">
        <v>331</v>
      </c>
      <c r="B327" s="148">
        <v>320790</v>
      </c>
      <c r="C327" s="80" t="s">
        <v>345</v>
      </c>
      <c r="D327" s="142" t="s">
        <v>1122</v>
      </c>
      <c r="E327" s="17">
        <v>0</v>
      </c>
      <c r="F327" s="123">
        <v>0</v>
      </c>
      <c r="G327" s="2">
        <f t="shared" si="30"/>
        <v>0</v>
      </c>
      <c r="H327" s="3">
        <f t="shared" si="31"/>
        <v>8.0039024109137493</v>
      </c>
      <c r="I327" s="1">
        <f t="shared" si="32"/>
        <v>0</v>
      </c>
      <c r="J327" s="1">
        <f t="shared" si="33"/>
        <v>0</v>
      </c>
      <c r="K327" s="40">
        <f t="shared" si="34"/>
        <v>0.8732460979300799</v>
      </c>
      <c r="L327" s="7">
        <f t="shared" si="35"/>
        <v>0</v>
      </c>
    </row>
    <row r="328" spans="1:12" s="80" customFormat="1">
      <c r="A328" s="142" t="s">
        <v>331</v>
      </c>
      <c r="B328" s="148">
        <v>320792</v>
      </c>
      <c r="C328" s="80" t="s">
        <v>346</v>
      </c>
      <c r="D328" s="142" t="s">
        <v>1122</v>
      </c>
      <c r="E328" s="17">
        <v>0</v>
      </c>
      <c r="F328" s="123">
        <v>0</v>
      </c>
      <c r="G328" s="2">
        <f t="shared" si="30"/>
        <v>0</v>
      </c>
      <c r="H328" s="3">
        <f t="shared" si="31"/>
        <v>8.0039024109137493</v>
      </c>
      <c r="I328" s="1">
        <f t="shared" si="32"/>
        <v>0</v>
      </c>
      <c r="J328" s="1">
        <f t="shared" si="33"/>
        <v>0</v>
      </c>
      <c r="K328" s="40">
        <f t="shared" si="34"/>
        <v>0.8732460979300799</v>
      </c>
      <c r="L328" s="7">
        <f t="shared" si="35"/>
        <v>0</v>
      </c>
    </row>
    <row r="329" spans="1:12" s="80" customFormat="1">
      <c r="A329" s="142" t="s">
        <v>331</v>
      </c>
      <c r="B329" s="148">
        <v>320796</v>
      </c>
      <c r="C329" s="80" t="s">
        <v>347</v>
      </c>
      <c r="D329" s="142" t="s">
        <v>1122</v>
      </c>
      <c r="E329" s="17">
        <v>0</v>
      </c>
      <c r="F329" s="123">
        <v>0</v>
      </c>
      <c r="G329" s="2">
        <f t="shared" si="30"/>
        <v>0</v>
      </c>
      <c r="H329" s="3">
        <f t="shared" si="31"/>
        <v>8.0039024109137493</v>
      </c>
      <c r="I329" s="1">
        <f t="shared" si="32"/>
        <v>0</v>
      </c>
      <c r="J329" s="1">
        <f t="shared" si="33"/>
        <v>0</v>
      </c>
      <c r="K329" s="40">
        <f t="shared" si="34"/>
        <v>0.8732460979300799</v>
      </c>
      <c r="L329" s="7">
        <f t="shared" si="35"/>
        <v>0</v>
      </c>
    </row>
    <row r="330" spans="1:12" s="80" customFormat="1">
      <c r="A330" s="142" t="s">
        <v>331</v>
      </c>
      <c r="B330" s="148">
        <v>320797</v>
      </c>
      <c r="C330" s="80" t="s">
        <v>348</v>
      </c>
      <c r="D330" s="142" t="s">
        <v>1122</v>
      </c>
      <c r="E330" s="17">
        <v>0</v>
      </c>
      <c r="F330" s="123">
        <v>0</v>
      </c>
      <c r="G330" s="2">
        <f t="shared" si="30"/>
        <v>0</v>
      </c>
      <c r="H330" s="3">
        <f t="shared" si="31"/>
        <v>8.0039024109137493</v>
      </c>
      <c r="I330" s="1">
        <f t="shared" si="32"/>
        <v>0</v>
      </c>
      <c r="J330" s="1">
        <f t="shared" si="33"/>
        <v>0</v>
      </c>
      <c r="K330" s="40">
        <f t="shared" si="34"/>
        <v>0.8732460979300799</v>
      </c>
      <c r="L330" s="7">
        <f t="shared" si="35"/>
        <v>0</v>
      </c>
    </row>
    <row r="331" spans="1:12" s="80" customFormat="1">
      <c r="A331" s="142" t="s">
        <v>331</v>
      </c>
      <c r="B331" s="148">
        <v>320800</v>
      </c>
      <c r="C331" s="80" t="s">
        <v>349</v>
      </c>
      <c r="D331" s="142" t="s">
        <v>1122</v>
      </c>
      <c r="E331" s="17">
        <v>0</v>
      </c>
      <c r="F331" s="123">
        <v>0</v>
      </c>
      <c r="G331" s="2">
        <f t="shared" si="30"/>
        <v>0</v>
      </c>
      <c r="H331" s="3">
        <f t="shared" si="31"/>
        <v>8.0039024109137493</v>
      </c>
      <c r="I331" s="1">
        <f t="shared" si="32"/>
        <v>0</v>
      </c>
      <c r="J331" s="1">
        <f t="shared" si="33"/>
        <v>0</v>
      </c>
      <c r="K331" s="40">
        <f t="shared" si="34"/>
        <v>0.8732460979300799</v>
      </c>
      <c r="L331" s="7">
        <f t="shared" si="35"/>
        <v>0</v>
      </c>
    </row>
    <row r="332" spans="1:12" s="80" customFormat="1">
      <c r="A332" s="142" t="s">
        <v>331</v>
      </c>
      <c r="B332" s="148">
        <v>320807</v>
      </c>
      <c r="C332" s="80" t="s">
        <v>350</v>
      </c>
      <c r="D332" s="142" t="s">
        <v>1122</v>
      </c>
      <c r="E332" s="17">
        <v>0</v>
      </c>
      <c r="F332" s="123">
        <v>0</v>
      </c>
      <c r="G332" s="2">
        <f t="shared" si="30"/>
        <v>0</v>
      </c>
      <c r="H332" s="3">
        <f t="shared" si="31"/>
        <v>8.0039024109137493</v>
      </c>
      <c r="I332" s="1">
        <f t="shared" si="32"/>
        <v>0</v>
      </c>
      <c r="J332" s="1">
        <f t="shared" si="33"/>
        <v>0</v>
      </c>
      <c r="K332" s="40">
        <f t="shared" si="34"/>
        <v>0.8732460979300799</v>
      </c>
      <c r="L332" s="7">
        <f t="shared" si="35"/>
        <v>0</v>
      </c>
    </row>
    <row r="333" spans="1:12" s="80" customFormat="1">
      <c r="A333" s="142" t="s">
        <v>331</v>
      </c>
      <c r="B333" s="149">
        <v>320809</v>
      </c>
      <c r="C333" s="80" t="s">
        <v>351</v>
      </c>
      <c r="D333" s="142" t="s">
        <v>1122</v>
      </c>
      <c r="E333" s="17">
        <v>0</v>
      </c>
      <c r="F333" s="123">
        <v>0</v>
      </c>
      <c r="G333" s="2">
        <f t="shared" si="30"/>
        <v>0</v>
      </c>
      <c r="H333" s="3">
        <f t="shared" si="31"/>
        <v>8.0039024109137493</v>
      </c>
      <c r="I333" s="1">
        <f t="shared" si="32"/>
        <v>0</v>
      </c>
      <c r="J333" s="1">
        <f t="shared" si="33"/>
        <v>0</v>
      </c>
      <c r="K333" s="40">
        <f t="shared" si="34"/>
        <v>0.8732460979300799</v>
      </c>
      <c r="L333" s="7">
        <f t="shared" si="35"/>
        <v>0</v>
      </c>
    </row>
    <row r="334" spans="1:12" s="80" customFormat="1">
      <c r="A334" s="142" t="s">
        <v>331</v>
      </c>
      <c r="B334" s="148">
        <v>320813</v>
      </c>
      <c r="C334" s="80" t="s">
        <v>352</v>
      </c>
      <c r="D334" s="142" t="s">
        <v>1122</v>
      </c>
      <c r="E334" s="17">
        <v>0</v>
      </c>
      <c r="F334" s="123">
        <v>0</v>
      </c>
      <c r="G334" s="2">
        <f t="shared" si="30"/>
        <v>0</v>
      </c>
      <c r="H334" s="3">
        <f t="shared" si="31"/>
        <v>8.0039024109137493</v>
      </c>
      <c r="I334" s="1">
        <f t="shared" si="32"/>
        <v>0</v>
      </c>
      <c r="J334" s="1">
        <f t="shared" si="33"/>
        <v>0</v>
      </c>
      <c r="K334" s="40">
        <f t="shared" si="34"/>
        <v>0.8732460979300799</v>
      </c>
      <c r="L334" s="7">
        <f t="shared" si="35"/>
        <v>0</v>
      </c>
    </row>
    <row r="335" spans="1:12" s="80" customFormat="1">
      <c r="A335" s="142" t="s">
        <v>331</v>
      </c>
      <c r="B335" s="148">
        <v>320815</v>
      </c>
      <c r="C335" s="80" t="s">
        <v>353</v>
      </c>
      <c r="D335" s="142" t="s">
        <v>1122</v>
      </c>
      <c r="E335" s="17">
        <v>0</v>
      </c>
      <c r="F335" s="123">
        <v>0</v>
      </c>
      <c r="G335" s="2">
        <f t="shared" si="30"/>
        <v>0</v>
      </c>
      <c r="H335" s="3">
        <f t="shared" si="31"/>
        <v>8.0039024109137493</v>
      </c>
      <c r="I335" s="1">
        <f t="shared" si="32"/>
        <v>0</v>
      </c>
      <c r="J335" s="1">
        <f t="shared" si="33"/>
        <v>0</v>
      </c>
      <c r="K335" s="40">
        <f t="shared" si="34"/>
        <v>0.8732460979300799</v>
      </c>
      <c r="L335" s="7">
        <f t="shared" si="35"/>
        <v>0</v>
      </c>
    </row>
    <row r="336" spans="1:12" s="80" customFormat="1">
      <c r="A336" s="142" t="s">
        <v>331</v>
      </c>
      <c r="B336" s="149">
        <v>320816</v>
      </c>
      <c r="C336" s="80" t="s">
        <v>354</v>
      </c>
      <c r="D336" s="142" t="s">
        <v>1122</v>
      </c>
      <c r="E336" s="17">
        <v>0</v>
      </c>
      <c r="F336" s="123">
        <v>0</v>
      </c>
      <c r="G336" s="2">
        <f t="shared" si="30"/>
        <v>0</v>
      </c>
      <c r="H336" s="3">
        <f t="shared" si="31"/>
        <v>8.0039024109137493</v>
      </c>
      <c r="I336" s="1">
        <f t="shared" si="32"/>
        <v>0</v>
      </c>
      <c r="J336" s="1">
        <f t="shared" si="33"/>
        <v>0</v>
      </c>
      <c r="K336" s="40">
        <f t="shared" si="34"/>
        <v>0.8732460979300799</v>
      </c>
      <c r="L336" s="7">
        <f t="shared" si="35"/>
        <v>0</v>
      </c>
    </row>
    <row r="337" spans="1:12" s="80" customFormat="1">
      <c r="A337" s="142" t="s">
        <v>331</v>
      </c>
      <c r="B337" s="148">
        <v>320818</v>
      </c>
      <c r="C337" s="80" t="s">
        <v>247</v>
      </c>
      <c r="D337" s="142" t="s">
        <v>1122</v>
      </c>
      <c r="E337" s="17">
        <v>0</v>
      </c>
      <c r="F337" s="123">
        <v>0</v>
      </c>
      <c r="G337" s="2">
        <f t="shared" si="30"/>
        <v>0</v>
      </c>
      <c r="H337" s="3">
        <f t="shared" si="31"/>
        <v>8.0039024109137493</v>
      </c>
      <c r="I337" s="1">
        <f t="shared" si="32"/>
        <v>0</v>
      </c>
      <c r="J337" s="1">
        <f t="shared" si="33"/>
        <v>0</v>
      </c>
      <c r="K337" s="40">
        <f t="shared" si="34"/>
        <v>0.8732460979300799</v>
      </c>
      <c r="L337" s="7">
        <f t="shared" si="35"/>
        <v>0</v>
      </c>
    </row>
    <row r="338" spans="1:12" s="80" customFormat="1">
      <c r="A338" s="142" t="s">
        <v>331</v>
      </c>
      <c r="B338" s="148">
        <v>320819</v>
      </c>
      <c r="C338" s="80" t="s">
        <v>355</v>
      </c>
      <c r="D338" s="142" t="s">
        <v>1122</v>
      </c>
      <c r="E338" s="17">
        <v>0</v>
      </c>
      <c r="F338" s="123">
        <v>0</v>
      </c>
      <c r="G338" s="2">
        <f t="shared" si="30"/>
        <v>0</v>
      </c>
      <c r="H338" s="3">
        <f t="shared" si="31"/>
        <v>8.0039024109137493</v>
      </c>
      <c r="I338" s="1">
        <f t="shared" si="32"/>
        <v>0</v>
      </c>
      <c r="J338" s="1">
        <f t="shared" si="33"/>
        <v>0</v>
      </c>
      <c r="K338" s="40">
        <f t="shared" si="34"/>
        <v>0.8732460979300799</v>
      </c>
      <c r="L338" s="7">
        <f t="shared" si="35"/>
        <v>0</v>
      </c>
    </row>
    <row r="339" spans="1:12" s="80" customFormat="1">
      <c r="A339" s="142" t="s">
        <v>331</v>
      </c>
      <c r="B339" s="148">
        <v>320825</v>
      </c>
      <c r="C339" s="80" t="s">
        <v>356</v>
      </c>
      <c r="D339" s="142" t="s">
        <v>1122</v>
      </c>
      <c r="E339" s="17">
        <v>0</v>
      </c>
      <c r="F339" s="123">
        <v>0</v>
      </c>
      <c r="G339" s="2">
        <f t="shared" si="30"/>
        <v>0</v>
      </c>
      <c r="H339" s="3">
        <f t="shared" si="31"/>
        <v>8.0039024109137493</v>
      </c>
      <c r="I339" s="1">
        <f t="shared" si="32"/>
        <v>0</v>
      </c>
      <c r="J339" s="1">
        <f t="shared" si="33"/>
        <v>0</v>
      </c>
      <c r="K339" s="40">
        <f t="shared" si="34"/>
        <v>0.8732460979300799</v>
      </c>
      <c r="L339" s="7">
        <f t="shared" si="35"/>
        <v>0</v>
      </c>
    </row>
    <row r="340" spans="1:12" s="80" customFormat="1">
      <c r="A340" s="142" t="s">
        <v>331</v>
      </c>
      <c r="B340" s="148">
        <v>320826</v>
      </c>
      <c r="C340" s="80" t="s">
        <v>357</v>
      </c>
      <c r="D340" s="142" t="s">
        <v>1122</v>
      </c>
      <c r="E340" s="17">
        <v>0</v>
      </c>
      <c r="F340" s="123">
        <v>0</v>
      </c>
      <c r="G340" s="2">
        <f t="shared" si="30"/>
        <v>0</v>
      </c>
      <c r="H340" s="3">
        <f t="shared" si="31"/>
        <v>8.0039024109137493</v>
      </c>
      <c r="I340" s="1">
        <f t="shared" si="32"/>
        <v>0</v>
      </c>
      <c r="J340" s="1">
        <f t="shared" si="33"/>
        <v>0</v>
      </c>
      <c r="K340" s="40">
        <f t="shared" si="34"/>
        <v>0.8732460979300799</v>
      </c>
      <c r="L340" s="7">
        <f t="shared" si="35"/>
        <v>0</v>
      </c>
    </row>
    <row r="341" spans="1:12" s="80" customFormat="1">
      <c r="A341" s="142" t="s">
        <v>331</v>
      </c>
      <c r="B341" s="148">
        <v>320827</v>
      </c>
      <c r="C341" s="80" t="s">
        <v>358</v>
      </c>
      <c r="D341" s="142" t="s">
        <v>1122</v>
      </c>
      <c r="E341" s="17">
        <v>0</v>
      </c>
      <c r="F341" s="123">
        <v>0</v>
      </c>
      <c r="G341" s="2">
        <f t="shared" si="30"/>
        <v>0</v>
      </c>
      <c r="H341" s="3">
        <f t="shared" si="31"/>
        <v>8.0039024109137493</v>
      </c>
      <c r="I341" s="1">
        <f t="shared" si="32"/>
        <v>0</v>
      </c>
      <c r="J341" s="1">
        <f t="shared" si="33"/>
        <v>0</v>
      </c>
      <c r="K341" s="40">
        <f t="shared" si="34"/>
        <v>0.8732460979300799</v>
      </c>
      <c r="L341" s="7">
        <f t="shared" si="35"/>
        <v>0</v>
      </c>
    </row>
    <row r="342" spans="1:12" s="80" customFormat="1">
      <c r="A342" s="142" t="s">
        <v>331</v>
      </c>
      <c r="B342" s="149">
        <v>320829</v>
      </c>
      <c r="C342" s="80" t="s">
        <v>359</v>
      </c>
      <c r="D342" s="142" t="s">
        <v>1122</v>
      </c>
      <c r="E342" s="17">
        <v>0</v>
      </c>
      <c r="F342" s="123">
        <v>0</v>
      </c>
      <c r="G342" s="2">
        <f t="shared" si="30"/>
        <v>0</v>
      </c>
      <c r="H342" s="3">
        <f t="shared" si="31"/>
        <v>8.0039024109137493</v>
      </c>
      <c r="I342" s="1">
        <f t="shared" si="32"/>
        <v>0</v>
      </c>
      <c r="J342" s="1">
        <f t="shared" si="33"/>
        <v>0</v>
      </c>
      <c r="K342" s="40">
        <f t="shared" si="34"/>
        <v>0.8732460979300799</v>
      </c>
      <c r="L342" s="7">
        <f t="shared" si="35"/>
        <v>0</v>
      </c>
    </row>
    <row r="343" spans="1:12" s="80" customFormat="1">
      <c r="A343" s="142" t="s">
        <v>331</v>
      </c>
      <c r="B343" s="149">
        <v>320830</v>
      </c>
      <c r="C343" s="80" t="s">
        <v>360</v>
      </c>
      <c r="D343" s="142" t="s">
        <v>1122</v>
      </c>
      <c r="E343" s="17">
        <v>0</v>
      </c>
      <c r="F343" s="123">
        <v>0</v>
      </c>
      <c r="G343" s="2">
        <f t="shared" si="30"/>
        <v>0</v>
      </c>
      <c r="H343" s="3">
        <f t="shared" si="31"/>
        <v>8.0039024109137493</v>
      </c>
      <c r="I343" s="1">
        <f t="shared" si="32"/>
        <v>0</v>
      </c>
      <c r="J343" s="1">
        <f t="shared" si="33"/>
        <v>0</v>
      </c>
      <c r="K343" s="40">
        <f t="shared" si="34"/>
        <v>0.8732460979300799</v>
      </c>
      <c r="L343" s="7">
        <f t="shared" si="35"/>
        <v>0</v>
      </c>
    </row>
    <row r="344" spans="1:12" s="80" customFormat="1">
      <c r="A344" s="142" t="s">
        <v>331</v>
      </c>
      <c r="B344" s="148">
        <v>320834</v>
      </c>
      <c r="C344" s="80" t="s">
        <v>361</v>
      </c>
      <c r="D344" s="142" t="s">
        <v>1122</v>
      </c>
      <c r="E344" s="17">
        <v>0</v>
      </c>
      <c r="F344" s="123">
        <v>0</v>
      </c>
      <c r="G344" s="2">
        <f t="shared" si="30"/>
        <v>0</v>
      </c>
      <c r="H344" s="3">
        <f t="shared" si="31"/>
        <v>8.0039024109137493</v>
      </c>
      <c r="I344" s="1">
        <f t="shared" si="32"/>
        <v>0</v>
      </c>
      <c r="J344" s="1">
        <f t="shared" si="33"/>
        <v>0</v>
      </c>
      <c r="K344" s="40">
        <f t="shared" si="34"/>
        <v>0.8732460979300799</v>
      </c>
      <c r="L344" s="7">
        <f t="shared" si="35"/>
        <v>0</v>
      </c>
    </row>
    <row r="345" spans="1:12" s="80" customFormat="1">
      <c r="A345" s="142" t="s">
        <v>331</v>
      </c>
      <c r="B345" s="149">
        <v>320837</v>
      </c>
      <c r="C345" s="80" t="s">
        <v>362</v>
      </c>
      <c r="D345" s="142" t="s">
        <v>1122</v>
      </c>
      <c r="E345" s="17">
        <v>0</v>
      </c>
      <c r="F345" s="123">
        <v>0</v>
      </c>
      <c r="G345" s="2">
        <f t="shared" si="30"/>
        <v>0</v>
      </c>
      <c r="H345" s="3">
        <f t="shared" si="31"/>
        <v>8.0039024109137493</v>
      </c>
      <c r="I345" s="1">
        <f t="shared" si="32"/>
        <v>0</v>
      </c>
      <c r="J345" s="1">
        <f t="shared" si="33"/>
        <v>0</v>
      </c>
      <c r="K345" s="40">
        <f t="shared" si="34"/>
        <v>0.8732460979300799</v>
      </c>
      <c r="L345" s="7">
        <f t="shared" si="35"/>
        <v>0</v>
      </c>
    </row>
    <row r="346" spans="1:12" s="80" customFormat="1">
      <c r="A346" s="142" t="s">
        <v>331</v>
      </c>
      <c r="B346" s="148">
        <v>320839</v>
      </c>
      <c r="C346" s="80" t="s">
        <v>363</v>
      </c>
      <c r="D346" s="142" t="s">
        <v>1122</v>
      </c>
      <c r="E346" s="17">
        <v>0</v>
      </c>
      <c r="F346" s="123">
        <v>0</v>
      </c>
      <c r="G346" s="2">
        <f t="shared" si="30"/>
        <v>0</v>
      </c>
      <c r="H346" s="3">
        <f t="shared" si="31"/>
        <v>8.0039024109137493</v>
      </c>
      <c r="I346" s="1">
        <f t="shared" si="32"/>
        <v>0</v>
      </c>
      <c r="J346" s="1">
        <f t="shared" si="33"/>
        <v>0</v>
      </c>
      <c r="K346" s="40">
        <f t="shared" si="34"/>
        <v>0.8732460979300799</v>
      </c>
      <c r="L346" s="7">
        <f t="shared" si="35"/>
        <v>0</v>
      </c>
    </row>
    <row r="347" spans="1:12" s="80" customFormat="1">
      <c r="A347" s="142" t="s">
        <v>364</v>
      </c>
      <c r="B347" s="149">
        <v>330842</v>
      </c>
      <c r="C347" s="80" t="s">
        <v>365</v>
      </c>
      <c r="D347" s="142" t="s">
        <v>1122</v>
      </c>
      <c r="E347" s="17">
        <v>0</v>
      </c>
      <c r="F347" s="123">
        <v>0</v>
      </c>
      <c r="G347" s="2">
        <f t="shared" si="30"/>
        <v>0</v>
      </c>
      <c r="H347" s="3">
        <f t="shared" si="31"/>
        <v>8.0039024109137493</v>
      </c>
      <c r="I347" s="1">
        <f t="shared" si="32"/>
        <v>0</v>
      </c>
      <c r="J347" s="1">
        <f t="shared" si="33"/>
        <v>0</v>
      </c>
      <c r="K347" s="40">
        <f t="shared" si="34"/>
        <v>0.8732460979300799</v>
      </c>
      <c r="L347" s="7">
        <f t="shared" si="35"/>
        <v>0</v>
      </c>
    </row>
    <row r="348" spans="1:12" s="80" customFormat="1">
      <c r="A348" s="142" t="s">
        <v>364</v>
      </c>
      <c r="B348" s="148">
        <v>330843</v>
      </c>
      <c r="C348" s="80" t="s">
        <v>366</v>
      </c>
      <c r="D348" s="142" t="s">
        <v>1122</v>
      </c>
      <c r="E348" s="17">
        <v>0</v>
      </c>
      <c r="F348" s="123">
        <v>0</v>
      </c>
      <c r="G348" s="2">
        <f t="shared" si="30"/>
        <v>0</v>
      </c>
      <c r="H348" s="3">
        <f t="shared" si="31"/>
        <v>8.0039024109137493</v>
      </c>
      <c r="I348" s="1">
        <f t="shared" si="32"/>
        <v>0</v>
      </c>
      <c r="J348" s="1">
        <f t="shared" si="33"/>
        <v>0</v>
      </c>
      <c r="K348" s="40">
        <f t="shared" si="34"/>
        <v>0.8732460979300799</v>
      </c>
      <c r="L348" s="7">
        <f t="shared" si="35"/>
        <v>0</v>
      </c>
    </row>
    <row r="349" spans="1:12" s="80" customFormat="1">
      <c r="A349" s="142" t="s">
        <v>364</v>
      </c>
      <c r="B349" s="149">
        <v>330844</v>
      </c>
      <c r="C349" s="80" t="s">
        <v>367</v>
      </c>
      <c r="D349" s="142" t="s">
        <v>1122</v>
      </c>
      <c r="E349" s="17">
        <v>0</v>
      </c>
      <c r="F349" s="123">
        <v>0</v>
      </c>
      <c r="G349" s="2">
        <f t="shared" si="30"/>
        <v>0</v>
      </c>
      <c r="H349" s="3">
        <f t="shared" si="31"/>
        <v>8.0039024109137493</v>
      </c>
      <c r="I349" s="1">
        <f t="shared" si="32"/>
        <v>0</v>
      </c>
      <c r="J349" s="1">
        <f t="shared" si="33"/>
        <v>0</v>
      </c>
      <c r="K349" s="40">
        <f t="shared" si="34"/>
        <v>0.8732460979300799</v>
      </c>
      <c r="L349" s="7">
        <f t="shared" si="35"/>
        <v>0</v>
      </c>
    </row>
    <row r="350" spans="1:12" s="80" customFormat="1">
      <c r="A350" s="142" t="s">
        <v>364</v>
      </c>
      <c r="B350" s="148">
        <v>330846</v>
      </c>
      <c r="C350" s="80" t="s">
        <v>368</v>
      </c>
      <c r="D350" s="142" t="s">
        <v>1122</v>
      </c>
      <c r="E350" s="17">
        <v>0</v>
      </c>
      <c r="F350" s="123">
        <v>0</v>
      </c>
      <c r="G350" s="2">
        <f t="shared" si="30"/>
        <v>0</v>
      </c>
      <c r="H350" s="3">
        <f t="shared" si="31"/>
        <v>8.0039024109137493</v>
      </c>
      <c r="I350" s="1">
        <f t="shared" si="32"/>
        <v>0</v>
      </c>
      <c r="J350" s="1">
        <f t="shared" si="33"/>
        <v>0</v>
      </c>
      <c r="K350" s="40">
        <f t="shared" si="34"/>
        <v>0.8732460979300799</v>
      </c>
      <c r="L350" s="7">
        <f t="shared" si="35"/>
        <v>0</v>
      </c>
    </row>
    <row r="351" spans="1:12" s="80" customFormat="1">
      <c r="A351" s="142" t="s">
        <v>364</v>
      </c>
      <c r="B351" s="148">
        <v>330847</v>
      </c>
      <c r="C351" s="80" t="s">
        <v>369</v>
      </c>
      <c r="D351" s="142" t="s">
        <v>1122</v>
      </c>
      <c r="E351" s="17">
        <v>0</v>
      </c>
      <c r="F351" s="123">
        <v>0</v>
      </c>
      <c r="G351" s="2">
        <f t="shared" si="30"/>
        <v>0</v>
      </c>
      <c r="H351" s="3">
        <f t="shared" si="31"/>
        <v>8.0039024109137493</v>
      </c>
      <c r="I351" s="1">
        <f t="shared" si="32"/>
        <v>0</v>
      </c>
      <c r="J351" s="1">
        <f t="shared" si="33"/>
        <v>0</v>
      </c>
      <c r="K351" s="40">
        <f t="shared" si="34"/>
        <v>0.8732460979300799</v>
      </c>
      <c r="L351" s="7">
        <f t="shared" si="35"/>
        <v>0</v>
      </c>
    </row>
    <row r="352" spans="1:12" s="80" customFormat="1">
      <c r="A352" s="142" t="s">
        <v>364</v>
      </c>
      <c r="B352" s="148">
        <v>330848</v>
      </c>
      <c r="C352" s="80" t="s">
        <v>370</v>
      </c>
      <c r="D352" s="142" t="s">
        <v>1122</v>
      </c>
      <c r="E352" s="17">
        <v>0</v>
      </c>
      <c r="F352" s="123">
        <v>0</v>
      </c>
      <c r="G352" s="2">
        <f t="shared" si="30"/>
        <v>0</v>
      </c>
      <c r="H352" s="3">
        <f t="shared" si="31"/>
        <v>8.0039024109137493</v>
      </c>
      <c r="I352" s="1">
        <f t="shared" si="32"/>
        <v>0</v>
      </c>
      <c r="J352" s="1">
        <f t="shared" si="33"/>
        <v>0</v>
      </c>
      <c r="K352" s="40">
        <f t="shared" si="34"/>
        <v>0.8732460979300799</v>
      </c>
      <c r="L352" s="7">
        <f t="shared" si="35"/>
        <v>0</v>
      </c>
    </row>
    <row r="353" spans="1:12" s="80" customFormat="1">
      <c r="A353" s="142" t="s">
        <v>364</v>
      </c>
      <c r="B353" s="149">
        <v>330849</v>
      </c>
      <c r="C353" s="80" t="s">
        <v>371</v>
      </c>
      <c r="D353" s="142" t="s">
        <v>1122</v>
      </c>
      <c r="E353" s="17">
        <v>0</v>
      </c>
      <c r="F353" s="123">
        <v>0</v>
      </c>
      <c r="G353" s="2">
        <f t="shared" si="30"/>
        <v>0</v>
      </c>
      <c r="H353" s="3">
        <f t="shared" si="31"/>
        <v>8.0039024109137493</v>
      </c>
      <c r="I353" s="1">
        <f t="shared" si="32"/>
        <v>0</v>
      </c>
      <c r="J353" s="1">
        <f t="shared" si="33"/>
        <v>0</v>
      </c>
      <c r="K353" s="40">
        <f t="shared" si="34"/>
        <v>0.8732460979300799</v>
      </c>
      <c r="L353" s="7">
        <f t="shared" si="35"/>
        <v>0</v>
      </c>
    </row>
    <row r="354" spans="1:12" s="80" customFormat="1">
      <c r="A354" s="142" t="s">
        <v>364</v>
      </c>
      <c r="B354" s="148">
        <v>330850</v>
      </c>
      <c r="C354" s="80" t="s">
        <v>372</v>
      </c>
      <c r="D354" s="142" t="s">
        <v>1122</v>
      </c>
      <c r="E354" s="17">
        <v>0</v>
      </c>
      <c r="F354" s="123">
        <v>0</v>
      </c>
      <c r="G354" s="2">
        <f t="shared" si="30"/>
        <v>0</v>
      </c>
      <c r="H354" s="3">
        <f t="shared" si="31"/>
        <v>8.0039024109137493</v>
      </c>
      <c r="I354" s="1">
        <f t="shared" si="32"/>
        <v>0</v>
      </c>
      <c r="J354" s="1">
        <f t="shared" si="33"/>
        <v>0</v>
      </c>
      <c r="K354" s="40">
        <f t="shared" si="34"/>
        <v>0.8732460979300799</v>
      </c>
      <c r="L354" s="7">
        <f t="shared" si="35"/>
        <v>0</v>
      </c>
    </row>
    <row r="355" spans="1:12" s="80" customFormat="1">
      <c r="A355" s="142" t="s">
        <v>364</v>
      </c>
      <c r="B355" s="149">
        <v>330851</v>
      </c>
      <c r="C355" s="80" t="s">
        <v>373</v>
      </c>
      <c r="D355" s="142" t="s">
        <v>1122</v>
      </c>
      <c r="E355" s="17">
        <v>0</v>
      </c>
      <c r="F355" s="123">
        <v>0</v>
      </c>
      <c r="G355" s="2">
        <f t="shared" si="30"/>
        <v>0</v>
      </c>
      <c r="H355" s="3">
        <f t="shared" si="31"/>
        <v>8.0039024109137493</v>
      </c>
      <c r="I355" s="1">
        <f t="shared" si="32"/>
        <v>0</v>
      </c>
      <c r="J355" s="1">
        <f t="shared" si="33"/>
        <v>0</v>
      </c>
      <c r="K355" s="40">
        <f t="shared" si="34"/>
        <v>0.8732460979300799</v>
      </c>
      <c r="L355" s="7">
        <f t="shared" si="35"/>
        <v>0</v>
      </c>
    </row>
    <row r="356" spans="1:12" s="80" customFormat="1">
      <c r="A356" s="142" t="s">
        <v>364</v>
      </c>
      <c r="B356" s="149">
        <v>330855</v>
      </c>
      <c r="C356" s="80" t="s">
        <v>374</v>
      </c>
      <c r="D356" s="142" t="s">
        <v>1122</v>
      </c>
      <c r="E356" s="17">
        <v>0</v>
      </c>
      <c r="F356" s="123">
        <v>0</v>
      </c>
      <c r="G356" s="2">
        <f t="shared" si="30"/>
        <v>0</v>
      </c>
      <c r="H356" s="3">
        <f t="shared" si="31"/>
        <v>8.0039024109137493</v>
      </c>
      <c r="I356" s="1">
        <f t="shared" si="32"/>
        <v>0</v>
      </c>
      <c r="J356" s="1">
        <f t="shared" si="33"/>
        <v>0</v>
      </c>
      <c r="K356" s="40">
        <f t="shared" si="34"/>
        <v>0.8732460979300799</v>
      </c>
      <c r="L356" s="7">
        <f t="shared" si="35"/>
        <v>0</v>
      </c>
    </row>
    <row r="357" spans="1:12" s="80" customFormat="1">
      <c r="A357" s="142" t="s">
        <v>364</v>
      </c>
      <c r="B357" s="149">
        <v>330856</v>
      </c>
      <c r="C357" s="80" t="s">
        <v>375</v>
      </c>
      <c r="D357" s="142" t="s">
        <v>1122</v>
      </c>
      <c r="E357" s="17">
        <v>0</v>
      </c>
      <c r="F357" s="123">
        <v>0</v>
      </c>
      <c r="G357" s="2">
        <f t="shared" si="30"/>
        <v>0</v>
      </c>
      <c r="H357" s="3">
        <f t="shared" si="31"/>
        <v>8.0039024109137493</v>
      </c>
      <c r="I357" s="1">
        <f t="shared" si="32"/>
        <v>0</v>
      </c>
      <c r="J357" s="1">
        <f t="shared" si="33"/>
        <v>0</v>
      </c>
      <c r="K357" s="40">
        <f t="shared" si="34"/>
        <v>0.8732460979300799</v>
      </c>
      <c r="L357" s="7">
        <f t="shared" si="35"/>
        <v>0</v>
      </c>
    </row>
    <row r="358" spans="1:12" s="80" customFormat="1">
      <c r="A358" s="142" t="s">
        <v>364</v>
      </c>
      <c r="B358" s="149">
        <v>330859</v>
      </c>
      <c r="C358" s="80" t="s">
        <v>376</v>
      </c>
      <c r="D358" s="142" t="s">
        <v>1122</v>
      </c>
      <c r="E358" s="17">
        <v>0</v>
      </c>
      <c r="F358" s="123">
        <v>0</v>
      </c>
      <c r="G358" s="2">
        <f t="shared" si="30"/>
        <v>0</v>
      </c>
      <c r="H358" s="3">
        <f t="shared" si="31"/>
        <v>8.0039024109137493</v>
      </c>
      <c r="I358" s="1">
        <f t="shared" si="32"/>
        <v>0</v>
      </c>
      <c r="J358" s="1">
        <f t="shared" si="33"/>
        <v>0</v>
      </c>
      <c r="K358" s="40">
        <f t="shared" si="34"/>
        <v>0.8732460979300799</v>
      </c>
      <c r="L358" s="7">
        <f t="shared" si="35"/>
        <v>0</v>
      </c>
    </row>
    <row r="359" spans="1:12" s="80" customFormat="1">
      <c r="A359" s="142" t="s">
        <v>364</v>
      </c>
      <c r="B359" s="148">
        <v>330860</v>
      </c>
      <c r="C359" s="80" t="s">
        <v>377</v>
      </c>
      <c r="D359" s="142" t="s">
        <v>1122</v>
      </c>
      <c r="E359" s="17">
        <v>0</v>
      </c>
      <c r="F359" s="123">
        <v>0</v>
      </c>
      <c r="G359" s="2">
        <f t="shared" si="30"/>
        <v>0</v>
      </c>
      <c r="H359" s="3">
        <f t="shared" si="31"/>
        <v>8.0039024109137493</v>
      </c>
      <c r="I359" s="1">
        <f t="shared" si="32"/>
        <v>0</v>
      </c>
      <c r="J359" s="1">
        <f t="shared" si="33"/>
        <v>0</v>
      </c>
      <c r="K359" s="40">
        <f t="shared" si="34"/>
        <v>0.8732460979300799</v>
      </c>
      <c r="L359" s="7">
        <f t="shared" si="35"/>
        <v>0</v>
      </c>
    </row>
    <row r="360" spans="1:12" s="80" customFormat="1">
      <c r="A360" s="142" t="s">
        <v>364</v>
      </c>
      <c r="B360" s="148">
        <v>330861</v>
      </c>
      <c r="C360" s="80" t="s">
        <v>378</v>
      </c>
      <c r="D360" s="142" t="s">
        <v>1122</v>
      </c>
      <c r="E360" s="17">
        <v>0</v>
      </c>
      <c r="F360" s="123">
        <v>0</v>
      </c>
      <c r="G360" s="2">
        <f t="shared" si="30"/>
        <v>0</v>
      </c>
      <c r="H360" s="3">
        <f t="shared" si="31"/>
        <v>8.0039024109137493</v>
      </c>
      <c r="I360" s="1">
        <f t="shared" si="32"/>
        <v>0</v>
      </c>
      <c r="J360" s="1">
        <f t="shared" si="33"/>
        <v>0</v>
      </c>
      <c r="K360" s="40">
        <f t="shared" si="34"/>
        <v>0.8732460979300799</v>
      </c>
      <c r="L360" s="7">
        <f t="shared" si="35"/>
        <v>0</v>
      </c>
    </row>
    <row r="361" spans="1:12" s="80" customFormat="1">
      <c r="A361" s="142" t="s">
        <v>364</v>
      </c>
      <c r="B361" s="148">
        <v>330863</v>
      </c>
      <c r="C361" s="80" t="s">
        <v>379</v>
      </c>
      <c r="D361" s="142" t="s">
        <v>1122</v>
      </c>
      <c r="E361" s="17">
        <v>0</v>
      </c>
      <c r="F361" s="123">
        <v>0</v>
      </c>
      <c r="G361" s="2">
        <f t="shared" si="30"/>
        <v>0</v>
      </c>
      <c r="H361" s="3">
        <f t="shared" si="31"/>
        <v>8.0039024109137493</v>
      </c>
      <c r="I361" s="1">
        <f t="shared" si="32"/>
        <v>0</v>
      </c>
      <c r="J361" s="1">
        <f t="shared" si="33"/>
        <v>0</v>
      </c>
      <c r="K361" s="40">
        <f t="shared" si="34"/>
        <v>0.8732460979300799</v>
      </c>
      <c r="L361" s="7">
        <f t="shared" si="35"/>
        <v>0</v>
      </c>
    </row>
    <row r="362" spans="1:12" s="80" customFormat="1">
      <c r="A362" s="142" t="s">
        <v>364</v>
      </c>
      <c r="B362" s="149">
        <v>330865</v>
      </c>
      <c r="C362" s="80" t="s">
        <v>380</v>
      </c>
      <c r="D362" s="142" t="s">
        <v>1122</v>
      </c>
      <c r="E362" s="17">
        <v>0</v>
      </c>
      <c r="F362" s="123">
        <v>0</v>
      </c>
      <c r="G362" s="2">
        <f t="shared" si="30"/>
        <v>0</v>
      </c>
      <c r="H362" s="3">
        <f t="shared" si="31"/>
        <v>8.0039024109137493</v>
      </c>
      <c r="I362" s="1">
        <f t="shared" si="32"/>
        <v>0</v>
      </c>
      <c r="J362" s="1">
        <f t="shared" si="33"/>
        <v>0</v>
      </c>
      <c r="K362" s="40">
        <f t="shared" si="34"/>
        <v>0.8732460979300799</v>
      </c>
      <c r="L362" s="7">
        <f t="shared" si="35"/>
        <v>0</v>
      </c>
    </row>
    <row r="363" spans="1:12" s="80" customFormat="1">
      <c r="A363" s="142" t="s">
        <v>364</v>
      </c>
      <c r="B363" s="148">
        <v>330866</v>
      </c>
      <c r="C363" s="80" t="s">
        <v>381</v>
      </c>
      <c r="D363" s="142" t="s">
        <v>1122</v>
      </c>
      <c r="E363" s="17">
        <v>0</v>
      </c>
      <c r="F363" s="123">
        <v>0</v>
      </c>
      <c r="G363" s="2">
        <f t="shared" si="30"/>
        <v>0</v>
      </c>
      <c r="H363" s="3">
        <f t="shared" si="31"/>
        <v>8.0039024109137493</v>
      </c>
      <c r="I363" s="1">
        <f t="shared" si="32"/>
        <v>0</v>
      </c>
      <c r="J363" s="1">
        <f t="shared" si="33"/>
        <v>0</v>
      </c>
      <c r="K363" s="40">
        <f t="shared" si="34"/>
        <v>0.8732460979300799</v>
      </c>
      <c r="L363" s="7">
        <f t="shared" si="35"/>
        <v>0</v>
      </c>
    </row>
    <row r="364" spans="1:12" s="80" customFormat="1">
      <c r="A364" s="142" t="s">
        <v>364</v>
      </c>
      <c r="B364" s="149">
        <v>330868</v>
      </c>
      <c r="C364" s="80" t="s">
        <v>382</v>
      </c>
      <c r="D364" s="142" t="s">
        <v>1122</v>
      </c>
      <c r="E364" s="17">
        <v>0</v>
      </c>
      <c r="F364" s="123">
        <v>0</v>
      </c>
      <c r="G364" s="2">
        <f t="shared" si="30"/>
        <v>0</v>
      </c>
      <c r="H364" s="3">
        <f t="shared" si="31"/>
        <v>8.0039024109137493</v>
      </c>
      <c r="I364" s="1">
        <f t="shared" si="32"/>
        <v>0</v>
      </c>
      <c r="J364" s="1">
        <f t="shared" si="33"/>
        <v>0</v>
      </c>
      <c r="K364" s="40">
        <f t="shared" si="34"/>
        <v>0.8732460979300799</v>
      </c>
      <c r="L364" s="7">
        <f t="shared" si="35"/>
        <v>0</v>
      </c>
    </row>
    <row r="365" spans="1:12" s="80" customFormat="1">
      <c r="A365" s="142" t="s">
        <v>364</v>
      </c>
      <c r="B365" s="148">
        <v>330872</v>
      </c>
      <c r="C365" s="80" t="s">
        <v>383</v>
      </c>
      <c r="D365" s="142" t="s">
        <v>1122</v>
      </c>
      <c r="E365" s="17">
        <v>0</v>
      </c>
      <c r="F365" s="123">
        <v>0</v>
      </c>
      <c r="G365" s="2">
        <f t="shared" si="30"/>
        <v>0</v>
      </c>
      <c r="H365" s="3">
        <f t="shared" si="31"/>
        <v>8.0039024109137493</v>
      </c>
      <c r="I365" s="1">
        <f t="shared" si="32"/>
        <v>0</v>
      </c>
      <c r="J365" s="1">
        <f t="shared" si="33"/>
        <v>0</v>
      </c>
      <c r="K365" s="40">
        <f t="shared" si="34"/>
        <v>0.8732460979300799</v>
      </c>
      <c r="L365" s="7">
        <f t="shared" si="35"/>
        <v>0</v>
      </c>
    </row>
    <row r="366" spans="1:12" s="80" customFormat="1">
      <c r="A366" s="142" t="s">
        <v>364</v>
      </c>
      <c r="B366" s="149">
        <v>330875</v>
      </c>
      <c r="C366" s="80" t="s">
        <v>384</v>
      </c>
      <c r="D366" s="142" t="s">
        <v>1122</v>
      </c>
      <c r="E366" s="17">
        <v>0</v>
      </c>
      <c r="F366" s="123">
        <v>0</v>
      </c>
      <c r="G366" s="2">
        <f t="shared" si="30"/>
        <v>0</v>
      </c>
      <c r="H366" s="3">
        <f t="shared" si="31"/>
        <v>8.0039024109137493</v>
      </c>
      <c r="I366" s="1">
        <f t="shared" si="32"/>
        <v>0</v>
      </c>
      <c r="J366" s="1">
        <f t="shared" si="33"/>
        <v>0</v>
      </c>
      <c r="K366" s="40">
        <f t="shared" si="34"/>
        <v>0.8732460979300799</v>
      </c>
      <c r="L366" s="7">
        <f t="shared" si="35"/>
        <v>0</v>
      </c>
    </row>
    <row r="367" spans="1:12" s="80" customFormat="1">
      <c r="A367" s="142" t="s">
        <v>364</v>
      </c>
      <c r="B367" s="149">
        <v>330879</v>
      </c>
      <c r="C367" s="80" t="s">
        <v>385</v>
      </c>
      <c r="D367" s="142" t="s">
        <v>1122</v>
      </c>
      <c r="E367" s="17">
        <v>0</v>
      </c>
      <c r="F367" s="123">
        <v>0</v>
      </c>
      <c r="G367" s="2">
        <f t="shared" si="30"/>
        <v>0</v>
      </c>
      <c r="H367" s="3">
        <f t="shared" si="31"/>
        <v>8.0039024109137493</v>
      </c>
      <c r="I367" s="1">
        <f t="shared" si="32"/>
        <v>0</v>
      </c>
      <c r="J367" s="1">
        <f t="shared" si="33"/>
        <v>0</v>
      </c>
      <c r="K367" s="40">
        <f t="shared" si="34"/>
        <v>0.8732460979300799</v>
      </c>
      <c r="L367" s="7">
        <f t="shared" si="35"/>
        <v>0</v>
      </c>
    </row>
    <row r="368" spans="1:12" s="80" customFormat="1">
      <c r="A368" s="142" t="s">
        <v>364</v>
      </c>
      <c r="B368" s="149">
        <v>330880</v>
      </c>
      <c r="C368" s="80" t="s">
        <v>386</v>
      </c>
      <c r="D368" s="142" t="s">
        <v>1122</v>
      </c>
      <c r="E368" s="17">
        <v>0</v>
      </c>
      <c r="F368" s="123">
        <v>0</v>
      </c>
      <c r="G368" s="2">
        <f t="shared" si="30"/>
        <v>0</v>
      </c>
      <c r="H368" s="3">
        <f t="shared" si="31"/>
        <v>8.0039024109137493</v>
      </c>
      <c r="I368" s="1">
        <f t="shared" si="32"/>
        <v>0</v>
      </c>
      <c r="J368" s="1">
        <f t="shared" si="33"/>
        <v>0</v>
      </c>
      <c r="K368" s="40">
        <f t="shared" si="34"/>
        <v>0.8732460979300799</v>
      </c>
      <c r="L368" s="7">
        <f t="shared" si="35"/>
        <v>0</v>
      </c>
    </row>
    <row r="369" spans="1:12" s="80" customFormat="1">
      <c r="A369" s="142" t="s">
        <v>364</v>
      </c>
      <c r="B369" s="149">
        <v>330881</v>
      </c>
      <c r="C369" s="80" t="s">
        <v>387</v>
      </c>
      <c r="D369" s="142" t="s">
        <v>1122</v>
      </c>
      <c r="E369" s="17">
        <v>0</v>
      </c>
      <c r="F369" s="123">
        <v>0</v>
      </c>
      <c r="G369" s="2">
        <f t="shared" si="30"/>
        <v>0</v>
      </c>
      <c r="H369" s="3">
        <f t="shared" si="31"/>
        <v>8.0039024109137493</v>
      </c>
      <c r="I369" s="1">
        <f t="shared" si="32"/>
        <v>0</v>
      </c>
      <c r="J369" s="1">
        <f t="shared" si="33"/>
        <v>0</v>
      </c>
      <c r="K369" s="40">
        <f t="shared" si="34"/>
        <v>0.8732460979300799</v>
      </c>
      <c r="L369" s="7">
        <f t="shared" si="35"/>
        <v>0</v>
      </c>
    </row>
    <row r="370" spans="1:12" s="80" customFormat="1">
      <c r="A370" s="142" t="s">
        <v>364</v>
      </c>
      <c r="B370" s="148">
        <v>330889</v>
      </c>
      <c r="C370" s="80" t="s">
        <v>388</v>
      </c>
      <c r="D370" s="142" t="s">
        <v>1122</v>
      </c>
      <c r="E370" s="17">
        <v>0</v>
      </c>
      <c r="F370" s="123">
        <v>0</v>
      </c>
      <c r="G370" s="2">
        <f t="shared" si="30"/>
        <v>0</v>
      </c>
      <c r="H370" s="3">
        <f t="shared" si="31"/>
        <v>8.0039024109137493</v>
      </c>
      <c r="I370" s="1">
        <f t="shared" si="32"/>
        <v>0</v>
      </c>
      <c r="J370" s="1">
        <f t="shared" si="33"/>
        <v>0</v>
      </c>
      <c r="K370" s="40">
        <f t="shared" si="34"/>
        <v>0.8732460979300799</v>
      </c>
      <c r="L370" s="7">
        <f t="shared" si="35"/>
        <v>0</v>
      </c>
    </row>
    <row r="371" spans="1:12" s="80" customFormat="1">
      <c r="A371" s="142" t="s">
        <v>364</v>
      </c>
      <c r="B371" s="149">
        <v>330892</v>
      </c>
      <c r="C371" s="80" t="s">
        <v>389</v>
      </c>
      <c r="D371" s="142" t="s">
        <v>1122</v>
      </c>
      <c r="E371" s="17">
        <v>0</v>
      </c>
      <c r="F371" s="123">
        <v>0</v>
      </c>
      <c r="G371" s="2">
        <f t="shared" si="30"/>
        <v>0</v>
      </c>
      <c r="H371" s="3">
        <f t="shared" si="31"/>
        <v>8.0039024109137493</v>
      </c>
      <c r="I371" s="1">
        <f t="shared" si="32"/>
        <v>0</v>
      </c>
      <c r="J371" s="1">
        <f t="shared" si="33"/>
        <v>0</v>
      </c>
      <c r="K371" s="40">
        <f t="shared" si="34"/>
        <v>0.8732460979300799</v>
      </c>
      <c r="L371" s="7">
        <f t="shared" si="35"/>
        <v>0</v>
      </c>
    </row>
    <row r="372" spans="1:12" s="80" customFormat="1">
      <c r="A372" s="142" t="s">
        <v>364</v>
      </c>
      <c r="B372" s="148">
        <v>330896</v>
      </c>
      <c r="C372" s="80" t="s">
        <v>390</v>
      </c>
      <c r="D372" s="142" t="s">
        <v>1122</v>
      </c>
      <c r="E372" s="17">
        <v>0</v>
      </c>
      <c r="F372" s="123">
        <v>0</v>
      </c>
      <c r="G372" s="2">
        <f t="shared" si="30"/>
        <v>0</v>
      </c>
      <c r="H372" s="3">
        <f t="shared" si="31"/>
        <v>8.0039024109137493</v>
      </c>
      <c r="I372" s="1">
        <f t="shared" si="32"/>
        <v>0</v>
      </c>
      <c r="J372" s="1">
        <f t="shared" si="33"/>
        <v>0</v>
      </c>
      <c r="K372" s="40">
        <f t="shared" si="34"/>
        <v>0.8732460979300799</v>
      </c>
      <c r="L372" s="7">
        <f t="shared" si="35"/>
        <v>0</v>
      </c>
    </row>
    <row r="373" spans="1:12" s="80" customFormat="1">
      <c r="A373" s="142" t="s">
        <v>364</v>
      </c>
      <c r="B373" s="148">
        <v>330899</v>
      </c>
      <c r="C373" s="80" t="s">
        <v>391</v>
      </c>
      <c r="D373" s="142" t="s">
        <v>1122</v>
      </c>
      <c r="E373" s="17">
        <v>0</v>
      </c>
      <c r="F373" s="123">
        <v>0</v>
      </c>
      <c r="G373" s="2">
        <f t="shared" si="30"/>
        <v>0</v>
      </c>
      <c r="H373" s="3">
        <f t="shared" si="31"/>
        <v>8.0039024109137493</v>
      </c>
      <c r="I373" s="1">
        <f t="shared" si="32"/>
        <v>0</v>
      </c>
      <c r="J373" s="1">
        <f t="shared" si="33"/>
        <v>0</v>
      </c>
      <c r="K373" s="40">
        <f t="shared" si="34"/>
        <v>0.8732460979300799</v>
      </c>
      <c r="L373" s="7">
        <f t="shared" si="35"/>
        <v>0</v>
      </c>
    </row>
    <row r="374" spans="1:12" s="80" customFormat="1">
      <c r="A374" s="142" t="s">
        <v>364</v>
      </c>
      <c r="B374" s="148">
        <v>330900</v>
      </c>
      <c r="C374" s="80" t="s">
        <v>392</v>
      </c>
      <c r="D374" s="142" t="s">
        <v>1122</v>
      </c>
      <c r="E374" s="17">
        <v>0</v>
      </c>
      <c r="F374" s="123">
        <v>0</v>
      </c>
      <c r="G374" s="2">
        <f t="shared" si="30"/>
        <v>0</v>
      </c>
      <c r="H374" s="3">
        <f t="shared" si="31"/>
        <v>8.0039024109137493</v>
      </c>
      <c r="I374" s="1">
        <f t="shared" si="32"/>
        <v>0</v>
      </c>
      <c r="J374" s="1">
        <f t="shared" si="33"/>
        <v>0</v>
      </c>
      <c r="K374" s="40">
        <f t="shared" si="34"/>
        <v>0.8732460979300799</v>
      </c>
      <c r="L374" s="7">
        <f t="shared" si="35"/>
        <v>0</v>
      </c>
    </row>
    <row r="375" spans="1:12" s="80" customFormat="1">
      <c r="A375" s="142" t="s">
        <v>364</v>
      </c>
      <c r="B375" s="148">
        <v>330902</v>
      </c>
      <c r="C375" s="80" t="s">
        <v>393</v>
      </c>
      <c r="D375" s="142" t="s">
        <v>1122</v>
      </c>
      <c r="E375" s="17">
        <v>0</v>
      </c>
      <c r="F375" s="123">
        <v>0</v>
      </c>
      <c r="G375" s="2">
        <f t="shared" si="30"/>
        <v>0</v>
      </c>
      <c r="H375" s="3">
        <f t="shared" si="31"/>
        <v>8.0039024109137493</v>
      </c>
      <c r="I375" s="1">
        <f t="shared" si="32"/>
        <v>0</v>
      </c>
      <c r="J375" s="1">
        <f t="shared" si="33"/>
        <v>0</v>
      </c>
      <c r="K375" s="40">
        <f t="shared" si="34"/>
        <v>0.8732460979300799</v>
      </c>
      <c r="L375" s="7">
        <f t="shared" si="35"/>
        <v>0</v>
      </c>
    </row>
    <row r="376" spans="1:12" s="80" customFormat="1">
      <c r="A376" s="142" t="s">
        <v>364</v>
      </c>
      <c r="B376" s="149">
        <v>330905</v>
      </c>
      <c r="C376" s="80" t="s">
        <v>394</v>
      </c>
      <c r="D376" s="142" t="s">
        <v>1122</v>
      </c>
      <c r="E376" s="17">
        <v>0</v>
      </c>
      <c r="F376" s="123">
        <v>0</v>
      </c>
      <c r="G376" s="2">
        <f t="shared" si="30"/>
        <v>0</v>
      </c>
      <c r="H376" s="3">
        <f t="shared" si="31"/>
        <v>8.0039024109137493</v>
      </c>
      <c r="I376" s="1">
        <f t="shared" si="32"/>
        <v>0</v>
      </c>
      <c r="J376" s="1">
        <f t="shared" si="33"/>
        <v>0</v>
      </c>
      <c r="K376" s="40">
        <f t="shared" si="34"/>
        <v>0.8732460979300799</v>
      </c>
      <c r="L376" s="7">
        <f t="shared" si="35"/>
        <v>0</v>
      </c>
    </row>
    <row r="377" spans="1:12" s="80" customFormat="1">
      <c r="A377" s="142" t="s">
        <v>364</v>
      </c>
      <c r="B377" s="148">
        <v>330908</v>
      </c>
      <c r="C377" s="80" t="s">
        <v>395</v>
      </c>
      <c r="D377" s="142" t="s">
        <v>1122</v>
      </c>
      <c r="E377" s="17">
        <v>0</v>
      </c>
      <c r="F377" s="123">
        <v>0</v>
      </c>
      <c r="G377" s="2">
        <f t="shared" si="30"/>
        <v>0</v>
      </c>
      <c r="H377" s="3">
        <f t="shared" si="31"/>
        <v>8.0039024109137493</v>
      </c>
      <c r="I377" s="1">
        <f t="shared" si="32"/>
        <v>0</v>
      </c>
      <c r="J377" s="1">
        <f t="shared" si="33"/>
        <v>0</v>
      </c>
      <c r="K377" s="40">
        <f t="shared" si="34"/>
        <v>0.8732460979300799</v>
      </c>
      <c r="L377" s="7">
        <f t="shared" si="35"/>
        <v>0</v>
      </c>
    </row>
    <row r="378" spans="1:12" s="80" customFormat="1">
      <c r="A378" s="142" t="s">
        <v>364</v>
      </c>
      <c r="B378" s="149">
        <v>330909</v>
      </c>
      <c r="C378" s="80" t="s">
        <v>316</v>
      </c>
      <c r="D378" s="142" t="s">
        <v>1122</v>
      </c>
      <c r="E378" s="17">
        <v>0</v>
      </c>
      <c r="F378" s="123">
        <v>0</v>
      </c>
      <c r="G378" s="2">
        <f t="shared" si="30"/>
        <v>0</v>
      </c>
      <c r="H378" s="3">
        <f t="shared" si="31"/>
        <v>8.0039024109137493</v>
      </c>
      <c r="I378" s="1">
        <f t="shared" si="32"/>
        <v>0</v>
      </c>
      <c r="J378" s="1">
        <f t="shared" si="33"/>
        <v>0</v>
      </c>
      <c r="K378" s="40">
        <f t="shared" si="34"/>
        <v>0.8732460979300799</v>
      </c>
      <c r="L378" s="7">
        <f t="shared" si="35"/>
        <v>0</v>
      </c>
    </row>
    <row r="379" spans="1:12" s="80" customFormat="1">
      <c r="A379" s="142" t="s">
        <v>364</v>
      </c>
      <c r="B379" s="148">
        <v>330910</v>
      </c>
      <c r="C379" s="80" t="s">
        <v>396</v>
      </c>
      <c r="D379" s="142" t="s">
        <v>1122</v>
      </c>
      <c r="E379" s="17">
        <v>0</v>
      </c>
      <c r="F379" s="123">
        <v>0</v>
      </c>
      <c r="G379" s="2">
        <f t="shared" si="30"/>
        <v>0</v>
      </c>
      <c r="H379" s="3">
        <f t="shared" si="31"/>
        <v>8.0039024109137493</v>
      </c>
      <c r="I379" s="1">
        <f t="shared" si="32"/>
        <v>0</v>
      </c>
      <c r="J379" s="1">
        <f t="shared" si="33"/>
        <v>0</v>
      </c>
      <c r="K379" s="40">
        <f t="shared" si="34"/>
        <v>0.8732460979300799</v>
      </c>
      <c r="L379" s="7">
        <f t="shared" si="35"/>
        <v>0</v>
      </c>
    </row>
    <row r="380" spans="1:12" s="80" customFormat="1">
      <c r="A380" s="142" t="s">
        <v>364</v>
      </c>
      <c r="B380" s="149">
        <v>330914</v>
      </c>
      <c r="C380" s="80" t="s">
        <v>397</v>
      </c>
      <c r="D380" s="142" t="s">
        <v>1122</v>
      </c>
      <c r="E380" s="17">
        <v>0</v>
      </c>
      <c r="F380" s="123">
        <v>0</v>
      </c>
      <c r="G380" s="2">
        <f t="shared" si="30"/>
        <v>0</v>
      </c>
      <c r="H380" s="3">
        <f t="shared" si="31"/>
        <v>8.0039024109137493</v>
      </c>
      <c r="I380" s="1">
        <f t="shared" si="32"/>
        <v>0</v>
      </c>
      <c r="J380" s="1">
        <f t="shared" si="33"/>
        <v>0</v>
      </c>
      <c r="K380" s="40">
        <f t="shared" si="34"/>
        <v>0.8732460979300799</v>
      </c>
      <c r="L380" s="7">
        <f t="shared" si="35"/>
        <v>0</v>
      </c>
    </row>
    <row r="381" spans="1:12" s="80" customFormat="1">
      <c r="A381" s="142" t="s">
        <v>364</v>
      </c>
      <c r="B381" s="149">
        <v>330915</v>
      </c>
      <c r="C381" s="80" t="s">
        <v>398</v>
      </c>
      <c r="D381" s="142" t="s">
        <v>1122</v>
      </c>
      <c r="E381" s="17">
        <v>0</v>
      </c>
      <c r="F381" s="123">
        <v>0</v>
      </c>
      <c r="G381" s="2">
        <f t="shared" si="30"/>
        <v>0</v>
      </c>
      <c r="H381" s="3">
        <f t="shared" si="31"/>
        <v>8.0039024109137493</v>
      </c>
      <c r="I381" s="1">
        <f t="shared" si="32"/>
        <v>0</v>
      </c>
      <c r="J381" s="1">
        <f t="shared" si="33"/>
        <v>0</v>
      </c>
      <c r="K381" s="40">
        <f t="shared" si="34"/>
        <v>0.8732460979300799</v>
      </c>
      <c r="L381" s="7">
        <f t="shared" si="35"/>
        <v>0</v>
      </c>
    </row>
    <row r="382" spans="1:12" s="80" customFormat="1">
      <c r="A382" s="142" t="s">
        <v>364</v>
      </c>
      <c r="B382" s="149">
        <v>330916</v>
      </c>
      <c r="C382" s="80" t="s">
        <v>399</v>
      </c>
      <c r="D382" s="142" t="s">
        <v>1122</v>
      </c>
      <c r="E382" s="17">
        <v>0</v>
      </c>
      <c r="F382" s="123">
        <v>0</v>
      </c>
      <c r="G382" s="2">
        <f t="shared" si="30"/>
        <v>0</v>
      </c>
      <c r="H382" s="3">
        <f t="shared" si="31"/>
        <v>8.0039024109137493</v>
      </c>
      <c r="I382" s="1">
        <f t="shared" si="32"/>
        <v>0</v>
      </c>
      <c r="J382" s="1">
        <f t="shared" si="33"/>
        <v>0</v>
      </c>
      <c r="K382" s="40">
        <f t="shared" si="34"/>
        <v>0.8732460979300799</v>
      </c>
      <c r="L382" s="7">
        <f t="shared" si="35"/>
        <v>0</v>
      </c>
    </row>
    <row r="383" spans="1:12" s="80" customFormat="1">
      <c r="A383" s="142" t="s">
        <v>364</v>
      </c>
      <c r="B383" s="149">
        <v>330917</v>
      </c>
      <c r="C383" s="80" t="s">
        <v>400</v>
      </c>
      <c r="D383" s="142" t="s">
        <v>1122</v>
      </c>
      <c r="E383" s="17">
        <v>0</v>
      </c>
      <c r="F383" s="123">
        <v>0</v>
      </c>
      <c r="G383" s="2">
        <f t="shared" si="30"/>
        <v>0</v>
      </c>
      <c r="H383" s="3">
        <f t="shared" si="31"/>
        <v>8.0039024109137493</v>
      </c>
      <c r="I383" s="1">
        <f t="shared" si="32"/>
        <v>0</v>
      </c>
      <c r="J383" s="1">
        <f t="shared" si="33"/>
        <v>0</v>
      </c>
      <c r="K383" s="40">
        <f t="shared" si="34"/>
        <v>0.8732460979300799</v>
      </c>
      <c r="L383" s="7">
        <f t="shared" si="35"/>
        <v>0</v>
      </c>
    </row>
    <row r="384" spans="1:12" s="80" customFormat="1">
      <c r="A384" s="142" t="s">
        <v>364</v>
      </c>
      <c r="B384" s="148">
        <v>330918</v>
      </c>
      <c r="C384" s="80" t="s">
        <v>401</v>
      </c>
      <c r="D384" s="142" t="s">
        <v>1122</v>
      </c>
      <c r="E384" s="17">
        <v>0</v>
      </c>
      <c r="F384" s="123">
        <v>0</v>
      </c>
      <c r="G384" s="2">
        <f t="shared" si="30"/>
        <v>0</v>
      </c>
      <c r="H384" s="3">
        <f t="shared" si="31"/>
        <v>8.0039024109137493</v>
      </c>
      <c r="I384" s="1">
        <f t="shared" si="32"/>
        <v>0</v>
      </c>
      <c r="J384" s="1">
        <f t="shared" si="33"/>
        <v>0</v>
      </c>
      <c r="K384" s="40">
        <f t="shared" si="34"/>
        <v>0.8732460979300799</v>
      </c>
      <c r="L384" s="7">
        <f t="shared" si="35"/>
        <v>0</v>
      </c>
    </row>
    <row r="385" spans="1:12" s="80" customFormat="1">
      <c r="A385" s="142" t="s">
        <v>364</v>
      </c>
      <c r="B385" s="148">
        <v>330920</v>
      </c>
      <c r="C385" s="80" t="s">
        <v>402</v>
      </c>
      <c r="D385" s="142" t="s">
        <v>1122</v>
      </c>
      <c r="E385" s="17">
        <v>0</v>
      </c>
      <c r="F385" s="123">
        <v>0</v>
      </c>
      <c r="G385" s="2">
        <f t="shared" si="30"/>
        <v>0</v>
      </c>
      <c r="H385" s="3">
        <f t="shared" si="31"/>
        <v>8.0039024109137493</v>
      </c>
      <c r="I385" s="1">
        <f t="shared" si="32"/>
        <v>0</v>
      </c>
      <c r="J385" s="1">
        <f t="shared" si="33"/>
        <v>0</v>
      </c>
      <c r="K385" s="40">
        <f t="shared" si="34"/>
        <v>0.8732460979300799</v>
      </c>
      <c r="L385" s="7">
        <f t="shared" si="35"/>
        <v>0</v>
      </c>
    </row>
    <row r="386" spans="1:12" s="80" customFormat="1">
      <c r="A386" s="142" t="s">
        <v>364</v>
      </c>
      <c r="B386" s="148">
        <v>330925</v>
      </c>
      <c r="C386" s="80" t="s">
        <v>403</v>
      </c>
      <c r="D386" s="142" t="s">
        <v>1122</v>
      </c>
      <c r="E386" s="17">
        <v>0</v>
      </c>
      <c r="F386" s="123">
        <v>0</v>
      </c>
      <c r="G386" s="2">
        <f t="shared" si="30"/>
        <v>0</v>
      </c>
      <c r="H386" s="3">
        <f t="shared" si="31"/>
        <v>8.0039024109137493</v>
      </c>
      <c r="I386" s="1">
        <f t="shared" si="32"/>
        <v>0</v>
      </c>
      <c r="J386" s="1">
        <f t="shared" si="33"/>
        <v>0</v>
      </c>
      <c r="K386" s="40">
        <f t="shared" si="34"/>
        <v>0.8732460979300799</v>
      </c>
      <c r="L386" s="7">
        <f t="shared" si="35"/>
        <v>0</v>
      </c>
    </row>
    <row r="387" spans="1:12" s="80" customFormat="1">
      <c r="A387" s="142" t="s">
        <v>364</v>
      </c>
      <c r="B387" s="149">
        <v>330930</v>
      </c>
      <c r="C387" s="80" t="s">
        <v>404</v>
      </c>
      <c r="D387" s="142" t="s">
        <v>1122</v>
      </c>
      <c r="E387" s="17">
        <v>0</v>
      </c>
      <c r="F387" s="123">
        <v>0</v>
      </c>
      <c r="G387" s="2">
        <f t="shared" ref="G387:G450" si="36">IFERROR(E387/F387,0)</f>
        <v>0</v>
      </c>
      <c r="H387" s="3">
        <f t="shared" ref="H387:H450" si="37">$D$1108</f>
        <v>8.0039024109137493</v>
      </c>
      <c r="I387" s="1">
        <f t="shared" ref="I387:I450" si="38">MIN(E387,F387*H387)</f>
        <v>0</v>
      </c>
      <c r="J387" s="1">
        <f t="shared" ref="J387:J450" si="39">E387-I387</f>
        <v>0</v>
      </c>
      <c r="K387" s="40">
        <f t="shared" ref="K387:K450" si="40">$J$1106</f>
        <v>0.8732460979300799</v>
      </c>
      <c r="L387" s="7">
        <f t="shared" ref="L387:L450" si="41">K387*J387</f>
        <v>0</v>
      </c>
    </row>
    <row r="388" spans="1:12" s="80" customFormat="1">
      <c r="A388" s="142" t="s">
        <v>364</v>
      </c>
      <c r="B388" s="148">
        <v>330936</v>
      </c>
      <c r="C388" s="80" t="s">
        <v>405</v>
      </c>
      <c r="D388" s="142" t="s">
        <v>1122</v>
      </c>
      <c r="E388" s="17">
        <v>0</v>
      </c>
      <c r="F388" s="123">
        <v>0</v>
      </c>
      <c r="G388" s="2">
        <f t="shared" si="36"/>
        <v>0</v>
      </c>
      <c r="H388" s="3">
        <f t="shared" si="37"/>
        <v>8.0039024109137493</v>
      </c>
      <c r="I388" s="1">
        <f t="shared" si="38"/>
        <v>0</v>
      </c>
      <c r="J388" s="1">
        <f t="shared" si="39"/>
        <v>0</v>
      </c>
      <c r="K388" s="40">
        <f t="shared" si="40"/>
        <v>0.8732460979300799</v>
      </c>
      <c r="L388" s="7">
        <f t="shared" si="41"/>
        <v>0</v>
      </c>
    </row>
    <row r="389" spans="1:12" s="80" customFormat="1">
      <c r="A389" s="142" t="s">
        <v>364</v>
      </c>
      <c r="B389" s="148">
        <v>330937</v>
      </c>
      <c r="C389" s="80" t="s">
        <v>406</v>
      </c>
      <c r="D389" s="142" t="s">
        <v>1122</v>
      </c>
      <c r="E389" s="17">
        <v>0</v>
      </c>
      <c r="F389" s="123">
        <v>0</v>
      </c>
      <c r="G389" s="2">
        <f t="shared" si="36"/>
        <v>0</v>
      </c>
      <c r="H389" s="3">
        <f t="shared" si="37"/>
        <v>8.0039024109137493</v>
      </c>
      <c r="I389" s="1">
        <f t="shared" si="38"/>
        <v>0</v>
      </c>
      <c r="J389" s="1">
        <f t="shared" si="39"/>
        <v>0</v>
      </c>
      <c r="K389" s="40">
        <f t="shared" si="40"/>
        <v>0.8732460979300799</v>
      </c>
      <c r="L389" s="7">
        <f t="shared" si="41"/>
        <v>0</v>
      </c>
    </row>
    <row r="390" spans="1:12" s="80" customFormat="1">
      <c r="A390" s="142" t="s">
        <v>364</v>
      </c>
      <c r="B390" s="148">
        <v>330938</v>
      </c>
      <c r="C390" s="80" t="s">
        <v>407</v>
      </c>
      <c r="D390" s="142" t="s">
        <v>1122</v>
      </c>
      <c r="E390" s="17">
        <v>0</v>
      </c>
      <c r="F390" s="123">
        <v>0</v>
      </c>
      <c r="G390" s="2">
        <f t="shared" si="36"/>
        <v>0</v>
      </c>
      <c r="H390" s="3">
        <f t="shared" si="37"/>
        <v>8.0039024109137493</v>
      </c>
      <c r="I390" s="1">
        <f t="shared" si="38"/>
        <v>0</v>
      </c>
      <c r="J390" s="1">
        <f t="shared" si="39"/>
        <v>0</v>
      </c>
      <c r="K390" s="40">
        <f t="shared" si="40"/>
        <v>0.8732460979300799</v>
      </c>
      <c r="L390" s="7">
        <f t="shared" si="41"/>
        <v>0</v>
      </c>
    </row>
    <row r="391" spans="1:12" s="80" customFormat="1">
      <c r="A391" s="142" t="s">
        <v>364</v>
      </c>
      <c r="B391" s="148">
        <v>330942</v>
      </c>
      <c r="C391" s="80" t="s">
        <v>408</v>
      </c>
      <c r="D391" s="142" t="s">
        <v>1122</v>
      </c>
      <c r="E391" s="17">
        <v>0</v>
      </c>
      <c r="F391" s="123">
        <v>0</v>
      </c>
      <c r="G391" s="2">
        <f t="shared" si="36"/>
        <v>0</v>
      </c>
      <c r="H391" s="3">
        <f t="shared" si="37"/>
        <v>8.0039024109137493</v>
      </c>
      <c r="I391" s="1">
        <f t="shared" si="38"/>
        <v>0</v>
      </c>
      <c r="J391" s="1">
        <f t="shared" si="39"/>
        <v>0</v>
      </c>
      <c r="K391" s="40">
        <f t="shared" si="40"/>
        <v>0.8732460979300799</v>
      </c>
      <c r="L391" s="7">
        <f t="shared" si="41"/>
        <v>0</v>
      </c>
    </row>
    <row r="392" spans="1:12" s="80" customFormat="1">
      <c r="A392" s="142" t="s">
        <v>364</v>
      </c>
      <c r="B392" s="149">
        <v>330943</v>
      </c>
      <c r="C392" s="80" t="s">
        <v>409</v>
      </c>
      <c r="D392" s="142" t="s">
        <v>1122</v>
      </c>
      <c r="E392" s="17">
        <v>0</v>
      </c>
      <c r="F392" s="123">
        <v>0</v>
      </c>
      <c r="G392" s="2">
        <f t="shared" si="36"/>
        <v>0</v>
      </c>
      <c r="H392" s="3">
        <f t="shared" si="37"/>
        <v>8.0039024109137493</v>
      </c>
      <c r="I392" s="1">
        <f t="shared" si="38"/>
        <v>0</v>
      </c>
      <c r="J392" s="1">
        <f t="shared" si="39"/>
        <v>0</v>
      </c>
      <c r="K392" s="40">
        <f t="shared" si="40"/>
        <v>0.8732460979300799</v>
      </c>
      <c r="L392" s="7">
        <f t="shared" si="41"/>
        <v>0</v>
      </c>
    </row>
    <row r="393" spans="1:12" s="80" customFormat="1">
      <c r="A393" s="142" t="s">
        <v>364</v>
      </c>
      <c r="B393" s="149">
        <v>330945</v>
      </c>
      <c r="C393" s="80" t="s">
        <v>410</v>
      </c>
      <c r="D393" s="142" t="s">
        <v>1122</v>
      </c>
      <c r="E393" s="17">
        <v>0</v>
      </c>
      <c r="F393" s="123">
        <v>0</v>
      </c>
      <c r="G393" s="2">
        <f t="shared" si="36"/>
        <v>0</v>
      </c>
      <c r="H393" s="3">
        <f t="shared" si="37"/>
        <v>8.0039024109137493</v>
      </c>
      <c r="I393" s="1">
        <f t="shared" si="38"/>
        <v>0</v>
      </c>
      <c r="J393" s="1">
        <f t="shared" si="39"/>
        <v>0</v>
      </c>
      <c r="K393" s="40">
        <f t="shared" si="40"/>
        <v>0.8732460979300799</v>
      </c>
      <c r="L393" s="7">
        <f t="shared" si="41"/>
        <v>0</v>
      </c>
    </row>
    <row r="394" spans="1:12" s="80" customFormat="1">
      <c r="A394" s="142" t="s">
        <v>364</v>
      </c>
      <c r="B394" s="148">
        <v>330946</v>
      </c>
      <c r="C394" s="80" t="s">
        <v>411</v>
      </c>
      <c r="D394" s="142" t="s">
        <v>1122</v>
      </c>
      <c r="E394" s="17">
        <v>0</v>
      </c>
      <c r="F394" s="123">
        <v>0</v>
      </c>
      <c r="G394" s="2">
        <f t="shared" si="36"/>
        <v>0</v>
      </c>
      <c r="H394" s="3">
        <f t="shared" si="37"/>
        <v>8.0039024109137493</v>
      </c>
      <c r="I394" s="1">
        <f t="shared" si="38"/>
        <v>0</v>
      </c>
      <c r="J394" s="1">
        <f t="shared" si="39"/>
        <v>0</v>
      </c>
      <c r="K394" s="40">
        <f t="shared" si="40"/>
        <v>0.8732460979300799</v>
      </c>
      <c r="L394" s="7">
        <f t="shared" si="41"/>
        <v>0</v>
      </c>
    </row>
    <row r="395" spans="1:12" s="80" customFormat="1">
      <c r="A395" s="142" t="s">
        <v>364</v>
      </c>
      <c r="B395" s="148">
        <v>330949</v>
      </c>
      <c r="C395" s="80" t="s">
        <v>412</v>
      </c>
      <c r="D395" s="142" t="s">
        <v>1122</v>
      </c>
      <c r="E395" s="17">
        <v>0</v>
      </c>
      <c r="F395" s="123">
        <v>0</v>
      </c>
      <c r="G395" s="2">
        <f t="shared" si="36"/>
        <v>0</v>
      </c>
      <c r="H395" s="3">
        <f t="shared" si="37"/>
        <v>8.0039024109137493</v>
      </c>
      <c r="I395" s="1">
        <f t="shared" si="38"/>
        <v>0</v>
      </c>
      <c r="J395" s="1">
        <f t="shared" si="39"/>
        <v>0</v>
      </c>
      <c r="K395" s="40">
        <f t="shared" si="40"/>
        <v>0.8732460979300799</v>
      </c>
      <c r="L395" s="7">
        <f t="shared" si="41"/>
        <v>0</v>
      </c>
    </row>
    <row r="396" spans="1:12" s="80" customFormat="1">
      <c r="A396" s="142" t="s">
        <v>364</v>
      </c>
      <c r="B396" s="149">
        <v>330951</v>
      </c>
      <c r="C396" s="80" t="s">
        <v>15</v>
      </c>
      <c r="D396" s="142" t="s">
        <v>1122</v>
      </c>
      <c r="E396" s="17">
        <v>0</v>
      </c>
      <c r="F396" s="123">
        <v>0</v>
      </c>
      <c r="G396" s="2">
        <f t="shared" si="36"/>
        <v>0</v>
      </c>
      <c r="H396" s="3">
        <f t="shared" si="37"/>
        <v>8.0039024109137493</v>
      </c>
      <c r="I396" s="1">
        <f t="shared" si="38"/>
        <v>0</v>
      </c>
      <c r="J396" s="1">
        <f t="shared" si="39"/>
        <v>0</v>
      </c>
      <c r="K396" s="40">
        <f t="shared" si="40"/>
        <v>0.8732460979300799</v>
      </c>
      <c r="L396" s="7">
        <f t="shared" si="41"/>
        <v>0</v>
      </c>
    </row>
    <row r="397" spans="1:12" s="80" customFormat="1">
      <c r="A397" s="142" t="s">
        <v>364</v>
      </c>
      <c r="B397" s="149">
        <v>330952</v>
      </c>
      <c r="C397" s="80" t="s">
        <v>413</v>
      </c>
      <c r="D397" s="142" t="s">
        <v>1122</v>
      </c>
      <c r="E397" s="17">
        <v>0</v>
      </c>
      <c r="F397" s="123">
        <v>0</v>
      </c>
      <c r="G397" s="2">
        <f t="shared" si="36"/>
        <v>0</v>
      </c>
      <c r="H397" s="3">
        <f t="shared" si="37"/>
        <v>8.0039024109137493</v>
      </c>
      <c r="I397" s="1">
        <f t="shared" si="38"/>
        <v>0</v>
      </c>
      <c r="J397" s="1">
        <f t="shared" si="39"/>
        <v>0</v>
      </c>
      <c r="K397" s="40">
        <f t="shared" si="40"/>
        <v>0.8732460979300799</v>
      </c>
      <c r="L397" s="7">
        <f t="shared" si="41"/>
        <v>0</v>
      </c>
    </row>
    <row r="398" spans="1:12" s="80" customFormat="1">
      <c r="A398" s="142" t="s">
        <v>364</v>
      </c>
      <c r="B398" s="148">
        <v>330953</v>
      </c>
      <c r="C398" s="80" t="s">
        <v>414</v>
      </c>
      <c r="D398" s="142" t="s">
        <v>1122</v>
      </c>
      <c r="E398" s="17">
        <v>0</v>
      </c>
      <c r="F398" s="123">
        <v>0</v>
      </c>
      <c r="G398" s="2">
        <f t="shared" si="36"/>
        <v>0</v>
      </c>
      <c r="H398" s="3">
        <f t="shared" si="37"/>
        <v>8.0039024109137493</v>
      </c>
      <c r="I398" s="1">
        <f t="shared" si="38"/>
        <v>0</v>
      </c>
      <c r="J398" s="1">
        <f t="shared" si="39"/>
        <v>0</v>
      </c>
      <c r="K398" s="40">
        <f t="shared" si="40"/>
        <v>0.8732460979300799</v>
      </c>
      <c r="L398" s="7">
        <f t="shared" si="41"/>
        <v>0</v>
      </c>
    </row>
    <row r="399" spans="1:12" s="80" customFormat="1">
      <c r="A399" s="142" t="s">
        <v>364</v>
      </c>
      <c r="B399" s="149">
        <v>330954</v>
      </c>
      <c r="C399" s="80" t="s">
        <v>415</v>
      </c>
      <c r="D399" s="142" t="s">
        <v>1122</v>
      </c>
      <c r="E399" s="17">
        <v>0</v>
      </c>
      <c r="F399" s="123">
        <v>0</v>
      </c>
      <c r="G399" s="2">
        <f t="shared" si="36"/>
        <v>0</v>
      </c>
      <c r="H399" s="3">
        <f t="shared" si="37"/>
        <v>8.0039024109137493</v>
      </c>
      <c r="I399" s="1">
        <f t="shared" si="38"/>
        <v>0</v>
      </c>
      <c r="J399" s="1">
        <f t="shared" si="39"/>
        <v>0</v>
      </c>
      <c r="K399" s="40">
        <f t="shared" si="40"/>
        <v>0.8732460979300799</v>
      </c>
      <c r="L399" s="7">
        <f t="shared" si="41"/>
        <v>0</v>
      </c>
    </row>
    <row r="400" spans="1:12" s="80" customFormat="1">
      <c r="A400" s="142" t="s">
        <v>364</v>
      </c>
      <c r="B400" s="149">
        <v>330955</v>
      </c>
      <c r="C400" s="80" t="s">
        <v>416</v>
      </c>
      <c r="D400" s="142" t="s">
        <v>1122</v>
      </c>
      <c r="E400" s="17">
        <v>0</v>
      </c>
      <c r="F400" s="123">
        <v>0</v>
      </c>
      <c r="G400" s="2">
        <f t="shared" si="36"/>
        <v>0</v>
      </c>
      <c r="H400" s="3">
        <f t="shared" si="37"/>
        <v>8.0039024109137493</v>
      </c>
      <c r="I400" s="1">
        <f t="shared" si="38"/>
        <v>0</v>
      </c>
      <c r="J400" s="1">
        <f t="shared" si="39"/>
        <v>0</v>
      </c>
      <c r="K400" s="40">
        <f t="shared" si="40"/>
        <v>0.8732460979300799</v>
      </c>
      <c r="L400" s="7">
        <f t="shared" si="41"/>
        <v>0</v>
      </c>
    </row>
    <row r="401" spans="1:12" s="80" customFormat="1">
      <c r="A401" s="142" t="s">
        <v>364</v>
      </c>
      <c r="B401" s="149">
        <v>330958</v>
      </c>
      <c r="C401" s="80" t="s">
        <v>417</v>
      </c>
      <c r="D401" s="142" t="s">
        <v>1122</v>
      </c>
      <c r="E401" s="17">
        <v>0</v>
      </c>
      <c r="F401" s="123">
        <v>0</v>
      </c>
      <c r="G401" s="2">
        <f t="shared" si="36"/>
        <v>0</v>
      </c>
      <c r="H401" s="3">
        <f t="shared" si="37"/>
        <v>8.0039024109137493</v>
      </c>
      <c r="I401" s="1">
        <f t="shared" si="38"/>
        <v>0</v>
      </c>
      <c r="J401" s="1">
        <f t="shared" si="39"/>
        <v>0</v>
      </c>
      <c r="K401" s="40">
        <f t="shared" si="40"/>
        <v>0.8732460979300799</v>
      </c>
      <c r="L401" s="7">
        <f t="shared" si="41"/>
        <v>0</v>
      </c>
    </row>
    <row r="402" spans="1:12" s="80" customFormat="1">
      <c r="A402" s="142" t="s">
        <v>364</v>
      </c>
      <c r="B402" s="148">
        <v>330960</v>
      </c>
      <c r="C402" s="80" t="s">
        <v>418</v>
      </c>
      <c r="D402" s="142" t="s">
        <v>1122</v>
      </c>
      <c r="E402" s="17">
        <v>0</v>
      </c>
      <c r="F402" s="123">
        <v>0</v>
      </c>
      <c r="G402" s="2">
        <f t="shared" si="36"/>
        <v>0</v>
      </c>
      <c r="H402" s="3">
        <f t="shared" si="37"/>
        <v>8.0039024109137493</v>
      </c>
      <c r="I402" s="1">
        <f t="shared" si="38"/>
        <v>0</v>
      </c>
      <c r="J402" s="1">
        <f t="shared" si="39"/>
        <v>0</v>
      </c>
      <c r="K402" s="40">
        <f t="shared" si="40"/>
        <v>0.8732460979300799</v>
      </c>
      <c r="L402" s="7">
        <f t="shared" si="41"/>
        <v>0</v>
      </c>
    </row>
    <row r="403" spans="1:12" s="80" customFormat="1">
      <c r="A403" s="142" t="s">
        <v>364</v>
      </c>
      <c r="B403" s="149">
        <v>330962</v>
      </c>
      <c r="C403" s="80" t="s">
        <v>30</v>
      </c>
      <c r="D403" s="142" t="s">
        <v>1122</v>
      </c>
      <c r="E403" s="17">
        <v>0</v>
      </c>
      <c r="F403" s="123">
        <v>0</v>
      </c>
      <c r="G403" s="2">
        <f t="shared" si="36"/>
        <v>0</v>
      </c>
      <c r="H403" s="3">
        <f t="shared" si="37"/>
        <v>8.0039024109137493</v>
      </c>
      <c r="I403" s="1">
        <f t="shared" si="38"/>
        <v>0</v>
      </c>
      <c r="J403" s="1">
        <f t="shared" si="39"/>
        <v>0</v>
      </c>
      <c r="K403" s="40">
        <f t="shared" si="40"/>
        <v>0.8732460979300799</v>
      </c>
      <c r="L403" s="7">
        <f t="shared" si="41"/>
        <v>0</v>
      </c>
    </row>
    <row r="404" spans="1:12" s="80" customFormat="1">
      <c r="A404" s="142" t="s">
        <v>364</v>
      </c>
      <c r="B404" s="149">
        <v>330963</v>
      </c>
      <c r="C404" s="80" t="s">
        <v>419</v>
      </c>
      <c r="D404" s="142" t="s">
        <v>1122</v>
      </c>
      <c r="E404" s="17">
        <v>0</v>
      </c>
      <c r="F404" s="123">
        <v>0</v>
      </c>
      <c r="G404" s="2">
        <f t="shared" si="36"/>
        <v>0</v>
      </c>
      <c r="H404" s="3">
        <f t="shared" si="37"/>
        <v>8.0039024109137493</v>
      </c>
      <c r="I404" s="1">
        <f t="shared" si="38"/>
        <v>0</v>
      </c>
      <c r="J404" s="1">
        <f t="shared" si="39"/>
        <v>0</v>
      </c>
      <c r="K404" s="40">
        <f t="shared" si="40"/>
        <v>0.8732460979300799</v>
      </c>
      <c r="L404" s="7">
        <f t="shared" si="41"/>
        <v>0</v>
      </c>
    </row>
    <row r="405" spans="1:12" s="80" customFormat="1">
      <c r="A405" s="142" t="s">
        <v>364</v>
      </c>
      <c r="B405" s="148">
        <v>330966</v>
      </c>
      <c r="C405" s="80" t="s">
        <v>420</v>
      </c>
      <c r="D405" s="142" t="s">
        <v>1122</v>
      </c>
      <c r="E405" s="17">
        <v>0</v>
      </c>
      <c r="F405" s="123">
        <v>0</v>
      </c>
      <c r="G405" s="2">
        <f t="shared" si="36"/>
        <v>0</v>
      </c>
      <c r="H405" s="3">
        <f t="shared" si="37"/>
        <v>8.0039024109137493</v>
      </c>
      <c r="I405" s="1">
        <f t="shared" si="38"/>
        <v>0</v>
      </c>
      <c r="J405" s="1">
        <f t="shared" si="39"/>
        <v>0</v>
      </c>
      <c r="K405" s="40">
        <f t="shared" si="40"/>
        <v>0.8732460979300799</v>
      </c>
      <c r="L405" s="7">
        <f t="shared" si="41"/>
        <v>0</v>
      </c>
    </row>
    <row r="406" spans="1:12" s="80" customFormat="1">
      <c r="A406" s="142" t="s">
        <v>364</v>
      </c>
      <c r="B406" s="149">
        <v>330968</v>
      </c>
      <c r="C406" s="80" t="s">
        <v>421</v>
      </c>
      <c r="D406" s="142" t="s">
        <v>1122</v>
      </c>
      <c r="E406" s="17">
        <v>0</v>
      </c>
      <c r="F406" s="123">
        <v>0</v>
      </c>
      <c r="G406" s="2">
        <f t="shared" si="36"/>
        <v>0</v>
      </c>
      <c r="H406" s="3">
        <f t="shared" si="37"/>
        <v>8.0039024109137493</v>
      </c>
      <c r="I406" s="1">
        <f t="shared" si="38"/>
        <v>0</v>
      </c>
      <c r="J406" s="1">
        <f t="shared" si="39"/>
        <v>0</v>
      </c>
      <c r="K406" s="40">
        <f t="shared" si="40"/>
        <v>0.8732460979300799</v>
      </c>
      <c r="L406" s="7">
        <f t="shared" si="41"/>
        <v>0</v>
      </c>
    </row>
    <row r="407" spans="1:12" s="80" customFormat="1">
      <c r="A407" s="142" t="s">
        <v>364</v>
      </c>
      <c r="B407" s="148">
        <v>330971</v>
      </c>
      <c r="C407" s="80" t="s">
        <v>422</v>
      </c>
      <c r="D407" s="142" t="s">
        <v>1122</v>
      </c>
      <c r="E407" s="17">
        <v>0</v>
      </c>
      <c r="F407" s="123">
        <v>0</v>
      </c>
      <c r="G407" s="2">
        <f t="shared" si="36"/>
        <v>0</v>
      </c>
      <c r="H407" s="3">
        <f t="shared" si="37"/>
        <v>8.0039024109137493</v>
      </c>
      <c r="I407" s="1">
        <f t="shared" si="38"/>
        <v>0</v>
      </c>
      <c r="J407" s="1">
        <f t="shared" si="39"/>
        <v>0</v>
      </c>
      <c r="K407" s="40">
        <f t="shared" si="40"/>
        <v>0.8732460979300799</v>
      </c>
      <c r="L407" s="7">
        <f t="shared" si="41"/>
        <v>0</v>
      </c>
    </row>
    <row r="408" spans="1:12" s="80" customFormat="1">
      <c r="A408" s="142" t="s">
        <v>364</v>
      </c>
      <c r="B408" s="149">
        <v>330973</v>
      </c>
      <c r="C408" s="80" t="s">
        <v>423</v>
      </c>
      <c r="D408" s="142" t="s">
        <v>1122</v>
      </c>
      <c r="E408" s="17">
        <v>0</v>
      </c>
      <c r="F408" s="123">
        <v>0</v>
      </c>
      <c r="G408" s="2">
        <f t="shared" si="36"/>
        <v>0</v>
      </c>
      <c r="H408" s="3">
        <f t="shared" si="37"/>
        <v>8.0039024109137493</v>
      </c>
      <c r="I408" s="1">
        <f t="shared" si="38"/>
        <v>0</v>
      </c>
      <c r="J408" s="1">
        <f t="shared" si="39"/>
        <v>0</v>
      </c>
      <c r="K408" s="40">
        <f t="shared" si="40"/>
        <v>0.8732460979300799</v>
      </c>
      <c r="L408" s="7">
        <f t="shared" si="41"/>
        <v>0</v>
      </c>
    </row>
    <row r="409" spans="1:12" s="80" customFormat="1">
      <c r="A409" s="142" t="s">
        <v>364</v>
      </c>
      <c r="B409" s="148">
        <v>330974</v>
      </c>
      <c r="C409" s="80" t="s">
        <v>424</v>
      </c>
      <c r="D409" s="142" t="s">
        <v>1122</v>
      </c>
      <c r="E409" s="17">
        <v>0</v>
      </c>
      <c r="F409" s="123">
        <v>0</v>
      </c>
      <c r="G409" s="2">
        <f t="shared" si="36"/>
        <v>0</v>
      </c>
      <c r="H409" s="3">
        <f t="shared" si="37"/>
        <v>8.0039024109137493</v>
      </c>
      <c r="I409" s="1">
        <f t="shared" si="38"/>
        <v>0</v>
      </c>
      <c r="J409" s="1">
        <f t="shared" si="39"/>
        <v>0</v>
      </c>
      <c r="K409" s="40">
        <f t="shared" si="40"/>
        <v>0.8732460979300799</v>
      </c>
      <c r="L409" s="7">
        <f t="shared" si="41"/>
        <v>0</v>
      </c>
    </row>
    <row r="410" spans="1:12" s="80" customFormat="1">
      <c r="A410" s="142" t="s">
        <v>425</v>
      </c>
      <c r="B410" s="149">
        <v>340976</v>
      </c>
      <c r="C410" s="80" t="s">
        <v>426</v>
      </c>
      <c r="D410" s="142" t="s">
        <v>1122</v>
      </c>
      <c r="E410" s="17">
        <v>0</v>
      </c>
      <c r="F410" s="123">
        <v>0</v>
      </c>
      <c r="G410" s="2">
        <f t="shared" si="36"/>
        <v>0</v>
      </c>
      <c r="H410" s="3">
        <f t="shared" si="37"/>
        <v>8.0039024109137493</v>
      </c>
      <c r="I410" s="1">
        <f t="shared" si="38"/>
        <v>0</v>
      </c>
      <c r="J410" s="1">
        <f t="shared" si="39"/>
        <v>0</v>
      </c>
      <c r="K410" s="40">
        <f t="shared" si="40"/>
        <v>0.8732460979300799</v>
      </c>
      <c r="L410" s="7">
        <f t="shared" si="41"/>
        <v>0</v>
      </c>
    </row>
    <row r="411" spans="1:12" s="80" customFormat="1">
      <c r="A411" s="142" t="s">
        <v>425</v>
      </c>
      <c r="B411" s="148">
        <v>340978</v>
      </c>
      <c r="C411" s="80" t="s">
        <v>427</v>
      </c>
      <c r="D411" s="142" t="s">
        <v>1122</v>
      </c>
      <c r="E411" s="17">
        <v>0</v>
      </c>
      <c r="F411" s="123">
        <v>0</v>
      </c>
      <c r="G411" s="2">
        <f t="shared" si="36"/>
        <v>0</v>
      </c>
      <c r="H411" s="3">
        <f t="shared" si="37"/>
        <v>8.0039024109137493</v>
      </c>
      <c r="I411" s="1">
        <f t="shared" si="38"/>
        <v>0</v>
      </c>
      <c r="J411" s="1">
        <f t="shared" si="39"/>
        <v>0</v>
      </c>
      <c r="K411" s="40">
        <f t="shared" si="40"/>
        <v>0.8732460979300799</v>
      </c>
      <c r="L411" s="7">
        <f t="shared" si="41"/>
        <v>0</v>
      </c>
    </row>
    <row r="412" spans="1:12" s="80" customFormat="1">
      <c r="A412" s="142" t="s">
        <v>425</v>
      </c>
      <c r="B412" s="148">
        <v>340983</v>
      </c>
      <c r="C412" s="80" t="s">
        <v>428</v>
      </c>
      <c r="D412" s="142" t="s">
        <v>1122</v>
      </c>
      <c r="E412" s="17">
        <v>0</v>
      </c>
      <c r="F412" s="123">
        <v>0</v>
      </c>
      <c r="G412" s="2">
        <f t="shared" si="36"/>
        <v>0</v>
      </c>
      <c r="H412" s="3">
        <f t="shared" si="37"/>
        <v>8.0039024109137493</v>
      </c>
      <c r="I412" s="1">
        <f t="shared" si="38"/>
        <v>0</v>
      </c>
      <c r="J412" s="1">
        <f t="shared" si="39"/>
        <v>0</v>
      </c>
      <c r="K412" s="40">
        <f t="shared" si="40"/>
        <v>0.8732460979300799</v>
      </c>
      <c r="L412" s="7">
        <f t="shared" si="41"/>
        <v>0</v>
      </c>
    </row>
    <row r="413" spans="1:12" s="80" customFormat="1">
      <c r="A413" s="142" t="s">
        <v>425</v>
      </c>
      <c r="B413" s="149">
        <v>340984</v>
      </c>
      <c r="C413" s="80" t="s">
        <v>429</v>
      </c>
      <c r="D413" s="142" t="s">
        <v>1122</v>
      </c>
      <c r="E413" s="17">
        <v>0</v>
      </c>
      <c r="F413" s="123">
        <v>0</v>
      </c>
      <c r="G413" s="2">
        <f t="shared" si="36"/>
        <v>0</v>
      </c>
      <c r="H413" s="3">
        <f t="shared" si="37"/>
        <v>8.0039024109137493</v>
      </c>
      <c r="I413" s="1">
        <f t="shared" si="38"/>
        <v>0</v>
      </c>
      <c r="J413" s="1">
        <f t="shared" si="39"/>
        <v>0</v>
      </c>
      <c r="K413" s="40">
        <f t="shared" si="40"/>
        <v>0.8732460979300799</v>
      </c>
      <c r="L413" s="7">
        <f t="shared" si="41"/>
        <v>0</v>
      </c>
    </row>
    <row r="414" spans="1:12" s="80" customFormat="1">
      <c r="A414" s="142" t="s">
        <v>425</v>
      </c>
      <c r="B414" s="148">
        <v>340990</v>
      </c>
      <c r="C414" s="80" t="s">
        <v>430</v>
      </c>
      <c r="D414" s="142" t="s">
        <v>1122</v>
      </c>
      <c r="E414" s="17">
        <v>0</v>
      </c>
      <c r="F414" s="123">
        <v>0</v>
      </c>
      <c r="G414" s="2">
        <f t="shared" si="36"/>
        <v>0</v>
      </c>
      <c r="H414" s="3">
        <f t="shared" si="37"/>
        <v>8.0039024109137493</v>
      </c>
      <c r="I414" s="1">
        <f t="shared" si="38"/>
        <v>0</v>
      </c>
      <c r="J414" s="1">
        <f t="shared" si="39"/>
        <v>0</v>
      </c>
      <c r="K414" s="40">
        <f t="shared" si="40"/>
        <v>0.8732460979300799</v>
      </c>
      <c r="L414" s="7">
        <f t="shared" si="41"/>
        <v>0</v>
      </c>
    </row>
    <row r="415" spans="1:12" s="80" customFormat="1">
      <c r="A415" s="142" t="s">
        <v>425</v>
      </c>
      <c r="B415" s="149">
        <v>340993</v>
      </c>
      <c r="C415" s="80" t="s">
        <v>431</v>
      </c>
      <c r="D415" s="142" t="s">
        <v>1122</v>
      </c>
      <c r="E415" s="17">
        <v>0</v>
      </c>
      <c r="F415" s="123">
        <v>0</v>
      </c>
      <c r="G415" s="2">
        <f t="shared" si="36"/>
        <v>0</v>
      </c>
      <c r="H415" s="3">
        <f t="shared" si="37"/>
        <v>8.0039024109137493</v>
      </c>
      <c r="I415" s="1">
        <f t="shared" si="38"/>
        <v>0</v>
      </c>
      <c r="J415" s="1">
        <f t="shared" si="39"/>
        <v>0</v>
      </c>
      <c r="K415" s="40">
        <f t="shared" si="40"/>
        <v>0.8732460979300799</v>
      </c>
      <c r="L415" s="7">
        <f t="shared" si="41"/>
        <v>0</v>
      </c>
    </row>
    <row r="416" spans="1:12" s="80" customFormat="1">
      <c r="A416" s="142" t="s">
        <v>425</v>
      </c>
      <c r="B416" s="148">
        <v>341003</v>
      </c>
      <c r="C416" s="80" t="s">
        <v>432</v>
      </c>
      <c r="D416" s="142" t="s">
        <v>1122</v>
      </c>
      <c r="E416" s="17">
        <v>0</v>
      </c>
      <c r="F416" s="123">
        <v>0</v>
      </c>
      <c r="G416" s="2">
        <f t="shared" si="36"/>
        <v>0</v>
      </c>
      <c r="H416" s="3">
        <f t="shared" si="37"/>
        <v>8.0039024109137493</v>
      </c>
      <c r="I416" s="1">
        <f t="shared" si="38"/>
        <v>0</v>
      </c>
      <c r="J416" s="1">
        <f t="shared" si="39"/>
        <v>0</v>
      </c>
      <c r="K416" s="40">
        <f t="shared" si="40"/>
        <v>0.8732460979300799</v>
      </c>
      <c r="L416" s="7">
        <f t="shared" si="41"/>
        <v>0</v>
      </c>
    </row>
    <row r="417" spans="1:12" s="80" customFormat="1">
      <c r="A417" s="142" t="s">
        <v>425</v>
      </c>
      <c r="B417" s="149">
        <v>341012</v>
      </c>
      <c r="C417" s="80" t="s">
        <v>433</v>
      </c>
      <c r="D417" s="142" t="s">
        <v>1122</v>
      </c>
      <c r="E417" s="17">
        <v>0</v>
      </c>
      <c r="F417" s="123">
        <v>0</v>
      </c>
      <c r="G417" s="2">
        <f t="shared" si="36"/>
        <v>0</v>
      </c>
      <c r="H417" s="3">
        <f t="shared" si="37"/>
        <v>8.0039024109137493</v>
      </c>
      <c r="I417" s="1">
        <f t="shared" si="38"/>
        <v>0</v>
      </c>
      <c r="J417" s="1">
        <f t="shared" si="39"/>
        <v>0</v>
      </c>
      <c r="K417" s="40">
        <f t="shared" si="40"/>
        <v>0.8732460979300799</v>
      </c>
      <c r="L417" s="7">
        <f t="shared" si="41"/>
        <v>0</v>
      </c>
    </row>
    <row r="418" spans="1:12" s="80" customFormat="1">
      <c r="A418" s="142" t="s">
        <v>425</v>
      </c>
      <c r="B418" s="149">
        <v>341016</v>
      </c>
      <c r="C418" s="80" t="s">
        <v>434</v>
      </c>
      <c r="D418" s="142" t="s">
        <v>1122</v>
      </c>
      <c r="E418" s="17">
        <v>0</v>
      </c>
      <c r="F418" s="123">
        <v>0</v>
      </c>
      <c r="G418" s="2">
        <f t="shared" si="36"/>
        <v>0</v>
      </c>
      <c r="H418" s="3">
        <f t="shared" si="37"/>
        <v>8.0039024109137493</v>
      </c>
      <c r="I418" s="1">
        <f t="shared" si="38"/>
        <v>0</v>
      </c>
      <c r="J418" s="1">
        <f t="shared" si="39"/>
        <v>0</v>
      </c>
      <c r="K418" s="40">
        <f t="shared" si="40"/>
        <v>0.8732460979300799</v>
      </c>
      <c r="L418" s="7">
        <f t="shared" si="41"/>
        <v>0</v>
      </c>
    </row>
    <row r="419" spans="1:12" s="80" customFormat="1">
      <c r="A419" s="142" t="s">
        <v>425</v>
      </c>
      <c r="B419" s="149">
        <v>341017</v>
      </c>
      <c r="C419" s="80" t="s">
        <v>435</v>
      </c>
      <c r="D419" s="142" t="s">
        <v>1122</v>
      </c>
      <c r="E419" s="17">
        <v>0</v>
      </c>
      <c r="F419" s="123">
        <v>0</v>
      </c>
      <c r="G419" s="2">
        <f t="shared" si="36"/>
        <v>0</v>
      </c>
      <c r="H419" s="3">
        <f t="shared" si="37"/>
        <v>8.0039024109137493</v>
      </c>
      <c r="I419" s="1">
        <f t="shared" si="38"/>
        <v>0</v>
      </c>
      <c r="J419" s="1">
        <f t="shared" si="39"/>
        <v>0</v>
      </c>
      <c r="K419" s="40">
        <f t="shared" si="40"/>
        <v>0.8732460979300799</v>
      </c>
      <c r="L419" s="7">
        <f t="shared" si="41"/>
        <v>0</v>
      </c>
    </row>
    <row r="420" spans="1:12" s="80" customFormat="1">
      <c r="A420" s="142" t="s">
        <v>425</v>
      </c>
      <c r="B420" s="148">
        <v>341020</v>
      </c>
      <c r="C420" s="80" t="s">
        <v>436</v>
      </c>
      <c r="D420" s="142" t="s">
        <v>1122</v>
      </c>
      <c r="E420" s="17">
        <v>0</v>
      </c>
      <c r="F420" s="123">
        <v>0</v>
      </c>
      <c r="G420" s="2">
        <f t="shared" si="36"/>
        <v>0</v>
      </c>
      <c r="H420" s="3">
        <f t="shared" si="37"/>
        <v>8.0039024109137493</v>
      </c>
      <c r="I420" s="1">
        <f t="shared" si="38"/>
        <v>0</v>
      </c>
      <c r="J420" s="1">
        <f t="shared" si="39"/>
        <v>0</v>
      </c>
      <c r="K420" s="40">
        <f t="shared" si="40"/>
        <v>0.8732460979300799</v>
      </c>
      <c r="L420" s="7">
        <f t="shared" si="41"/>
        <v>0</v>
      </c>
    </row>
    <row r="421" spans="1:12" s="80" customFormat="1">
      <c r="A421" s="142" t="s">
        <v>425</v>
      </c>
      <c r="B421" s="148">
        <v>341021</v>
      </c>
      <c r="C421" s="80" t="s">
        <v>437</v>
      </c>
      <c r="D421" s="142" t="s">
        <v>1122</v>
      </c>
      <c r="E421" s="17">
        <v>0</v>
      </c>
      <c r="F421" s="123">
        <v>0</v>
      </c>
      <c r="G421" s="2">
        <f t="shared" si="36"/>
        <v>0</v>
      </c>
      <c r="H421" s="3">
        <f t="shared" si="37"/>
        <v>8.0039024109137493</v>
      </c>
      <c r="I421" s="1">
        <f t="shared" si="38"/>
        <v>0</v>
      </c>
      <c r="J421" s="1">
        <f t="shared" si="39"/>
        <v>0</v>
      </c>
      <c r="K421" s="40">
        <f t="shared" si="40"/>
        <v>0.8732460979300799</v>
      </c>
      <c r="L421" s="7">
        <f t="shared" si="41"/>
        <v>0</v>
      </c>
    </row>
    <row r="422" spans="1:12" s="80" customFormat="1">
      <c r="A422" s="142" t="s">
        <v>425</v>
      </c>
      <c r="B422" s="148">
        <v>341023</v>
      </c>
      <c r="C422" s="80" t="s">
        <v>438</v>
      </c>
      <c r="D422" s="142" t="s">
        <v>1122</v>
      </c>
      <c r="E422" s="17">
        <v>0</v>
      </c>
      <c r="F422" s="123">
        <v>0</v>
      </c>
      <c r="G422" s="2">
        <f t="shared" si="36"/>
        <v>0</v>
      </c>
      <c r="H422" s="3">
        <f t="shared" si="37"/>
        <v>8.0039024109137493</v>
      </c>
      <c r="I422" s="1">
        <f t="shared" si="38"/>
        <v>0</v>
      </c>
      <c r="J422" s="1">
        <f t="shared" si="39"/>
        <v>0</v>
      </c>
      <c r="K422" s="40">
        <f t="shared" si="40"/>
        <v>0.8732460979300799</v>
      </c>
      <c r="L422" s="7">
        <f t="shared" si="41"/>
        <v>0</v>
      </c>
    </row>
    <row r="423" spans="1:12" s="80" customFormat="1">
      <c r="A423" s="142" t="s">
        <v>425</v>
      </c>
      <c r="B423" s="149">
        <v>341024</v>
      </c>
      <c r="C423" s="80" t="s">
        <v>439</v>
      </c>
      <c r="D423" s="142" t="s">
        <v>1122</v>
      </c>
      <c r="E423" s="17">
        <v>0</v>
      </c>
      <c r="F423" s="123">
        <v>0</v>
      </c>
      <c r="G423" s="2">
        <f t="shared" si="36"/>
        <v>0</v>
      </c>
      <c r="H423" s="3">
        <f t="shared" si="37"/>
        <v>8.0039024109137493</v>
      </c>
      <c r="I423" s="1">
        <f t="shared" si="38"/>
        <v>0</v>
      </c>
      <c r="J423" s="1">
        <f t="shared" si="39"/>
        <v>0</v>
      </c>
      <c r="K423" s="40">
        <f t="shared" si="40"/>
        <v>0.8732460979300799</v>
      </c>
      <c r="L423" s="7">
        <f t="shared" si="41"/>
        <v>0</v>
      </c>
    </row>
    <row r="424" spans="1:12" s="80" customFormat="1">
      <c r="A424" s="142" t="s">
        <v>425</v>
      </c>
      <c r="B424" s="148">
        <v>341025</v>
      </c>
      <c r="C424" s="80" t="s">
        <v>440</v>
      </c>
      <c r="D424" s="142" t="s">
        <v>1122</v>
      </c>
      <c r="E424" s="17">
        <v>0</v>
      </c>
      <c r="F424" s="123">
        <v>0</v>
      </c>
      <c r="G424" s="2">
        <f t="shared" si="36"/>
        <v>0</v>
      </c>
      <c r="H424" s="3">
        <f t="shared" si="37"/>
        <v>8.0039024109137493</v>
      </c>
      <c r="I424" s="1">
        <f t="shared" si="38"/>
        <v>0</v>
      </c>
      <c r="J424" s="1">
        <f t="shared" si="39"/>
        <v>0</v>
      </c>
      <c r="K424" s="40">
        <f t="shared" si="40"/>
        <v>0.8732460979300799</v>
      </c>
      <c r="L424" s="7">
        <f t="shared" si="41"/>
        <v>0</v>
      </c>
    </row>
    <row r="425" spans="1:12" s="80" customFormat="1">
      <c r="A425" s="142" t="s">
        <v>425</v>
      </c>
      <c r="B425" s="148">
        <v>341026</v>
      </c>
      <c r="C425" s="80" t="s">
        <v>441</v>
      </c>
      <c r="D425" s="142" t="s">
        <v>1122</v>
      </c>
      <c r="E425" s="17">
        <v>0</v>
      </c>
      <c r="F425" s="123">
        <v>0</v>
      </c>
      <c r="G425" s="2">
        <f t="shared" si="36"/>
        <v>0</v>
      </c>
      <c r="H425" s="3">
        <f t="shared" si="37"/>
        <v>8.0039024109137493</v>
      </c>
      <c r="I425" s="1">
        <f t="shared" si="38"/>
        <v>0</v>
      </c>
      <c r="J425" s="1">
        <f t="shared" si="39"/>
        <v>0</v>
      </c>
      <c r="K425" s="40">
        <f t="shared" si="40"/>
        <v>0.8732460979300799</v>
      </c>
      <c r="L425" s="7">
        <f t="shared" si="41"/>
        <v>0</v>
      </c>
    </row>
    <row r="426" spans="1:12" s="80" customFormat="1">
      <c r="A426" s="142" t="s">
        <v>425</v>
      </c>
      <c r="B426" s="149">
        <v>341029</v>
      </c>
      <c r="C426" s="80" t="s">
        <v>442</v>
      </c>
      <c r="D426" s="142" t="s">
        <v>1122</v>
      </c>
      <c r="E426" s="17">
        <v>0</v>
      </c>
      <c r="F426" s="123">
        <v>0</v>
      </c>
      <c r="G426" s="2">
        <f t="shared" si="36"/>
        <v>0</v>
      </c>
      <c r="H426" s="3">
        <f t="shared" si="37"/>
        <v>8.0039024109137493</v>
      </c>
      <c r="I426" s="1">
        <f t="shared" si="38"/>
        <v>0</v>
      </c>
      <c r="J426" s="1">
        <f t="shared" si="39"/>
        <v>0</v>
      </c>
      <c r="K426" s="40">
        <f t="shared" si="40"/>
        <v>0.8732460979300799</v>
      </c>
      <c r="L426" s="7">
        <f t="shared" si="41"/>
        <v>0</v>
      </c>
    </row>
    <row r="427" spans="1:12" s="80" customFormat="1">
      <c r="A427" s="142" t="s">
        <v>425</v>
      </c>
      <c r="B427" s="148">
        <v>341032</v>
      </c>
      <c r="C427" s="80" t="s">
        <v>443</v>
      </c>
      <c r="D427" s="142" t="s">
        <v>1122</v>
      </c>
      <c r="E427" s="17">
        <v>0</v>
      </c>
      <c r="F427" s="123">
        <v>0</v>
      </c>
      <c r="G427" s="2">
        <f t="shared" si="36"/>
        <v>0</v>
      </c>
      <c r="H427" s="3">
        <f t="shared" si="37"/>
        <v>8.0039024109137493</v>
      </c>
      <c r="I427" s="1">
        <f t="shared" si="38"/>
        <v>0</v>
      </c>
      <c r="J427" s="1">
        <f t="shared" si="39"/>
        <v>0</v>
      </c>
      <c r="K427" s="40">
        <f t="shared" si="40"/>
        <v>0.8732460979300799</v>
      </c>
      <c r="L427" s="7">
        <f t="shared" si="41"/>
        <v>0</v>
      </c>
    </row>
    <row r="428" spans="1:12" s="80" customFormat="1">
      <c r="A428" s="142" t="s">
        <v>425</v>
      </c>
      <c r="B428" s="148">
        <v>341041</v>
      </c>
      <c r="C428" s="80" t="s">
        <v>444</v>
      </c>
      <c r="D428" s="142" t="s">
        <v>1122</v>
      </c>
      <c r="E428" s="17">
        <v>0</v>
      </c>
      <c r="F428" s="123">
        <v>0</v>
      </c>
      <c r="G428" s="2">
        <f t="shared" si="36"/>
        <v>0</v>
      </c>
      <c r="H428" s="3">
        <f t="shared" si="37"/>
        <v>8.0039024109137493</v>
      </c>
      <c r="I428" s="1">
        <f t="shared" si="38"/>
        <v>0</v>
      </c>
      <c r="J428" s="1">
        <f t="shared" si="39"/>
        <v>0</v>
      </c>
      <c r="K428" s="40">
        <f t="shared" si="40"/>
        <v>0.8732460979300799</v>
      </c>
      <c r="L428" s="7">
        <f t="shared" si="41"/>
        <v>0</v>
      </c>
    </row>
    <row r="429" spans="1:12" s="80" customFormat="1">
      <c r="A429" s="142" t="s">
        <v>425</v>
      </c>
      <c r="B429" s="148">
        <v>341043</v>
      </c>
      <c r="C429" s="80" t="s">
        <v>445</v>
      </c>
      <c r="D429" s="142" t="s">
        <v>1122</v>
      </c>
      <c r="E429" s="17">
        <v>0</v>
      </c>
      <c r="F429" s="123">
        <v>0</v>
      </c>
      <c r="G429" s="2">
        <f t="shared" si="36"/>
        <v>0</v>
      </c>
      <c r="H429" s="3">
        <f t="shared" si="37"/>
        <v>8.0039024109137493</v>
      </c>
      <c r="I429" s="1">
        <f t="shared" si="38"/>
        <v>0</v>
      </c>
      <c r="J429" s="1">
        <f t="shared" si="39"/>
        <v>0</v>
      </c>
      <c r="K429" s="40">
        <f t="shared" si="40"/>
        <v>0.8732460979300799</v>
      </c>
      <c r="L429" s="7">
        <f t="shared" si="41"/>
        <v>0</v>
      </c>
    </row>
    <row r="430" spans="1:12" s="80" customFormat="1">
      <c r="A430" s="142" t="s">
        <v>425</v>
      </c>
      <c r="B430" s="148">
        <v>341045</v>
      </c>
      <c r="C430" s="80" t="s">
        <v>446</v>
      </c>
      <c r="D430" s="142" t="s">
        <v>1122</v>
      </c>
      <c r="E430" s="17">
        <v>0</v>
      </c>
      <c r="F430" s="123">
        <v>0</v>
      </c>
      <c r="G430" s="2">
        <f t="shared" si="36"/>
        <v>0</v>
      </c>
      <c r="H430" s="3">
        <f t="shared" si="37"/>
        <v>8.0039024109137493</v>
      </c>
      <c r="I430" s="1">
        <f t="shared" si="38"/>
        <v>0</v>
      </c>
      <c r="J430" s="1">
        <f t="shared" si="39"/>
        <v>0</v>
      </c>
      <c r="K430" s="40">
        <f t="shared" si="40"/>
        <v>0.8732460979300799</v>
      </c>
      <c r="L430" s="7">
        <f t="shared" si="41"/>
        <v>0</v>
      </c>
    </row>
    <row r="431" spans="1:12" s="80" customFormat="1">
      <c r="A431" s="142" t="s">
        <v>425</v>
      </c>
      <c r="B431" s="148">
        <v>341046</v>
      </c>
      <c r="C431" s="80" t="s">
        <v>447</v>
      </c>
      <c r="D431" s="142" t="s">
        <v>1122</v>
      </c>
      <c r="E431" s="17">
        <v>0</v>
      </c>
      <c r="F431" s="123">
        <v>0</v>
      </c>
      <c r="G431" s="2">
        <f t="shared" si="36"/>
        <v>0</v>
      </c>
      <c r="H431" s="3">
        <f t="shared" si="37"/>
        <v>8.0039024109137493</v>
      </c>
      <c r="I431" s="1">
        <f t="shared" si="38"/>
        <v>0</v>
      </c>
      <c r="J431" s="1">
        <f t="shared" si="39"/>
        <v>0</v>
      </c>
      <c r="K431" s="40">
        <f t="shared" si="40"/>
        <v>0.8732460979300799</v>
      </c>
      <c r="L431" s="7">
        <f t="shared" si="41"/>
        <v>0</v>
      </c>
    </row>
    <row r="432" spans="1:12" s="80" customFormat="1">
      <c r="A432" s="142" t="s">
        <v>425</v>
      </c>
      <c r="B432" s="148">
        <v>341047</v>
      </c>
      <c r="C432" s="80" t="s">
        <v>448</v>
      </c>
      <c r="D432" s="142" t="s">
        <v>1122</v>
      </c>
      <c r="E432" s="17">
        <v>0</v>
      </c>
      <c r="F432" s="123">
        <v>0</v>
      </c>
      <c r="G432" s="2">
        <f t="shared" si="36"/>
        <v>0</v>
      </c>
      <c r="H432" s="3">
        <f t="shared" si="37"/>
        <v>8.0039024109137493</v>
      </c>
      <c r="I432" s="1">
        <f t="shared" si="38"/>
        <v>0</v>
      </c>
      <c r="J432" s="1">
        <f t="shared" si="39"/>
        <v>0</v>
      </c>
      <c r="K432" s="40">
        <f t="shared" si="40"/>
        <v>0.8732460979300799</v>
      </c>
      <c r="L432" s="7">
        <f t="shared" si="41"/>
        <v>0</v>
      </c>
    </row>
    <row r="433" spans="1:12" s="80" customFormat="1">
      <c r="A433" s="142" t="s">
        <v>425</v>
      </c>
      <c r="B433" s="149">
        <v>341048</v>
      </c>
      <c r="C433" s="80" t="s">
        <v>449</v>
      </c>
      <c r="D433" s="142" t="s">
        <v>1122</v>
      </c>
      <c r="E433" s="17">
        <v>0</v>
      </c>
      <c r="F433" s="123">
        <v>0</v>
      </c>
      <c r="G433" s="2">
        <f t="shared" si="36"/>
        <v>0</v>
      </c>
      <c r="H433" s="3">
        <f t="shared" si="37"/>
        <v>8.0039024109137493</v>
      </c>
      <c r="I433" s="1">
        <f t="shared" si="38"/>
        <v>0</v>
      </c>
      <c r="J433" s="1">
        <f t="shared" si="39"/>
        <v>0</v>
      </c>
      <c r="K433" s="40">
        <f t="shared" si="40"/>
        <v>0.8732460979300799</v>
      </c>
      <c r="L433" s="7">
        <f t="shared" si="41"/>
        <v>0</v>
      </c>
    </row>
    <row r="434" spans="1:12" s="80" customFormat="1">
      <c r="A434" s="142" t="s">
        <v>425</v>
      </c>
      <c r="B434" s="148">
        <v>341049</v>
      </c>
      <c r="C434" s="80" t="s">
        <v>450</v>
      </c>
      <c r="D434" s="142" t="s">
        <v>1122</v>
      </c>
      <c r="E434" s="17">
        <v>0</v>
      </c>
      <c r="F434" s="123">
        <v>2083</v>
      </c>
      <c r="G434" s="2">
        <f t="shared" si="36"/>
        <v>0</v>
      </c>
      <c r="H434" s="3">
        <f t="shared" si="37"/>
        <v>8.0039024109137493</v>
      </c>
      <c r="I434" s="1">
        <f t="shared" si="38"/>
        <v>0</v>
      </c>
      <c r="J434" s="1">
        <f t="shared" si="39"/>
        <v>0</v>
      </c>
      <c r="K434" s="40">
        <f t="shared" si="40"/>
        <v>0.8732460979300799</v>
      </c>
      <c r="L434" s="7">
        <f t="shared" si="41"/>
        <v>0</v>
      </c>
    </row>
    <row r="435" spans="1:12" s="80" customFormat="1">
      <c r="A435" s="142" t="s">
        <v>425</v>
      </c>
      <c r="B435" s="148">
        <v>341050</v>
      </c>
      <c r="C435" s="80" t="s">
        <v>451</v>
      </c>
      <c r="D435" s="142" t="s">
        <v>1122</v>
      </c>
      <c r="E435" s="17">
        <v>0</v>
      </c>
      <c r="F435" s="123">
        <v>0</v>
      </c>
      <c r="G435" s="2">
        <f t="shared" si="36"/>
        <v>0</v>
      </c>
      <c r="H435" s="3">
        <f t="shared" si="37"/>
        <v>8.0039024109137493</v>
      </c>
      <c r="I435" s="1">
        <f t="shared" si="38"/>
        <v>0</v>
      </c>
      <c r="J435" s="1">
        <f t="shared" si="39"/>
        <v>0</v>
      </c>
      <c r="K435" s="40">
        <f t="shared" si="40"/>
        <v>0.8732460979300799</v>
      </c>
      <c r="L435" s="7">
        <f t="shared" si="41"/>
        <v>0</v>
      </c>
    </row>
    <row r="436" spans="1:12" s="80" customFormat="1">
      <c r="A436" s="142" t="s">
        <v>425</v>
      </c>
      <c r="B436" s="148">
        <v>341053</v>
      </c>
      <c r="C436" s="80" t="s">
        <v>452</v>
      </c>
      <c r="D436" s="142" t="s">
        <v>1122</v>
      </c>
      <c r="E436" s="17">
        <v>0</v>
      </c>
      <c r="F436" s="123">
        <v>0</v>
      </c>
      <c r="G436" s="2">
        <f t="shared" si="36"/>
        <v>0</v>
      </c>
      <c r="H436" s="3">
        <f t="shared" si="37"/>
        <v>8.0039024109137493</v>
      </c>
      <c r="I436" s="1">
        <f t="shared" si="38"/>
        <v>0</v>
      </c>
      <c r="J436" s="1">
        <f t="shared" si="39"/>
        <v>0</v>
      </c>
      <c r="K436" s="40">
        <f t="shared" si="40"/>
        <v>0.8732460979300799</v>
      </c>
      <c r="L436" s="7">
        <f t="shared" si="41"/>
        <v>0</v>
      </c>
    </row>
    <row r="437" spans="1:12" s="80" customFormat="1">
      <c r="A437" s="142" t="s">
        <v>425</v>
      </c>
      <c r="B437" s="149">
        <v>341054</v>
      </c>
      <c r="C437" s="80" t="s">
        <v>453</v>
      </c>
      <c r="D437" s="142" t="s">
        <v>1122</v>
      </c>
      <c r="E437" s="17">
        <v>0</v>
      </c>
      <c r="F437" s="123">
        <v>0</v>
      </c>
      <c r="G437" s="2">
        <f t="shared" si="36"/>
        <v>0</v>
      </c>
      <c r="H437" s="3">
        <f t="shared" si="37"/>
        <v>8.0039024109137493</v>
      </c>
      <c r="I437" s="1">
        <f t="shared" si="38"/>
        <v>0</v>
      </c>
      <c r="J437" s="1">
        <f t="shared" si="39"/>
        <v>0</v>
      </c>
      <c r="K437" s="40">
        <f t="shared" si="40"/>
        <v>0.8732460979300799</v>
      </c>
      <c r="L437" s="7">
        <f t="shared" si="41"/>
        <v>0</v>
      </c>
    </row>
    <row r="438" spans="1:12" s="80" customFormat="1">
      <c r="A438" s="142" t="s">
        <v>425</v>
      </c>
      <c r="B438" s="148">
        <v>341058</v>
      </c>
      <c r="C438" s="80" t="s">
        <v>454</v>
      </c>
      <c r="D438" s="142" t="s">
        <v>1122</v>
      </c>
      <c r="E438" s="17">
        <v>0</v>
      </c>
      <c r="F438" s="123">
        <v>0</v>
      </c>
      <c r="G438" s="2">
        <f t="shared" si="36"/>
        <v>0</v>
      </c>
      <c r="H438" s="3">
        <f t="shared" si="37"/>
        <v>8.0039024109137493</v>
      </c>
      <c r="I438" s="1">
        <f t="shared" si="38"/>
        <v>0</v>
      </c>
      <c r="J438" s="1">
        <f t="shared" si="39"/>
        <v>0</v>
      </c>
      <c r="K438" s="40">
        <f t="shared" si="40"/>
        <v>0.8732460979300799</v>
      </c>
      <c r="L438" s="7">
        <f t="shared" si="41"/>
        <v>0</v>
      </c>
    </row>
    <row r="439" spans="1:12" s="80" customFormat="1">
      <c r="A439" s="142" t="s">
        <v>425</v>
      </c>
      <c r="B439" s="148">
        <v>341060</v>
      </c>
      <c r="C439" s="80" t="s">
        <v>455</v>
      </c>
      <c r="D439" s="142" t="s">
        <v>1122</v>
      </c>
      <c r="E439" s="17">
        <v>0</v>
      </c>
      <c r="F439" s="123">
        <v>0</v>
      </c>
      <c r="G439" s="2">
        <f t="shared" si="36"/>
        <v>0</v>
      </c>
      <c r="H439" s="3">
        <f t="shared" si="37"/>
        <v>8.0039024109137493</v>
      </c>
      <c r="I439" s="1">
        <f t="shared" si="38"/>
        <v>0</v>
      </c>
      <c r="J439" s="1">
        <f t="shared" si="39"/>
        <v>0</v>
      </c>
      <c r="K439" s="40">
        <f t="shared" si="40"/>
        <v>0.8732460979300799</v>
      </c>
      <c r="L439" s="7">
        <f t="shared" si="41"/>
        <v>0</v>
      </c>
    </row>
    <row r="440" spans="1:12" s="80" customFormat="1">
      <c r="A440" s="142" t="s">
        <v>425</v>
      </c>
      <c r="B440" s="148">
        <v>341062</v>
      </c>
      <c r="C440" s="80" t="s">
        <v>456</v>
      </c>
      <c r="D440" s="142" t="s">
        <v>1122</v>
      </c>
      <c r="E440" s="17">
        <v>0</v>
      </c>
      <c r="F440" s="123">
        <v>0</v>
      </c>
      <c r="G440" s="2">
        <f t="shared" si="36"/>
        <v>0</v>
      </c>
      <c r="H440" s="3">
        <f t="shared" si="37"/>
        <v>8.0039024109137493</v>
      </c>
      <c r="I440" s="1">
        <f t="shared" si="38"/>
        <v>0</v>
      </c>
      <c r="J440" s="1">
        <f t="shared" si="39"/>
        <v>0</v>
      </c>
      <c r="K440" s="40">
        <f t="shared" si="40"/>
        <v>0.8732460979300799</v>
      </c>
      <c r="L440" s="7">
        <f t="shared" si="41"/>
        <v>0</v>
      </c>
    </row>
    <row r="441" spans="1:12" s="80" customFormat="1">
      <c r="A441" s="142" t="s">
        <v>425</v>
      </c>
      <c r="B441" s="148">
        <v>341066</v>
      </c>
      <c r="C441" s="80" t="s">
        <v>457</v>
      </c>
      <c r="D441" s="142" t="s">
        <v>1122</v>
      </c>
      <c r="E441" s="17">
        <v>0</v>
      </c>
      <c r="F441" s="123">
        <v>0</v>
      </c>
      <c r="G441" s="2">
        <f t="shared" si="36"/>
        <v>0</v>
      </c>
      <c r="H441" s="3">
        <f t="shared" si="37"/>
        <v>8.0039024109137493</v>
      </c>
      <c r="I441" s="1">
        <f t="shared" si="38"/>
        <v>0</v>
      </c>
      <c r="J441" s="1">
        <f t="shared" si="39"/>
        <v>0</v>
      </c>
      <c r="K441" s="40">
        <f t="shared" si="40"/>
        <v>0.8732460979300799</v>
      </c>
      <c r="L441" s="7">
        <f t="shared" si="41"/>
        <v>0</v>
      </c>
    </row>
    <row r="442" spans="1:12" s="80" customFormat="1">
      <c r="A442" s="142" t="s">
        <v>425</v>
      </c>
      <c r="B442" s="149">
        <v>341075</v>
      </c>
      <c r="C442" s="80" t="s">
        <v>458</v>
      </c>
      <c r="D442" s="142" t="s">
        <v>1122</v>
      </c>
      <c r="E442" s="17">
        <v>0</v>
      </c>
      <c r="F442" s="123">
        <v>0</v>
      </c>
      <c r="G442" s="2">
        <f t="shared" si="36"/>
        <v>0</v>
      </c>
      <c r="H442" s="3">
        <f t="shared" si="37"/>
        <v>8.0039024109137493</v>
      </c>
      <c r="I442" s="1">
        <f t="shared" si="38"/>
        <v>0</v>
      </c>
      <c r="J442" s="1">
        <f t="shared" si="39"/>
        <v>0</v>
      </c>
      <c r="K442" s="40">
        <f t="shared" si="40"/>
        <v>0.8732460979300799</v>
      </c>
      <c r="L442" s="7">
        <f t="shared" si="41"/>
        <v>0</v>
      </c>
    </row>
    <row r="443" spans="1:12" s="80" customFormat="1">
      <c r="A443" s="142" t="s">
        <v>425</v>
      </c>
      <c r="B443" s="149">
        <v>341086</v>
      </c>
      <c r="C443" s="80" t="s">
        <v>459</v>
      </c>
      <c r="D443" s="142" t="s">
        <v>1122</v>
      </c>
      <c r="E443" s="17">
        <v>0</v>
      </c>
      <c r="F443" s="123">
        <v>0</v>
      </c>
      <c r="G443" s="2">
        <f t="shared" si="36"/>
        <v>0</v>
      </c>
      <c r="H443" s="3">
        <f t="shared" si="37"/>
        <v>8.0039024109137493</v>
      </c>
      <c r="I443" s="1">
        <f t="shared" si="38"/>
        <v>0</v>
      </c>
      <c r="J443" s="1">
        <f t="shared" si="39"/>
        <v>0</v>
      </c>
      <c r="K443" s="40">
        <f t="shared" si="40"/>
        <v>0.8732460979300799</v>
      </c>
      <c r="L443" s="7">
        <f t="shared" si="41"/>
        <v>0</v>
      </c>
    </row>
    <row r="444" spans="1:12" s="80" customFormat="1">
      <c r="A444" s="142" t="s">
        <v>425</v>
      </c>
      <c r="B444" s="148">
        <v>341087</v>
      </c>
      <c r="C444" s="80" t="s">
        <v>460</v>
      </c>
      <c r="D444" s="142" t="s">
        <v>1122</v>
      </c>
      <c r="E444" s="17">
        <v>0</v>
      </c>
      <c r="F444" s="123">
        <v>0</v>
      </c>
      <c r="G444" s="2">
        <f t="shared" si="36"/>
        <v>0</v>
      </c>
      <c r="H444" s="3">
        <f t="shared" si="37"/>
        <v>8.0039024109137493</v>
      </c>
      <c r="I444" s="1">
        <f t="shared" si="38"/>
        <v>0</v>
      </c>
      <c r="J444" s="1">
        <f t="shared" si="39"/>
        <v>0</v>
      </c>
      <c r="K444" s="40">
        <f t="shared" si="40"/>
        <v>0.8732460979300799</v>
      </c>
      <c r="L444" s="7">
        <f t="shared" si="41"/>
        <v>0</v>
      </c>
    </row>
    <row r="445" spans="1:12" s="80" customFormat="1">
      <c r="A445" s="142" t="s">
        <v>425</v>
      </c>
      <c r="B445" s="148">
        <v>341088</v>
      </c>
      <c r="C445" s="80" t="s">
        <v>461</v>
      </c>
      <c r="D445" s="142" t="s">
        <v>1122</v>
      </c>
      <c r="E445" s="17">
        <v>0</v>
      </c>
      <c r="F445" s="123">
        <v>0</v>
      </c>
      <c r="G445" s="2">
        <f t="shared" si="36"/>
        <v>0</v>
      </c>
      <c r="H445" s="3">
        <f t="shared" si="37"/>
        <v>8.0039024109137493</v>
      </c>
      <c r="I445" s="1">
        <f t="shared" si="38"/>
        <v>0</v>
      </c>
      <c r="J445" s="1">
        <f t="shared" si="39"/>
        <v>0</v>
      </c>
      <c r="K445" s="40">
        <f t="shared" si="40"/>
        <v>0.8732460979300799</v>
      </c>
      <c r="L445" s="7">
        <f t="shared" si="41"/>
        <v>0</v>
      </c>
    </row>
    <row r="446" spans="1:12" s="80" customFormat="1">
      <c r="A446" s="142" t="s">
        <v>425</v>
      </c>
      <c r="B446" s="148">
        <v>341091</v>
      </c>
      <c r="C446" s="80" t="s">
        <v>462</v>
      </c>
      <c r="D446" s="142" t="s">
        <v>1122</v>
      </c>
      <c r="E446" s="17">
        <v>0</v>
      </c>
      <c r="F446" s="123">
        <v>0</v>
      </c>
      <c r="G446" s="2">
        <f t="shared" si="36"/>
        <v>0</v>
      </c>
      <c r="H446" s="3">
        <f t="shared" si="37"/>
        <v>8.0039024109137493</v>
      </c>
      <c r="I446" s="1">
        <f t="shared" si="38"/>
        <v>0</v>
      </c>
      <c r="J446" s="1">
        <f t="shared" si="39"/>
        <v>0</v>
      </c>
      <c r="K446" s="40">
        <f t="shared" si="40"/>
        <v>0.8732460979300799</v>
      </c>
      <c r="L446" s="7">
        <f t="shared" si="41"/>
        <v>0</v>
      </c>
    </row>
    <row r="447" spans="1:12" s="80" customFormat="1">
      <c r="A447" s="142" t="s">
        <v>425</v>
      </c>
      <c r="B447" s="149">
        <v>341092</v>
      </c>
      <c r="C447" s="80" t="s">
        <v>463</v>
      </c>
      <c r="D447" s="142" t="s">
        <v>1122</v>
      </c>
      <c r="E447" s="17">
        <v>0</v>
      </c>
      <c r="F447" s="123">
        <v>0</v>
      </c>
      <c r="G447" s="2">
        <f t="shared" si="36"/>
        <v>0</v>
      </c>
      <c r="H447" s="3">
        <f t="shared" si="37"/>
        <v>8.0039024109137493</v>
      </c>
      <c r="I447" s="1">
        <f t="shared" si="38"/>
        <v>0</v>
      </c>
      <c r="J447" s="1">
        <f t="shared" si="39"/>
        <v>0</v>
      </c>
      <c r="K447" s="40">
        <f t="shared" si="40"/>
        <v>0.8732460979300799</v>
      </c>
      <c r="L447" s="7">
        <f t="shared" si="41"/>
        <v>0</v>
      </c>
    </row>
    <row r="448" spans="1:12" s="80" customFormat="1">
      <c r="A448" s="142" t="s">
        <v>464</v>
      </c>
      <c r="B448" s="148">
        <v>350739</v>
      </c>
      <c r="C448" s="80" t="s">
        <v>465</v>
      </c>
      <c r="D448" s="142" t="s">
        <v>1122</v>
      </c>
      <c r="E448" s="17">
        <v>0</v>
      </c>
      <c r="F448" s="123">
        <v>0</v>
      </c>
      <c r="G448" s="2">
        <f t="shared" si="36"/>
        <v>0</v>
      </c>
      <c r="H448" s="3">
        <f t="shared" si="37"/>
        <v>8.0039024109137493</v>
      </c>
      <c r="I448" s="1">
        <f t="shared" si="38"/>
        <v>0</v>
      </c>
      <c r="J448" s="1">
        <f t="shared" si="39"/>
        <v>0</v>
      </c>
      <c r="K448" s="40">
        <f t="shared" si="40"/>
        <v>0.8732460979300799</v>
      </c>
      <c r="L448" s="7">
        <f t="shared" si="41"/>
        <v>0</v>
      </c>
    </row>
    <row r="449" spans="1:12" s="80" customFormat="1">
      <c r="A449" s="142" t="s">
        <v>464</v>
      </c>
      <c r="B449" s="149">
        <v>351097</v>
      </c>
      <c r="C449" s="80" t="s">
        <v>466</v>
      </c>
      <c r="D449" s="142" t="s">
        <v>1122</v>
      </c>
      <c r="E449" s="17">
        <v>0</v>
      </c>
      <c r="F449" s="123">
        <v>0</v>
      </c>
      <c r="G449" s="2">
        <f t="shared" si="36"/>
        <v>0</v>
      </c>
      <c r="H449" s="3">
        <f t="shared" si="37"/>
        <v>8.0039024109137493</v>
      </c>
      <c r="I449" s="1">
        <f t="shared" si="38"/>
        <v>0</v>
      </c>
      <c r="J449" s="1">
        <f t="shared" si="39"/>
        <v>0</v>
      </c>
      <c r="K449" s="40">
        <f t="shared" si="40"/>
        <v>0.8732460979300799</v>
      </c>
      <c r="L449" s="7">
        <f t="shared" si="41"/>
        <v>0</v>
      </c>
    </row>
    <row r="450" spans="1:12" s="80" customFormat="1">
      <c r="A450" s="142" t="s">
        <v>464</v>
      </c>
      <c r="B450" s="148">
        <v>351098</v>
      </c>
      <c r="C450" s="80" t="s">
        <v>269</v>
      </c>
      <c r="D450" s="142" t="s">
        <v>1122</v>
      </c>
      <c r="E450" s="17">
        <v>0</v>
      </c>
      <c r="F450" s="123">
        <v>0</v>
      </c>
      <c r="G450" s="2">
        <f t="shared" si="36"/>
        <v>0</v>
      </c>
      <c r="H450" s="3">
        <f t="shared" si="37"/>
        <v>8.0039024109137493</v>
      </c>
      <c r="I450" s="1">
        <f t="shared" si="38"/>
        <v>0</v>
      </c>
      <c r="J450" s="1">
        <f t="shared" si="39"/>
        <v>0</v>
      </c>
      <c r="K450" s="40">
        <f t="shared" si="40"/>
        <v>0.8732460979300799</v>
      </c>
      <c r="L450" s="7">
        <f t="shared" si="41"/>
        <v>0</v>
      </c>
    </row>
    <row r="451" spans="1:12" s="80" customFormat="1">
      <c r="A451" s="142" t="s">
        <v>464</v>
      </c>
      <c r="B451" s="148">
        <v>351101</v>
      </c>
      <c r="C451" s="80" t="s">
        <v>467</v>
      </c>
      <c r="D451" s="142" t="s">
        <v>1122</v>
      </c>
      <c r="E451" s="17">
        <v>0</v>
      </c>
      <c r="F451" s="123">
        <v>0</v>
      </c>
      <c r="G451" s="2">
        <f t="shared" ref="G451:G514" si="42">IFERROR(E451/F451,0)</f>
        <v>0</v>
      </c>
      <c r="H451" s="3">
        <f t="shared" ref="H451:H514" si="43">$D$1108</f>
        <v>8.0039024109137493</v>
      </c>
      <c r="I451" s="1">
        <f t="shared" ref="I451:I514" si="44">MIN(E451,F451*H451)</f>
        <v>0</v>
      </c>
      <c r="J451" s="1">
        <f t="shared" ref="J451:J514" si="45">E451-I451</f>
        <v>0</v>
      </c>
      <c r="K451" s="40">
        <f t="shared" ref="K451:K514" si="46">$J$1106</f>
        <v>0.8732460979300799</v>
      </c>
      <c r="L451" s="7">
        <f t="shared" ref="L451:L514" si="47">K451*J451</f>
        <v>0</v>
      </c>
    </row>
    <row r="452" spans="1:12" s="80" customFormat="1">
      <c r="A452" s="142" t="s">
        <v>464</v>
      </c>
      <c r="B452" s="149">
        <v>351105</v>
      </c>
      <c r="C452" s="80" t="s">
        <v>468</v>
      </c>
      <c r="D452" s="142" t="s">
        <v>1122</v>
      </c>
      <c r="E452" s="17">
        <v>0</v>
      </c>
      <c r="F452" s="123">
        <v>0</v>
      </c>
      <c r="G452" s="2">
        <f t="shared" si="42"/>
        <v>0</v>
      </c>
      <c r="H452" s="3">
        <f t="shared" si="43"/>
        <v>8.0039024109137493</v>
      </c>
      <c r="I452" s="1">
        <f t="shared" si="44"/>
        <v>0</v>
      </c>
      <c r="J452" s="1">
        <f t="shared" si="45"/>
        <v>0</v>
      </c>
      <c r="K452" s="40">
        <f t="shared" si="46"/>
        <v>0.8732460979300799</v>
      </c>
      <c r="L452" s="7">
        <f t="shared" si="47"/>
        <v>0</v>
      </c>
    </row>
    <row r="453" spans="1:12" s="80" customFormat="1">
      <c r="A453" s="142" t="s">
        <v>464</v>
      </c>
      <c r="B453" s="148">
        <v>351106</v>
      </c>
      <c r="C453" s="80" t="s">
        <v>469</v>
      </c>
      <c r="D453" s="142" t="s">
        <v>1122</v>
      </c>
      <c r="E453" s="17">
        <v>0</v>
      </c>
      <c r="F453" s="123">
        <v>0</v>
      </c>
      <c r="G453" s="2">
        <f t="shared" si="42"/>
        <v>0</v>
      </c>
      <c r="H453" s="3">
        <f t="shared" si="43"/>
        <v>8.0039024109137493</v>
      </c>
      <c r="I453" s="1">
        <f t="shared" si="44"/>
        <v>0</v>
      </c>
      <c r="J453" s="1">
        <f t="shared" si="45"/>
        <v>0</v>
      </c>
      <c r="K453" s="40">
        <f t="shared" si="46"/>
        <v>0.8732460979300799</v>
      </c>
      <c r="L453" s="7">
        <f t="shared" si="47"/>
        <v>0</v>
      </c>
    </row>
    <row r="454" spans="1:12" s="80" customFormat="1">
      <c r="A454" s="142" t="s">
        <v>464</v>
      </c>
      <c r="B454" s="148">
        <v>351107</v>
      </c>
      <c r="C454" s="80" t="s">
        <v>470</v>
      </c>
      <c r="D454" s="142" t="s">
        <v>1122</v>
      </c>
      <c r="E454" s="17">
        <v>0</v>
      </c>
      <c r="F454" s="123">
        <v>0</v>
      </c>
      <c r="G454" s="2">
        <f t="shared" si="42"/>
        <v>0</v>
      </c>
      <c r="H454" s="3">
        <f t="shared" si="43"/>
        <v>8.0039024109137493</v>
      </c>
      <c r="I454" s="1">
        <f t="shared" si="44"/>
        <v>0</v>
      </c>
      <c r="J454" s="1">
        <f t="shared" si="45"/>
        <v>0</v>
      </c>
      <c r="K454" s="40">
        <f t="shared" si="46"/>
        <v>0.8732460979300799</v>
      </c>
      <c r="L454" s="7">
        <f t="shared" si="47"/>
        <v>0</v>
      </c>
    </row>
    <row r="455" spans="1:12" s="80" customFormat="1">
      <c r="A455" s="142" t="s">
        <v>464</v>
      </c>
      <c r="B455" s="149">
        <v>351108</v>
      </c>
      <c r="C455" s="80" t="s">
        <v>471</v>
      </c>
      <c r="D455" s="142" t="s">
        <v>1122</v>
      </c>
      <c r="E455" s="17">
        <v>0</v>
      </c>
      <c r="F455" s="123">
        <v>0</v>
      </c>
      <c r="G455" s="2">
        <f t="shared" si="42"/>
        <v>0</v>
      </c>
      <c r="H455" s="3">
        <f t="shared" si="43"/>
        <v>8.0039024109137493</v>
      </c>
      <c r="I455" s="1">
        <f t="shared" si="44"/>
        <v>0</v>
      </c>
      <c r="J455" s="1">
        <f t="shared" si="45"/>
        <v>0</v>
      </c>
      <c r="K455" s="40">
        <f t="shared" si="46"/>
        <v>0.8732460979300799</v>
      </c>
      <c r="L455" s="7">
        <f t="shared" si="47"/>
        <v>0</v>
      </c>
    </row>
    <row r="456" spans="1:12" s="80" customFormat="1">
      <c r="A456" s="142" t="s">
        <v>464</v>
      </c>
      <c r="B456" s="148">
        <v>351110</v>
      </c>
      <c r="C456" s="80" t="s">
        <v>472</v>
      </c>
      <c r="D456" s="142" t="s">
        <v>1122</v>
      </c>
      <c r="E456" s="17">
        <v>0</v>
      </c>
      <c r="F456" s="123">
        <v>0</v>
      </c>
      <c r="G456" s="2">
        <f t="shared" si="42"/>
        <v>0</v>
      </c>
      <c r="H456" s="3">
        <f t="shared" si="43"/>
        <v>8.0039024109137493</v>
      </c>
      <c r="I456" s="1">
        <f t="shared" si="44"/>
        <v>0</v>
      </c>
      <c r="J456" s="1">
        <f t="shared" si="45"/>
        <v>0</v>
      </c>
      <c r="K456" s="40">
        <f t="shared" si="46"/>
        <v>0.8732460979300799</v>
      </c>
      <c r="L456" s="7">
        <f t="shared" si="47"/>
        <v>0</v>
      </c>
    </row>
    <row r="457" spans="1:12" s="80" customFormat="1">
      <c r="A457" s="142" t="s">
        <v>464</v>
      </c>
      <c r="B457" s="149">
        <v>351112</v>
      </c>
      <c r="C457" s="80" t="s">
        <v>473</v>
      </c>
      <c r="D457" s="142" t="s">
        <v>1122</v>
      </c>
      <c r="E457" s="17">
        <v>0</v>
      </c>
      <c r="F457" s="123">
        <v>0</v>
      </c>
      <c r="G457" s="2">
        <f t="shared" si="42"/>
        <v>0</v>
      </c>
      <c r="H457" s="3">
        <f t="shared" si="43"/>
        <v>8.0039024109137493</v>
      </c>
      <c r="I457" s="1">
        <f t="shared" si="44"/>
        <v>0</v>
      </c>
      <c r="J457" s="1">
        <f t="shared" si="45"/>
        <v>0</v>
      </c>
      <c r="K457" s="40">
        <f t="shared" si="46"/>
        <v>0.8732460979300799</v>
      </c>
      <c r="L457" s="7">
        <f t="shared" si="47"/>
        <v>0</v>
      </c>
    </row>
    <row r="458" spans="1:12" s="80" customFormat="1">
      <c r="A458" s="142" t="s">
        <v>464</v>
      </c>
      <c r="B458" s="148">
        <v>351113</v>
      </c>
      <c r="C458" s="80" t="s">
        <v>474</v>
      </c>
      <c r="D458" s="142" t="s">
        <v>1122</v>
      </c>
      <c r="E458" s="17">
        <v>0</v>
      </c>
      <c r="F458" s="123">
        <v>0</v>
      </c>
      <c r="G458" s="2">
        <f t="shared" si="42"/>
        <v>0</v>
      </c>
      <c r="H458" s="3">
        <f t="shared" si="43"/>
        <v>8.0039024109137493</v>
      </c>
      <c r="I458" s="1">
        <f t="shared" si="44"/>
        <v>0</v>
      </c>
      <c r="J458" s="1">
        <f t="shared" si="45"/>
        <v>0</v>
      </c>
      <c r="K458" s="40">
        <f t="shared" si="46"/>
        <v>0.8732460979300799</v>
      </c>
      <c r="L458" s="7">
        <f t="shared" si="47"/>
        <v>0</v>
      </c>
    </row>
    <row r="459" spans="1:12" s="80" customFormat="1">
      <c r="A459" s="142" t="s">
        <v>464</v>
      </c>
      <c r="B459" s="149">
        <v>351114</v>
      </c>
      <c r="C459" s="80" t="s">
        <v>475</v>
      </c>
      <c r="D459" s="142" t="s">
        <v>1122</v>
      </c>
      <c r="E459" s="17">
        <v>0</v>
      </c>
      <c r="F459" s="123">
        <v>0</v>
      </c>
      <c r="G459" s="2">
        <f t="shared" si="42"/>
        <v>0</v>
      </c>
      <c r="H459" s="3">
        <f t="shared" si="43"/>
        <v>8.0039024109137493</v>
      </c>
      <c r="I459" s="1">
        <f t="shared" si="44"/>
        <v>0</v>
      </c>
      <c r="J459" s="1">
        <f t="shared" si="45"/>
        <v>0</v>
      </c>
      <c r="K459" s="40">
        <f t="shared" si="46"/>
        <v>0.8732460979300799</v>
      </c>
      <c r="L459" s="7">
        <f t="shared" si="47"/>
        <v>0</v>
      </c>
    </row>
    <row r="460" spans="1:12" s="80" customFormat="1">
      <c r="A460" s="142" t="s">
        <v>464</v>
      </c>
      <c r="B460" s="149">
        <v>351115</v>
      </c>
      <c r="C460" s="80" t="s">
        <v>476</v>
      </c>
      <c r="D460" s="142" t="s">
        <v>1122</v>
      </c>
      <c r="E460" s="17">
        <v>0</v>
      </c>
      <c r="F460" s="123">
        <v>0</v>
      </c>
      <c r="G460" s="2">
        <f t="shared" si="42"/>
        <v>0</v>
      </c>
      <c r="H460" s="3">
        <f t="shared" si="43"/>
        <v>8.0039024109137493</v>
      </c>
      <c r="I460" s="1">
        <f t="shared" si="44"/>
        <v>0</v>
      </c>
      <c r="J460" s="1">
        <f t="shared" si="45"/>
        <v>0</v>
      </c>
      <c r="K460" s="40">
        <f t="shared" si="46"/>
        <v>0.8732460979300799</v>
      </c>
      <c r="L460" s="7">
        <f t="shared" si="47"/>
        <v>0</v>
      </c>
    </row>
    <row r="461" spans="1:12" s="80" customFormat="1">
      <c r="A461" s="142" t="s">
        <v>464</v>
      </c>
      <c r="B461" s="148">
        <v>351118</v>
      </c>
      <c r="C461" s="80" t="s">
        <v>477</v>
      </c>
      <c r="D461" s="142" t="s">
        <v>1122</v>
      </c>
      <c r="E461" s="17">
        <v>0</v>
      </c>
      <c r="F461" s="123">
        <v>0</v>
      </c>
      <c r="G461" s="2">
        <f t="shared" si="42"/>
        <v>0</v>
      </c>
      <c r="H461" s="3">
        <f t="shared" si="43"/>
        <v>8.0039024109137493</v>
      </c>
      <c r="I461" s="1">
        <f t="shared" si="44"/>
        <v>0</v>
      </c>
      <c r="J461" s="1">
        <f t="shared" si="45"/>
        <v>0</v>
      </c>
      <c r="K461" s="40">
        <f t="shared" si="46"/>
        <v>0.8732460979300799</v>
      </c>
      <c r="L461" s="7">
        <f t="shared" si="47"/>
        <v>0</v>
      </c>
    </row>
    <row r="462" spans="1:12" s="80" customFormat="1">
      <c r="A462" s="142" t="s">
        <v>464</v>
      </c>
      <c r="B462" s="149">
        <v>351119</v>
      </c>
      <c r="C462" s="80" t="s">
        <v>478</v>
      </c>
      <c r="D462" s="142" t="s">
        <v>1122</v>
      </c>
      <c r="E462" s="17">
        <v>0</v>
      </c>
      <c r="F462" s="123">
        <v>0</v>
      </c>
      <c r="G462" s="2">
        <f t="shared" si="42"/>
        <v>0</v>
      </c>
      <c r="H462" s="3">
        <f t="shared" si="43"/>
        <v>8.0039024109137493</v>
      </c>
      <c r="I462" s="1">
        <f t="shared" si="44"/>
        <v>0</v>
      </c>
      <c r="J462" s="1">
        <f t="shared" si="45"/>
        <v>0</v>
      </c>
      <c r="K462" s="40">
        <f t="shared" si="46"/>
        <v>0.8732460979300799</v>
      </c>
      <c r="L462" s="7">
        <f t="shared" si="47"/>
        <v>0</v>
      </c>
    </row>
    <row r="463" spans="1:12" s="80" customFormat="1">
      <c r="A463" s="142" t="s">
        <v>464</v>
      </c>
      <c r="B463" s="149">
        <v>351121</v>
      </c>
      <c r="C463" s="80" t="s">
        <v>479</v>
      </c>
      <c r="D463" s="142" t="s">
        <v>1122</v>
      </c>
      <c r="E463" s="17">
        <v>0</v>
      </c>
      <c r="F463" s="123">
        <v>0</v>
      </c>
      <c r="G463" s="2">
        <f t="shared" si="42"/>
        <v>0</v>
      </c>
      <c r="H463" s="3">
        <f t="shared" si="43"/>
        <v>8.0039024109137493</v>
      </c>
      <c r="I463" s="1">
        <f t="shared" si="44"/>
        <v>0</v>
      </c>
      <c r="J463" s="1">
        <f t="shared" si="45"/>
        <v>0</v>
      </c>
      <c r="K463" s="40">
        <f t="shared" si="46"/>
        <v>0.8732460979300799</v>
      </c>
      <c r="L463" s="7">
        <f t="shared" si="47"/>
        <v>0</v>
      </c>
    </row>
    <row r="464" spans="1:12" s="80" customFormat="1">
      <c r="A464" s="142" t="s">
        <v>464</v>
      </c>
      <c r="B464" s="149">
        <v>351125</v>
      </c>
      <c r="C464" s="80" t="s">
        <v>480</v>
      </c>
      <c r="D464" s="142" t="s">
        <v>1122</v>
      </c>
      <c r="E464" s="17">
        <v>0</v>
      </c>
      <c r="F464" s="123">
        <v>0</v>
      </c>
      <c r="G464" s="2">
        <f t="shared" si="42"/>
        <v>0</v>
      </c>
      <c r="H464" s="3">
        <f t="shared" si="43"/>
        <v>8.0039024109137493</v>
      </c>
      <c r="I464" s="1">
        <f t="shared" si="44"/>
        <v>0</v>
      </c>
      <c r="J464" s="1">
        <f t="shared" si="45"/>
        <v>0</v>
      </c>
      <c r="K464" s="40">
        <f t="shared" si="46"/>
        <v>0.8732460979300799</v>
      </c>
      <c r="L464" s="7">
        <f t="shared" si="47"/>
        <v>0</v>
      </c>
    </row>
    <row r="465" spans="1:12" s="80" customFormat="1">
      <c r="A465" s="142" t="s">
        <v>464</v>
      </c>
      <c r="B465" s="148">
        <v>351129</v>
      </c>
      <c r="C465" s="80" t="s">
        <v>481</v>
      </c>
      <c r="D465" s="142" t="s">
        <v>1122</v>
      </c>
      <c r="E465" s="17">
        <v>0</v>
      </c>
      <c r="F465" s="123">
        <v>0</v>
      </c>
      <c r="G465" s="2">
        <f t="shared" si="42"/>
        <v>0</v>
      </c>
      <c r="H465" s="3">
        <f t="shared" si="43"/>
        <v>8.0039024109137493</v>
      </c>
      <c r="I465" s="1">
        <f t="shared" si="44"/>
        <v>0</v>
      </c>
      <c r="J465" s="1">
        <f t="shared" si="45"/>
        <v>0</v>
      </c>
      <c r="K465" s="40">
        <f t="shared" si="46"/>
        <v>0.8732460979300799</v>
      </c>
      <c r="L465" s="7">
        <f t="shared" si="47"/>
        <v>0</v>
      </c>
    </row>
    <row r="466" spans="1:12" s="80" customFormat="1">
      <c r="A466" s="142" t="s">
        <v>464</v>
      </c>
      <c r="B466" s="148">
        <v>351130</v>
      </c>
      <c r="C466" s="80" t="s">
        <v>482</v>
      </c>
      <c r="D466" s="142" t="s">
        <v>1122</v>
      </c>
      <c r="E466" s="17">
        <v>0</v>
      </c>
      <c r="F466" s="123">
        <v>0</v>
      </c>
      <c r="G466" s="2">
        <f t="shared" si="42"/>
        <v>0</v>
      </c>
      <c r="H466" s="3">
        <f t="shared" si="43"/>
        <v>8.0039024109137493</v>
      </c>
      <c r="I466" s="1">
        <f t="shared" si="44"/>
        <v>0</v>
      </c>
      <c r="J466" s="1">
        <f t="shared" si="45"/>
        <v>0</v>
      </c>
      <c r="K466" s="40">
        <f t="shared" si="46"/>
        <v>0.8732460979300799</v>
      </c>
      <c r="L466" s="7">
        <f t="shared" si="47"/>
        <v>0</v>
      </c>
    </row>
    <row r="467" spans="1:12" s="80" customFormat="1">
      <c r="A467" s="142" t="s">
        <v>464</v>
      </c>
      <c r="B467" s="148">
        <v>351132</v>
      </c>
      <c r="C467" s="80" t="s">
        <v>483</v>
      </c>
      <c r="D467" s="142" t="s">
        <v>1122</v>
      </c>
      <c r="E467" s="17">
        <v>0</v>
      </c>
      <c r="F467" s="123">
        <v>0</v>
      </c>
      <c r="G467" s="2">
        <f t="shared" si="42"/>
        <v>0</v>
      </c>
      <c r="H467" s="3">
        <f t="shared" si="43"/>
        <v>8.0039024109137493</v>
      </c>
      <c r="I467" s="1">
        <f t="shared" si="44"/>
        <v>0</v>
      </c>
      <c r="J467" s="1">
        <f t="shared" si="45"/>
        <v>0</v>
      </c>
      <c r="K467" s="40">
        <f t="shared" si="46"/>
        <v>0.8732460979300799</v>
      </c>
      <c r="L467" s="7">
        <f t="shared" si="47"/>
        <v>0</v>
      </c>
    </row>
    <row r="468" spans="1:12" s="80" customFormat="1">
      <c r="A468" s="142" t="s">
        <v>464</v>
      </c>
      <c r="B468" s="148">
        <v>351133</v>
      </c>
      <c r="C468" s="80" t="s">
        <v>484</v>
      </c>
      <c r="D468" s="142" t="s">
        <v>1122</v>
      </c>
      <c r="E468" s="17">
        <v>0</v>
      </c>
      <c r="F468" s="123">
        <v>0</v>
      </c>
      <c r="G468" s="2">
        <f t="shared" si="42"/>
        <v>0</v>
      </c>
      <c r="H468" s="3">
        <f t="shared" si="43"/>
        <v>8.0039024109137493</v>
      </c>
      <c r="I468" s="1">
        <f t="shared" si="44"/>
        <v>0</v>
      </c>
      <c r="J468" s="1">
        <f t="shared" si="45"/>
        <v>0</v>
      </c>
      <c r="K468" s="40">
        <f t="shared" si="46"/>
        <v>0.8732460979300799</v>
      </c>
      <c r="L468" s="7">
        <f t="shared" si="47"/>
        <v>0</v>
      </c>
    </row>
    <row r="469" spans="1:12" s="80" customFormat="1">
      <c r="A469" s="142" t="s">
        <v>464</v>
      </c>
      <c r="B469" s="148">
        <v>351134</v>
      </c>
      <c r="C469" s="80" t="s">
        <v>485</v>
      </c>
      <c r="D469" s="142" t="s">
        <v>1122</v>
      </c>
      <c r="E469" s="17">
        <v>0</v>
      </c>
      <c r="F469" s="123">
        <v>0</v>
      </c>
      <c r="G469" s="2">
        <f t="shared" si="42"/>
        <v>0</v>
      </c>
      <c r="H469" s="3">
        <f t="shared" si="43"/>
        <v>8.0039024109137493</v>
      </c>
      <c r="I469" s="1">
        <f t="shared" si="44"/>
        <v>0</v>
      </c>
      <c r="J469" s="1">
        <f t="shared" si="45"/>
        <v>0</v>
      </c>
      <c r="K469" s="40">
        <f t="shared" si="46"/>
        <v>0.8732460979300799</v>
      </c>
      <c r="L469" s="7">
        <f t="shared" si="47"/>
        <v>0</v>
      </c>
    </row>
    <row r="470" spans="1:12" s="80" customFormat="1">
      <c r="A470" s="142" t="s">
        <v>464</v>
      </c>
      <c r="B470" s="149">
        <v>351136</v>
      </c>
      <c r="C470" s="80" t="s">
        <v>486</v>
      </c>
      <c r="D470" s="142" t="s">
        <v>1122</v>
      </c>
      <c r="E470" s="17">
        <v>0</v>
      </c>
      <c r="F470" s="123">
        <v>0</v>
      </c>
      <c r="G470" s="2">
        <f t="shared" si="42"/>
        <v>0</v>
      </c>
      <c r="H470" s="3">
        <f t="shared" si="43"/>
        <v>8.0039024109137493</v>
      </c>
      <c r="I470" s="1">
        <f t="shared" si="44"/>
        <v>0</v>
      </c>
      <c r="J470" s="1">
        <f t="shared" si="45"/>
        <v>0</v>
      </c>
      <c r="K470" s="40">
        <f t="shared" si="46"/>
        <v>0.8732460979300799</v>
      </c>
      <c r="L470" s="7">
        <f t="shared" si="47"/>
        <v>0</v>
      </c>
    </row>
    <row r="471" spans="1:12" s="80" customFormat="1">
      <c r="A471" s="142" t="s">
        <v>464</v>
      </c>
      <c r="B471" s="149">
        <v>351137</v>
      </c>
      <c r="C471" s="80" t="s">
        <v>487</v>
      </c>
      <c r="D471" s="142" t="s">
        <v>1122</v>
      </c>
      <c r="E471" s="17">
        <v>0</v>
      </c>
      <c r="F471" s="123">
        <v>0</v>
      </c>
      <c r="G471" s="2">
        <f t="shared" si="42"/>
        <v>0</v>
      </c>
      <c r="H471" s="3">
        <f t="shared" si="43"/>
        <v>8.0039024109137493</v>
      </c>
      <c r="I471" s="1">
        <f t="shared" si="44"/>
        <v>0</v>
      </c>
      <c r="J471" s="1">
        <f t="shared" si="45"/>
        <v>0</v>
      </c>
      <c r="K471" s="40">
        <f t="shared" si="46"/>
        <v>0.8732460979300799</v>
      </c>
      <c r="L471" s="7">
        <f t="shared" si="47"/>
        <v>0</v>
      </c>
    </row>
    <row r="472" spans="1:12" s="80" customFormat="1">
      <c r="A472" s="142" t="s">
        <v>464</v>
      </c>
      <c r="B472" s="149">
        <v>351139</v>
      </c>
      <c r="C472" s="80" t="s">
        <v>488</v>
      </c>
      <c r="D472" s="142" t="s">
        <v>1122</v>
      </c>
      <c r="E472" s="17">
        <v>0</v>
      </c>
      <c r="F472" s="123">
        <v>0</v>
      </c>
      <c r="G472" s="2">
        <f t="shared" si="42"/>
        <v>0</v>
      </c>
      <c r="H472" s="3">
        <f t="shared" si="43"/>
        <v>8.0039024109137493</v>
      </c>
      <c r="I472" s="1">
        <f t="shared" si="44"/>
        <v>0</v>
      </c>
      <c r="J472" s="1">
        <f t="shared" si="45"/>
        <v>0</v>
      </c>
      <c r="K472" s="40">
        <f t="shared" si="46"/>
        <v>0.8732460979300799</v>
      </c>
      <c r="L472" s="7">
        <f t="shared" si="47"/>
        <v>0</v>
      </c>
    </row>
    <row r="473" spans="1:12" s="80" customFormat="1">
      <c r="A473" s="142" t="s">
        <v>464</v>
      </c>
      <c r="B473" s="148">
        <v>351141</v>
      </c>
      <c r="C473" s="80" t="s">
        <v>489</v>
      </c>
      <c r="D473" s="142" t="s">
        <v>1122</v>
      </c>
      <c r="E473" s="17">
        <v>0</v>
      </c>
      <c r="F473" s="123">
        <v>0</v>
      </c>
      <c r="G473" s="2">
        <f t="shared" si="42"/>
        <v>0</v>
      </c>
      <c r="H473" s="3">
        <f t="shared" si="43"/>
        <v>8.0039024109137493</v>
      </c>
      <c r="I473" s="1">
        <f t="shared" si="44"/>
        <v>0</v>
      </c>
      <c r="J473" s="1">
        <f t="shared" si="45"/>
        <v>0</v>
      </c>
      <c r="K473" s="40">
        <f t="shared" si="46"/>
        <v>0.8732460979300799</v>
      </c>
      <c r="L473" s="7">
        <f t="shared" si="47"/>
        <v>0</v>
      </c>
    </row>
    <row r="474" spans="1:12" s="80" customFormat="1">
      <c r="A474" s="142" t="s">
        <v>464</v>
      </c>
      <c r="B474" s="149">
        <v>351146</v>
      </c>
      <c r="C474" s="80" t="s">
        <v>490</v>
      </c>
      <c r="D474" s="142" t="s">
        <v>1122</v>
      </c>
      <c r="E474" s="17">
        <v>0</v>
      </c>
      <c r="F474" s="123">
        <v>0</v>
      </c>
      <c r="G474" s="2">
        <f t="shared" si="42"/>
        <v>0</v>
      </c>
      <c r="H474" s="3">
        <f t="shared" si="43"/>
        <v>8.0039024109137493</v>
      </c>
      <c r="I474" s="1">
        <f t="shared" si="44"/>
        <v>0</v>
      </c>
      <c r="J474" s="1">
        <f t="shared" si="45"/>
        <v>0</v>
      </c>
      <c r="K474" s="40">
        <f t="shared" si="46"/>
        <v>0.8732460979300799</v>
      </c>
      <c r="L474" s="7">
        <f t="shared" si="47"/>
        <v>0</v>
      </c>
    </row>
    <row r="475" spans="1:12" s="80" customFormat="1">
      <c r="A475" s="142" t="s">
        <v>464</v>
      </c>
      <c r="B475" s="149">
        <v>351147</v>
      </c>
      <c r="C475" s="80" t="s">
        <v>491</v>
      </c>
      <c r="D475" s="142" t="s">
        <v>1122</v>
      </c>
      <c r="E475" s="17">
        <v>0</v>
      </c>
      <c r="F475" s="123">
        <v>0</v>
      </c>
      <c r="G475" s="2">
        <f t="shared" si="42"/>
        <v>0</v>
      </c>
      <c r="H475" s="3">
        <f t="shared" si="43"/>
        <v>8.0039024109137493</v>
      </c>
      <c r="I475" s="1">
        <f t="shared" si="44"/>
        <v>0</v>
      </c>
      <c r="J475" s="1">
        <f t="shared" si="45"/>
        <v>0</v>
      </c>
      <c r="K475" s="40">
        <f t="shared" si="46"/>
        <v>0.8732460979300799</v>
      </c>
      <c r="L475" s="7">
        <f t="shared" si="47"/>
        <v>0</v>
      </c>
    </row>
    <row r="476" spans="1:12" s="80" customFormat="1">
      <c r="A476" s="142" t="s">
        <v>464</v>
      </c>
      <c r="B476" s="149">
        <v>351149</v>
      </c>
      <c r="C476" s="80" t="s">
        <v>492</v>
      </c>
      <c r="D476" s="142" t="s">
        <v>1122</v>
      </c>
      <c r="E476" s="17">
        <v>0</v>
      </c>
      <c r="F476" s="123">
        <v>0</v>
      </c>
      <c r="G476" s="2">
        <f t="shared" si="42"/>
        <v>0</v>
      </c>
      <c r="H476" s="3">
        <f t="shared" si="43"/>
        <v>8.0039024109137493</v>
      </c>
      <c r="I476" s="1">
        <f t="shared" si="44"/>
        <v>0</v>
      </c>
      <c r="J476" s="1">
        <f t="shared" si="45"/>
        <v>0</v>
      </c>
      <c r="K476" s="40">
        <f t="shared" si="46"/>
        <v>0.8732460979300799</v>
      </c>
      <c r="L476" s="7">
        <f t="shared" si="47"/>
        <v>0</v>
      </c>
    </row>
    <row r="477" spans="1:12" s="80" customFormat="1">
      <c r="A477" s="142" t="s">
        <v>464</v>
      </c>
      <c r="B477" s="149">
        <v>351150</v>
      </c>
      <c r="C477" s="80" t="s">
        <v>493</v>
      </c>
      <c r="D477" s="142" t="s">
        <v>1122</v>
      </c>
      <c r="E477" s="17">
        <v>0</v>
      </c>
      <c r="F477" s="123">
        <v>0</v>
      </c>
      <c r="G477" s="2">
        <f t="shared" si="42"/>
        <v>0</v>
      </c>
      <c r="H477" s="3">
        <f t="shared" si="43"/>
        <v>8.0039024109137493</v>
      </c>
      <c r="I477" s="1">
        <f t="shared" si="44"/>
        <v>0</v>
      </c>
      <c r="J477" s="1">
        <f t="shared" si="45"/>
        <v>0</v>
      </c>
      <c r="K477" s="40">
        <f t="shared" si="46"/>
        <v>0.8732460979300799</v>
      </c>
      <c r="L477" s="7">
        <f t="shared" si="47"/>
        <v>0</v>
      </c>
    </row>
    <row r="478" spans="1:12" s="80" customFormat="1">
      <c r="A478" s="142" t="s">
        <v>464</v>
      </c>
      <c r="B478" s="148">
        <v>351152</v>
      </c>
      <c r="C478" s="80" t="s">
        <v>494</v>
      </c>
      <c r="D478" s="142" t="s">
        <v>1122</v>
      </c>
      <c r="E478" s="17">
        <v>0</v>
      </c>
      <c r="F478" s="123">
        <v>0</v>
      </c>
      <c r="G478" s="2">
        <f t="shared" si="42"/>
        <v>0</v>
      </c>
      <c r="H478" s="3">
        <f t="shared" si="43"/>
        <v>8.0039024109137493</v>
      </c>
      <c r="I478" s="1">
        <f t="shared" si="44"/>
        <v>0</v>
      </c>
      <c r="J478" s="1">
        <f t="shared" si="45"/>
        <v>0</v>
      </c>
      <c r="K478" s="40">
        <f t="shared" si="46"/>
        <v>0.8732460979300799</v>
      </c>
      <c r="L478" s="7">
        <f t="shared" si="47"/>
        <v>0</v>
      </c>
    </row>
    <row r="479" spans="1:12" s="80" customFormat="1">
      <c r="A479" s="142" t="s">
        <v>464</v>
      </c>
      <c r="B479" s="148">
        <v>351153</v>
      </c>
      <c r="C479" s="80" t="s">
        <v>495</v>
      </c>
      <c r="D479" s="142" t="s">
        <v>1122</v>
      </c>
      <c r="E479" s="17">
        <v>0</v>
      </c>
      <c r="F479" s="123">
        <v>0</v>
      </c>
      <c r="G479" s="2">
        <f t="shared" si="42"/>
        <v>0</v>
      </c>
      <c r="H479" s="3">
        <f t="shared" si="43"/>
        <v>8.0039024109137493</v>
      </c>
      <c r="I479" s="1">
        <f t="shared" si="44"/>
        <v>0</v>
      </c>
      <c r="J479" s="1">
        <f t="shared" si="45"/>
        <v>0</v>
      </c>
      <c r="K479" s="40">
        <f t="shared" si="46"/>
        <v>0.8732460979300799</v>
      </c>
      <c r="L479" s="7">
        <f t="shared" si="47"/>
        <v>0</v>
      </c>
    </row>
    <row r="480" spans="1:12" s="80" customFormat="1">
      <c r="A480" s="142" t="s">
        <v>464</v>
      </c>
      <c r="B480" s="149">
        <v>351156</v>
      </c>
      <c r="C480" s="80" t="s">
        <v>496</v>
      </c>
      <c r="D480" s="142" t="s">
        <v>1122</v>
      </c>
      <c r="E480" s="17">
        <v>0</v>
      </c>
      <c r="F480" s="123">
        <v>0</v>
      </c>
      <c r="G480" s="2">
        <f t="shared" si="42"/>
        <v>0</v>
      </c>
      <c r="H480" s="3">
        <f t="shared" si="43"/>
        <v>8.0039024109137493</v>
      </c>
      <c r="I480" s="1">
        <f t="shared" si="44"/>
        <v>0</v>
      </c>
      <c r="J480" s="1">
        <f t="shared" si="45"/>
        <v>0</v>
      </c>
      <c r="K480" s="40">
        <f t="shared" si="46"/>
        <v>0.8732460979300799</v>
      </c>
      <c r="L480" s="7">
        <f t="shared" si="47"/>
        <v>0</v>
      </c>
    </row>
    <row r="481" spans="1:12" s="80" customFormat="1">
      <c r="A481" s="142" t="s">
        <v>464</v>
      </c>
      <c r="B481" s="148">
        <v>351157</v>
      </c>
      <c r="C481" s="80" t="s">
        <v>497</v>
      </c>
      <c r="D481" s="142" t="s">
        <v>1122</v>
      </c>
      <c r="E481" s="17">
        <v>0</v>
      </c>
      <c r="F481" s="123">
        <v>0</v>
      </c>
      <c r="G481" s="2">
        <f t="shared" si="42"/>
        <v>0</v>
      </c>
      <c r="H481" s="3">
        <f t="shared" si="43"/>
        <v>8.0039024109137493</v>
      </c>
      <c r="I481" s="1">
        <f t="shared" si="44"/>
        <v>0</v>
      </c>
      <c r="J481" s="1">
        <f t="shared" si="45"/>
        <v>0</v>
      </c>
      <c r="K481" s="40">
        <f t="shared" si="46"/>
        <v>0.8732460979300799</v>
      </c>
      <c r="L481" s="7">
        <f t="shared" si="47"/>
        <v>0</v>
      </c>
    </row>
    <row r="482" spans="1:12" s="80" customFormat="1">
      <c r="A482" s="142" t="s">
        <v>464</v>
      </c>
      <c r="B482" s="148">
        <v>351158</v>
      </c>
      <c r="C482" s="80" t="s">
        <v>498</v>
      </c>
      <c r="D482" s="142" t="s">
        <v>1122</v>
      </c>
      <c r="E482" s="17">
        <v>0</v>
      </c>
      <c r="F482" s="123">
        <v>0</v>
      </c>
      <c r="G482" s="2">
        <f t="shared" si="42"/>
        <v>0</v>
      </c>
      <c r="H482" s="3">
        <f t="shared" si="43"/>
        <v>8.0039024109137493</v>
      </c>
      <c r="I482" s="1">
        <f t="shared" si="44"/>
        <v>0</v>
      </c>
      <c r="J482" s="1">
        <f t="shared" si="45"/>
        <v>0</v>
      </c>
      <c r="K482" s="40">
        <f t="shared" si="46"/>
        <v>0.8732460979300799</v>
      </c>
      <c r="L482" s="7">
        <f t="shared" si="47"/>
        <v>0</v>
      </c>
    </row>
    <row r="483" spans="1:12" s="80" customFormat="1">
      <c r="A483" s="142" t="s">
        <v>464</v>
      </c>
      <c r="B483" s="148">
        <v>351160</v>
      </c>
      <c r="C483" s="80" t="s">
        <v>499</v>
      </c>
      <c r="D483" s="142" t="s">
        <v>1122</v>
      </c>
      <c r="E483" s="17">
        <v>0</v>
      </c>
      <c r="F483" s="123">
        <v>0</v>
      </c>
      <c r="G483" s="2">
        <f t="shared" si="42"/>
        <v>0</v>
      </c>
      <c r="H483" s="3">
        <f t="shared" si="43"/>
        <v>8.0039024109137493</v>
      </c>
      <c r="I483" s="1">
        <f t="shared" si="44"/>
        <v>0</v>
      </c>
      <c r="J483" s="1">
        <f t="shared" si="45"/>
        <v>0</v>
      </c>
      <c r="K483" s="40">
        <f t="shared" si="46"/>
        <v>0.8732460979300799</v>
      </c>
      <c r="L483" s="7">
        <f t="shared" si="47"/>
        <v>0</v>
      </c>
    </row>
    <row r="484" spans="1:12" s="80" customFormat="1">
      <c r="A484" s="142" t="s">
        <v>464</v>
      </c>
      <c r="B484" s="148">
        <v>351162</v>
      </c>
      <c r="C484" s="80" t="s">
        <v>500</v>
      </c>
      <c r="D484" s="142" t="s">
        <v>1122</v>
      </c>
      <c r="E484" s="17">
        <v>0</v>
      </c>
      <c r="F484" s="123">
        <v>0</v>
      </c>
      <c r="G484" s="2">
        <f t="shared" si="42"/>
        <v>0</v>
      </c>
      <c r="H484" s="3">
        <f t="shared" si="43"/>
        <v>8.0039024109137493</v>
      </c>
      <c r="I484" s="1">
        <f t="shared" si="44"/>
        <v>0</v>
      </c>
      <c r="J484" s="1">
        <f t="shared" si="45"/>
        <v>0</v>
      </c>
      <c r="K484" s="40">
        <f t="shared" si="46"/>
        <v>0.8732460979300799</v>
      </c>
      <c r="L484" s="7">
        <f t="shared" si="47"/>
        <v>0</v>
      </c>
    </row>
    <row r="485" spans="1:12" s="80" customFormat="1">
      <c r="A485" s="142" t="s">
        <v>464</v>
      </c>
      <c r="B485" s="148">
        <v>351166</v>
      </c>
      <c r="C485" s="80" t="s">
        <v>501</v>
      </c>
      <c r="D485" s="142" t="s">
        <v>1122</v>
      </c>
      <c r="E485" s="17">
        <v>0</v>
      </c>
      <c r="F485" s="123">
        <v>0</v>
      </c>
      <c r="G485" s="2">
        <f t="shared" si="42"/>
        <v>0</v>
      </c>
      <c r="H485" s="3">
        <f t="shared" si="43"/>
        <v>8.0039024109137493</v>
      </c>
      <c r="I485" s="1">
        <f t="shared" si="44"/>
        <v>0</v>
      </c>
      <c r="J485" s="1">
        <f t="shared" si="45"/>
        <v>0</v>
      </c>
      <c r="K485" s="40">
        <f t="shared" si="46"/>
        <v>0.8732460979300799</v>
      </c>
      <c r="L485" s="7">
        <f t="shared" si="47"/>
        <v>0</v>
      </c>
    </row>
    <row r="486" spans="1:12" s="80" customFormat="1">
      <c r="A486" s="142" t="s">
        <v>464</v>
      </c>
      <c r="B486" s="149">
        <v>351168</v>
      </c>
      <c r="C486" s="80" t="s">
        <v>502</v>
      </c>
      <c r="D486" s="142" t="s">
        <v>1122</v>
      </c>
      <c r="E486" s="17">
        <v>0</v>
      </c>
      <c r="F486" s="123">
        <v>0</v>
      </c>
      <c r="G486" s="2">
        <f t="shared" si="42"/>
        <v>0</v>
      </c>
      <c r="H486" s="3">
        <f t="shared" si="43"/>
        <v>8.0039024109137493</v>
      </c>
      <c r="I486" s="1">
        <f t="shared" si="44"/>
        <v>0</v>
      </c>
      <c r="J486" s="1">
        <f t="shared" si="45"/>
        <v>0</v>
      </c>
      <c r="K486" s="40">
        <f t="shared" si="46"/>
        <v>0.8732460979300799</v>
      </c>
      <c r="L486" s="7">
        <f t="shared" si="47"/>
        <v>0</v>
      </c>
    </row>
    <row r="487" spans="1:12" s="80" customFormat="1">
      <c r="A487" s="142" t="s">
        <v>464</v>
      </c>
      <c r="B487" s="148">
        <v>351169</v>
      </c>
      <c r="C487" s="80" t="s">
        <v>502</v>
      </c>
      <c r="D487" s="142" t="s">
        <v>1122</v>
      </c>
      <c r="E487" s="17">
        <v>0</v>
      </c>
      <c r="F487" s="123">
        <v>0</v>
      </c>
      <c r="G487" s="2">
        <f t="shared" si="42"/>
        <v>0</v>
      </c>
      <c r="H487" s="3">
        <f t="shared" si="43"/>
        <v>8.0039024109137493</v>
      </c>
      <c r="I487" s="1">
        <f t="shared" si="44"/>
        <v>0</v>
      </c>
      <c r="J487" s="1">
        <f t="shared" si="45"/>
        <v>0</v>
      </c>
      <c r="K487" s="40">
        <f t="shared" si="46"/>
        <v>0.8732460979300799</v>
      </c>
      <c r="L487" s="7">
        <f t="shared" si="47"/>
        <v>0</v>
      </c>
    </row>
    <row r="488" spans="1:12" s="80" customFormat="1">
      <c r="A488" s="142" t="s">
        <v>464</v>
      </c>
      <c r="B488" s="149">
        <v>351171</v>
      </c>
      <c r="C488" s="80" t="s">
        <v>503</v>
      </c>
      <c r="D488" s="142" t="s">
        <v>1122</v>
      </c>
      <c r="E488" s="17">
        <v>0</v>
      </c>
      <c r="F488" s="123">
        <v>0</v>
      </c>
      <c r="G488" s="2">
        <f t="shared" si="42"/>
        <v>0</v>
      </c>
      <c r="H488" s="3">
        <f t="shared" si="43"/>
        <v>8.0039024109137493</v>
      </c>
      <c r="I488" s="1">
        <f t="shared" si="44"/>
        <v>0</v>
      </c>
      <c r="J488" s="1">
        <f t="shared" si="45"/>
        <v>0</v>
      </c>
      <c r="K488" s="40">
        <f t="shared" si="46"/>
        <v>0.8732460979300799</v>
      </c>
      <c r="L488" s="7">
        <f t="shared" si="47"/>
        <v>0</v>
      </c>
    </row>
    <row r="489" spans="1:12" s="80" customFormat="1">
      <c r="A489" s="142" t="s">
        <v>464</v>
      </c>
      <c r="B489" s="148">
        <v>351172</v>
      </c>
      <c r="C489" s="80" t="s">
        <v>281</v>
      </c>
      <c r="D489" s="142" t="s">
        <v>1122</v>
      </c>
      <c r="E489" s="17">
        <v>0</v>
      </c>
      <c r="F489" s="123">
        <v>0</v>
      </c>
      <c r="G489" s="2">
        <f t="shared" si="42"/>
        <v>0</v>
      </c>
      <c r="H489" s="3">
        <f t="shared" si="43"/>
        <v>8.0039024109137493</v>
      </c>
      <c r="I489" s="1">
        <f t="shared" si="44"/>
        <v>0</v>
      </c>
      <c r="J489" s="1">
        <f t="shared" si="45"/>
        <v>0</v>
      </c>
      <c r="K489" s="40">
        <f t="shared" si="46"/>
        <v>0.8732460979300799</v>
      </c>
      <c r="L489" s="7">
        <f t="shared" si="47"/>
        <v>0</v>
      </c>
    </row>
    <row r="490" spans="1:12" s="80" customFormat="1">
      <c r="A490" s="142" t="s">
        <v>464</v>
      </c>
      <c r="B490" s="148">
        <v>351173</v>
      </c>
      <c r="C490" s="80" t="s">
        <v>502</v>
      </c>
      <c r="D490" s="142" t="s">
        <v>1122</v>
      </c>
      <c r="E490" s="17">
        <v>0</v>
      </c>
      <c r="F490" s="123">
        <v>0</v>
      </c>
      <c r="G490" s="2">
        <f t="shared" si="42"/>
        <v>0</v>
      </c>
      <c r="H490" s="3">
        <f t="shared" si="43"/>
        <v>8.0039024109137493</v>
      </c>
      <c r="I490" s="1">
        <f t="shared" si="44"/>
        <v>0</v>
      </c>
      <c r="J490" s="1">
        <f t="shared" si="45"/>
        <v>0</v>
      </c>
      <c r="K490" s="40">
        <f t="shared" si="46"/>
        <v>0.8732460979300799</v>
      </c>
      <c r="L490" s="7">
        <f t="shared" si="47"/>
        <v>0</v>
      </c>
    </row>
    <row r="491" spans="1:12" s="80" customFormat="1">
      <c r="A491" s="142" t="s">
        <v>464</v>
      </c>
      <c r="B491" s="148">
        <v>351174</v>
      </c>
      <c r="C491" s="80" t="s">
        <v>281</v>
      </c>
      <c r="D491" s="142" t="s">
        <v>1122</v>
      </c>
      <c r="E491" s="17">
        <v>0</v>
      </c>
      <c r="F491" s="123">
        <v>0</v>
      </c>
      <c r="G491" s="2">
        <f t="shared" si="42"/>
        <v>0</v>
      </c>
      <c r="H491" s="3">
        <f t="shared" si="43"/>
        <v>8.0039024109137493</v>
      </c>
      <c r="I491" s="1">
        <f t="shared" si="44"/>
        <v>0</v>
      </c>
      <c r="J491" s="1">
        <f t="shared" si="45"/>
        <v>0</v>
      </c>
      <c r="K491" s="40">
        <f t="shared" si="46"/>
        <v>0.8732460979300799</v>
      </c>
      <c r="L491" s="7">
        <f t="shared" si="47"/>
        <v>0</v>
      </c>
    </row>
    <row r="492" spans="1:12" s="80" customFormat="1">
      <c r="A492" s="142" t="s">
        <v>464</v>
      </c>
      <c r="B492" s="148">
        <v>351175</v>
      </c>
      <c r="C492" s="80" t="s">
        <v>504</v>
      </c>
      <c r="D492" s="142" t="s">
        <v>1122</v>
      </c>
      <c r="E492" s="17">
        <v>0</v>
      </c>
      <c r="F492" s="123">
        <v>0</v>
      </c>
      <c r="G492" s="2">
        <f t="shared" si="42"/>
        <v>0</v>
      </c>
      <c r="H492" s="3">
        <f t="shared" si="43"/>
        <v>8.0039024109137493</v>
      </c>
      <c r="I492" s="1">
        <f t="shared" si="44"/>
        <v>0</v>
      </c>
      <c r="J492" s="1">
        <f t="shared" si="45"/>
        <v>0</v>
      </c>
      <c r="K492" s="40">
        <f t="shared" si="46"/>
        <v>0.8732460979300799</v>
      </c>
      <c r="L492" s="7">
        <f t="shared" si="47"/>
        <v>0</v>
      </c>
    </row>
    <row r="493" spans="1:12" s="80" customFormat="1">
      <c r="A493" s="142" t="s">
        <v>464</v>
      </c>
      <c r="B493" s="149">
        <v>351176</v>
      </c>
      <c r="C493" s="80" t="s">
        <v>505</v>
      </c>
      <c r="D493" s="142" t="s">
        <v>1122</v>
      </c>
      <c r="E493" s="17">
        <v>0</v>
      </c>
      <c r="F493" s="123">
        <v>0</v>
      </c>
      <c r="G493" s="2">
        <f t="shared" si="42"/>
        <v>0</v>
      </c>
      <c r="H493" s="3">
        <f t="shared" si="43"/>
        <v>8.0039024109137493</v>
      </c>
      <c r="I493" s="1">
        <f t="shared" si="44"/>
        <v>0</v>
      </c>
      <c r="J493" s="1">
        <f t="shared" si="45"/>
        <v>0</v>
      </c>
      <c r="K493" s="40">
        <f t="shared" si="46"/>
        <v>0.8732460979300799</v>
      </c>
      <c r="L493" s="7">
        <f t="shared" si="47"/>
        <v>0</v>
      </c>
    </row>
    <row r="494" spans="1:12" s="80" customFormat="1">
      <c r="A494" s="142" t="s">
        <v>464</v>
      </c>
      <c r="B494" s="148">
        <v>351177</v>
      </c>
      <c r="C494" s="80" t="s">
        <v>506</v>
      </c>
      <c r="D494" s="142" t="s">
        <v>1122</v>
      </c>
      <c r="E494" s="17">
        <v>0</v>
      </c>
      <c r="F494" s="123">
        <v>0</v>
      </c>
      <c r="G494" s="2">
        <f t="shared" si="42"/>
        <v>0</v>
      </c>
      <c r="H494" s="3">
        <f t="shared" si="43"/>
        <v>8.0039024109137493</v>
      </c>
      <c r="I494" s="1">
        <f t="shared" si="44"/>
        <v>0</v>
      </c>
      <c r="J494" s="1">
        <f t="shared" si="45"/>
        <v>0</v>
      </c>
      <c r="K494" s="40">
        <f t="shared" si="46"/>
        <v>0.8732460979300799</v>
      </c>
      <c r="L494" s="7">
        <f t="shared" si="47"/>
        <v>0</v>
      </c>
    </row>
    <row r="495" spans="1:12" s="80" customFormat="1">
      <c r="A495" s="142" t="s">
        <v>464</v>
      </c>
      <c r="B495" s="149">
        <v>351179</v>
      </c>
      <c r="C495" s="80" t="s">
        <v>507</v>
      </c>
      <c r="D495" s="142" t="s">
        <v>1122</v>
      </c>
      <c r="E495" s="17">
        <v>0</v>
      </c>
      <c r="F495" s="123">
        <v>0</v>
      </c>
      <c r="G495" s="2">
        <f t="shared" si="42"/>
        <v>0</v>
      </c>
      <c r="H495" s="3">
        <f t="shared" si="43"/>
        <v>8.0039024109137493</v>
      </c>
      <c r="I495" s="1">
        <f t="shared" si="44"/>
        <v>0</v>
      </c>
      <c r="J495" s="1">
        <f t="shared" si="45"/>
        <v>0</v>
      </c>
      <c r="K495" s="40">
        <f t="shared" si="46"/>
        <v>0.8732460979300799</v>
      </c>
      <c r="L495" s="7">
        <f t="shared" si="47"/>
        <v>0</v>
      </c>
    </row>
    <row r="496" spans="1:12" s="80" customFormat="1">
      <c r="A496" s="142" t="s">
        <v>464</v>
      </c>
      <c r="B496" s="149">
        <v>351187</v>
      </c>
      <c r="C496" s="80" t="s">
        <v>508</v>
      </c>
      <c r="D496" s="142" t="s">
        <v>1122</v>
      </c>
      <c r="E496" s="17">
        <v>0</v>
      </c>
      <c r="F496" s="123">
        <v>0</v>
      </c>
      <c r="G496" s="2">
        <f t="shared" si="42"/>
        <v>0</v>
      </c>
      <c r="H496" s="3">
        <f t="shared" si="43"/>
        <v>8.0039024109137493</v>
      </c>
      <c r="I496" s="1">
        <f t="shared" si="44"/>
        <v>0</v>
      </c>
      <c r="J496" s="1">
        <f t="shared" si="45"/>
        <v>0</v>
      </c>
      <c r="K496" s="40">
        <f t="shared" si="46"/>
        <v>0.8732460979300799</v>
      </c>
      <c r="L496" s="7">
        <f t="shared" si="47"/>
        <v>0</v>
      </c>
    </row>
    <row r="497" spans="1:12" s="80" customFormat="1">
      <c r="A497" s="142" t="s">
        <v>464</v>
      </c>
      <c r="B497" s="148">
        <v>351188</v>
      </c>
      <c r="C497" s="80" t="s">
        <v>509</v>
      </c>
      <c r="D497" s="142" t="s">
        <v>1122</v>
      </c>
      <c r="E497" s="17">
        <v>0</v>
      </c>
      <c r="F497" s="123">
        <v>0</v>
      </c>
      <c r="G497" s="2">
        <f t="shared" si="42"/>
        <v>0</v>
      </c>
      <c r="H497" s="3">
        <f t="shared" si="43"/>
        <v>8.0039024109137493</v>
      </c>
      <c r="I497" s="1">
        <f t="shared" si="44"/>
        <v>0</v>
      </c>
      <c r="J497" s="1">
        <f t="shared" si="45"/>
        <v>0</v>
      </c>
      <c r="K497" s="40">
        <f t="shared" si="46"/>
        <v>0.8732460979300799</v>
      </c>
      <c r="L497" s="7">
        <f t="shared" si="47"/>
        <v>0</v>
      </c>
    </row>
    <row r="498" spans="1:12" s="80" customFormat="1">
      <c r="A498" s="142" t="s">
        <v>464</v>
      </c>
      <c r="B498" s="148">
        <v>351189</v>
      </c>
      <c r="C498" s="80" t="s">
        <v>510</v>
      </c>
      <c r="D498" s="142" t="s">
        <v>1122</v>
      </c>
      <c r="E498" s="17">
        <v>0</v>
      </c>
      <c r="F498" s="123">
        <v>0</v>
      </c>
      <c r="G498" s="2">
        <f t="shared" si="42"/>
        <v>0</v>
      </c>
      <c r="H498" s="3">
        <f t="shared" si="43"/>
        <v>8.0039024109137493</v>
      </c>
      <c r="I498" s="1">
        <f t="shared" si="44"/>
        <v>0</v>
      </c>
      <c r="J498" s="1">
        <f t="shared" si="45"/>
        <v>0</v>
      </c>
      <c r="K498" s="40">
        <f t="shared" si="46"/>
        <v>0.8732460979300799</v>
      </c>
      <c r="L498" s="7">
        <f t="shared" si="47"/>
        <v>0</v>
      </c>
    </row>
    <row r="499" spans="1:12" s="80" customFormat="1">
      <c r="A499" s="142" t="s">
        <v>464</v>
      </c>
      <c r="B499" s="148">
        <v>351191</v>
      </c>
      <c r="C499" s="80" t="s">
        <v>511</v>
      </c>
      <c r="D499" s="142" t="s">
        <v>1122</v>
      </c>
      <c r="E499" s="17">
        <v>0</v>
      </c>
      <c r="F499" s="123">
        <v>0</v>
      </c>
      <c r="G499" s="2">
        <f t="shared" si="42"/>
        <v>0</v>
      </c>
      <c r="H499" s="3">
        <f t="shared" si="43"/>
        <v>8.0039024109137493</v>
      </c>
      <c r="I499" s="1">
        <f t="shared" si="44"/>
        <v>0</v>
      </c>
      <c r="J499" s="1">
        <f t="shared" si="45"/>
        <v>0</v>
      </c>
      <c r="K499" s="40">
        <f t="shared" si="46"/>
        <v>0.8732460979300799</v>
      </c>
      <c r="L499" s="7">
        <f t="shared" si="47"/>
        <v>0</v>
      </c>
    </row>
    <row r="500" spans="1:12" s="80" customFormat="1">
      <c r="A500" s="142" t="s">
        <v>464</v>
      </c>
      <c r="B500" s="148">
        <v>351195</v>
      </c>
      <c r="C500" s="80" t="s">
        <v>512</v>
      </c>
      <c r="D500" s="142" t="s">
        <v>1122</v>
      </c>
      <c r="E500" s="17">
        <v>0</v>
      </c>
      <c r="F500" s="123">
        <v>0</v>
      </c>
      <c r="G500" s="2">
        <f t="shared" si="42"/>
        <v>0</v>
      </c>
      <c r="H500" s="3">
        <f t="shared" si="43"/>
        <v>8.0039024109137493</v>
      </c>
      <c r="I500" s="1">
        <f t="shared" si="44"/>
        <v>0</v>
      </c>
      <c r="J500" s="1">
        <f t="shared" si="45"/>
        <v>0</v>
      </c>
      <c r="K500" s="40">
        <f t="shared" si="46"/>
        <v>0.8732460979300799</v>
      </c>
      <c r="L500" s="7">
        <f t="shared" si="47"/>
        <v>0</v>
      </c>
    </row>
    <row r="501" spans="1:12" s="80" customFormat="1">
      <c r="A501" s="142" t="s">
        <v>464</v>
      </c>
      <c r="B501" s="148">
        <v>351199</v>
      </c>
      <c r="C501" s="80" t="s">
        <v>513</v>
      </c>
      <c r="D501" s="142" t="s">
        <v>1122</v>
      </c>
      <c r="E501" s="17">
        <v>0</v>
      </c>
      <c r="F501" s="123">
        <v>0</v>
      </c>
      <c r="G501" s="2">
        <f t="shared" si="42"/>
        <v>0</v>
      </c>
      <c r="H501" s="3">
        <f t="shared" si="43"/>
        <v>8.0039024109137493</v>
      </c>
      <c r="I501" s="1">
        <f t="shared" si="44"/>
        <v>0</v>
      </c>
      <c r="J501" s="1">
        <f t="shared" si="45"/>
        <v>0</v>
      </c>
      <c r="K501" s="40">
        <f t="shared" si="46"/>
        <v>0.8732460979300799</v>
      </c>
      <c r="L501" s="7">
        <f t="shared" si="47"/>
        <v>0</v>
      </c>
    </row>
    <row r="502" spans="1:12" s="80" customFormat="1">
      <c r="A502" s="142" t="s">
        <v>464</v>
      </c>
      <c r="B502" s="148">
        <v>351202</v>
      </c>
      <c r="C502" s="80" t="s">
        <v>514</v>
      </c>
      <c r="D502" s="142" t="s">
        <v>1122</v>
      </c>
      <c r="E502" s="17">
        <v>0</v>
      </c>
      <c r="F502" s="123">
        <v>0</v>
      </c>
      <c r="G502" s="2">
        <f t="shared" si="42"/>
        <v>0</v>
      </c>
      <c r="H502" s="3">
        <f t="shared" si="43"/>
        <v>8.0039024109137493</v>
      </c>
      <c r="I502" s="1">
        <f t="shared" si="44"/>
        <v>0</v>
      </c>
      <c r="J502" s="1">
        <f t="shared" si="45"/>
        <v>0</v>
      </c>
      <c r="K502" s="40">
        <f t="shared" si="46"/>
        <v>0.8732460979300799</v>
      </c>
      <c r="L502" s="7">
        <f t="shared" si="47"/>
        <v>0</v>
      </c>
    </row>
    <row r="503" spans="1:12" s="80" customFormat="1">
      <c r="A503" s="142" t="s">
        <v>464</v>
      </c>
      <c r="B503" s="148">
        <v>351203</v>
      </c>
      <c r="C503" s="80" t="s">
        <v>515</v>
      </c>
      <c r="D503" s="142" t="s">
        <v>1122</v>
      </c>
      <c r="E503" s="17">
        <v>0</v>
      </c>
      <c r="F503" s="123">
        <v>0</v>
      </c>
      <c r="G503" s="2">
        <f t="shared" si="42"/>
        <v>0</v>
      </c>
      <c r="H503" s="3">
        <f t="shared" si="43"/>
        <v>8.0039024109137493</v>
      </c>
      <c r="I503" s="1">
        <f t="shared" si="44"/>
        <v>0</v>
      </c>
      <c r="J503" s="1">
        <f t="shared" si="45"/>
        <v>0</v>
      </c>
      <c r="K503" s="40">
        <f t="shared" si="46"/>
        <v>0.8732460979300799</v>
      </c>
      <c r="L503" s="7">
        <f t="shared" si="47"/>
        <v>0</v>
      </c>
    </row>
    <row r="504" spans="1:12" s="80" customFormat="1">
      <c r="A504" s="142" t="s">
        <v>464</v>
      </c>
      <c r="B504" s="148">
        <v>351205</v>
      </c>
      <c r="C504" s="80" t="s">
        <v>516</v>
      </c>
      <c r="D504" s="142" t="s">
        <v>1122</v>
      </c>
      <c r="E504" s="17">
        <v>0</v>
      </c>
      <c r="F504" s="123">
        <v>0</v>
      </c>
      <c r="G504" s="2">
        <f t="shared" si="42"/>
        <v>0</v>
      </c>
      <c r="H504" s="3">
        <f t="shared" si="43"/>
        <v>8.0039024109137493</v>
      </c>
      <c r="I504" s="1">
        <f t="shared" si="44"/>
        <v>0</v>
      </c>
      <c r="J504" s="1">
        <f t="shared" si="45"/>
        <v>0</v>
      </c>
      <c r="K504" s="40">
        <f t="shared" si="46"/>
        <v>0.8732460979300799</v>
      </c>
      <c r="L504" s="7">
        <f t="shared" si="47"/>
        <v>0</v>
      </c>
    </row>
    <row r="505" spans="1:12" s="80" customFormat="1">
      <c r="A505" s="142" t="s">
        <v>464</v>
      </c>
      <c r="B505" s="148">
        <v>351206</v>
      </c>
      <c r="C505" s="80" t="s">
        <v>517</v>
      </c>
      <c r="D505" s="142" t="s">
        <v>1122</v>
      </c>
      <c r="E505" s="17">
        <v>0</v>
      </c>
      <c r="F505" s="123">
        <v>0</v>
      </c>
      <c r="G505" s="2">
        <f t="shared" si="42"/>
        <v>0</v>
      </c>
      <c r="H505" s="3">
        <f t="shared" si="43"/>
        <v>8.0039024109137493</v>
      </c>
      <c r="I505" s="1">
        <f t="shared" si="44"/>
        <v>0</v>
      </c>
      <c r="J505" s="1">
        <f t="shared" si="45"/>
        <v>0</v>
      </c>
      <c r="K505" s="40">
        <f t="shared" si="46"/>
        <v>0.8732460979300799</v>
      </c>
      <c r="L505" s="7">
        <f t="shared" si="47"/>
        <v>0</v>
      </c>
    </row>
    <row r="506" spans="1:12" s="80" customFormat="1">
      <c r="A506" s="142" t="s">
        <v>464</v>
      </c>
      <c r="B506" s="148">
        <v>351209</v>
      </c>
      <c r="C506" s="80" t="s">
        <v>1217</v>
      </c>
      <c r="D506" s="142" t="s">
        <v>1122</v>
      </c>
      <c r="E506" s="17">
        <v>0</v>
      </c>
      <c r="F506" s="123">
        <v>0</v>
      </c>
      <c r="G506" s="2">
        <f t="shared" si="42"/>
        <v>0</v>
      </c>
      <c r="H506" s="3">
        <f t="shared" si="43"/>
        <v>8.0039024109137493</v>
      </c>
      <c r="I506" s="1">
        <f t="shared" si="44"/>
        <v>0</v>
      </c>
      <c r="J506" s="1">
        <f t="shared" si="45"/>
        <v>0</v>
      </c>
      <c r="K506" s="40">
        <f t="shared" si="46"/>
        <v>0.8732460979300799</v>
      </c>
      <c r="L506" s="7">
        <f t="shared" si="47"/>
        <v>0</v>
      </c>
    </row>
    <row r="507" spans="1:12" s="80" customFormat="1">
      <c r="A507" s="142" t="s">
        <v>464</v>
      </c>
      <c r="B507" s="149">
        <v>351212</v>
      </c>
      <c r="C507" s="80" t="s">
        <v>519</v>
      </c>
      <c r="D507" s="142" t="s">
        <v>1122</v>
      </c>
      <c r="E507" s="17">
        <v>0</v>
      </c>
      <c r="F507" s="123">
        <v>0</v>
      </c>
      <c r="G507" s="2">
        <f t="shared" si="42"/>
        <v>0</v>
      </c>
      <c r="H507" s="3">
        <f t="shared" si="43"/>
        <v>8.0039024109137493</v>
      </c>
      <c r="I507" s="1">
        <f t="shared" si="44"/>
        <v>0</v>
      </c>
      <c r="J507" s="1">
        <f t="shared" si="45"/>
        <v>0</v>
      </c>
      <c r="K507" s="40">
        <f t="shared" si="46"/>
        <v>0.8732460979300799</v>
      </c>
      <c r="L507" s="7">
        <f t="shared" si="47"/>
        <v>0</v>
      </c>
    </row>
    <row r="508" spans="1:12" s="80" customFormat="1">
      <c r="A508" s="142" t="s">
        <v>464</v>
      </c>
      <c r="B508" s="149">
        <v>351213</v>
      </c>
      <c r="C508" s="80" t="s">
        <v>520</v>
      </c>
      <c r="D508" s="142" t="s">
        <v>1122</v>
      </c>
      <c r="E508" s="17">
        <v>0</v>
      </c>
      <c r="F508" s="123">
        <v>0</v>
      </c>
      <c r="G508" s="2">
        <f t="shared" si="42"/>
        <v>0</v>
      </c>
      <c r="H508" s="3">
        <f t="shared" si="43"/>
        <v>8.0039024109137493</v>
      </c>
      <c r="I508" s="1">
        <f t="shared" si="44"/>
        <v>0</v>
      </c>
      <c r="J508" s="1">
        <f t="shared" si="45"/>
        <v>0</v>
      </c>
      <c r="K508" s="40">
        <f t="shared" si="46"/>
        <v>0.8732460979300799</v>
      </c>
      <c r="L508" s="7">
        <f t="shared" si="47"/>
        <v>0</v>
      </c>
    </row>
    <row r="509" spans="1:12" s="80" customFormat="1">
      <c r="A509" s="142" t="s">
        <v>464</v>
      </c>
      <c r="B509" s="148">
        <v>351214</v>
      </c>
      <c r="C509" s="80" t="s">
        <v>521</v>
      </c>
      <c r="D509" s="142" t="s">
        <v>1122</v>
      </c>
      <c r="E509" s="17">
        <v>0</v>
      </c>
      <c r="F509" s="123">
        <v>0</v>
      </c>
      <c r="G509" s="2">
        <f t="shared" si="42"/>
        <v>0</v>
      </c>
      <c r="H509" s="3">
        <f t="shared" si="43"/>
        <v>8.0039024109137493</v>
      </c>
      <c r="I509" s="1">
        <f t="shared" si="44"/>
        <v>0</v>
      </c>
      <c r="J509" s="1">
        <f t="shared" si="45"/>
        <v>0</v>
      </c>
      <c r="K509" s="40">
        <f t="shared" si="46"/>
        <v>0.8732460979300799</v>
      </c>
      <c r="L509" s="7">
        <f t="shared" si="47"/>
        <v>0</v>
      </c>
    </row>
    <row r="510" spans="1:12" s="80" customFormat="1">
      <c r="A510" s="142" t="s">
        <v>464</v>
      </c>
      <c r="B510" s="148">
        <v>351217</v>
      </c>
      <c r="C510" s="80" t="s">
        <v>522</v>
      </c>
      <c r="D510" s="142" t="s">
        <v>1122</v>
      </c>
      <c r="E510" s="17">
        <v>0</v>
      </c>
      <c r="F510" s="123">
        <v>0</v>
      </c>
      <c r="G510" s="2">
        <f t="shared" si="42"/>
        <v>0</v>
      </c>
      <c r="H510" s="3">
        <f t="shared" si="43"/>
        <v>8.0039024109137493</v>
      </c>
      <c r="I510" s="1">
        <f t="shared" si="44"/>
        <v>0</v>
      </c>
      <c r="J510" s="1">
        <f t="shared" si="45"/>
        <v>0</v>
      </c>
      <c r="K510" s="40">
        <f t="shared" si="46"/>
        <v>0.8732460979300799</v>
      </c>
      <c r="L510" s="7">
        <f t="shared" si="47"/>
        <v>0</v>
      </c>
    </row>
    <row r="511" spans="1:12" s="80" customFormat="1">
      <c r="A511" s="142" t="s">
        <v>464</v>
      </c>
      <c r="B511" s="148">
        <v>351220</v>
      </c>
      <c r="C511" s="80" t="s">
        <v>523</v>
      </c>
      <c r="D511" s="142" t="s">
        <v>1122</v>
      </c>
      <c r="E511" s="17">
        <v>0</v>
      </c>
      <c r="F511" s="123">
        <v>0</v>
      </c>
      <c r="G511" s="2">
        <f t="shared" si="42"/>
        <v>0</v>
      </c>
      <c r="H511" s="3">
        <f t="shared" si="43"/>
        <v>8.0039024109137493</v>
      </c>
      <c r="I511" s="1">
        <f t="shared" si="44"/>
        <v>0</v>
      </c>
      <c r="J511" s="1">
        <f t="shared" si="45"/>
        <v>0</v>
      </c>
      <c r="K511" s="40">
        <f t="shared" si="46"/>
        <v>0.8732460979300799</v>
      </c>
      <c r="L511" s="7">
        <f t="shared" si="47"/>
        <v>0</v>
      </c>
    </row>
    <row r="512" spans="1:12" s="80" customFormat="1">
      <c r="A512" s="142" t="s">
        <v>464</v>
      </c>
      <c r="B512" s="149">
        <v>351222</v>
      </c>
      <c r="C512" s="80" t="s">
        <v>524</v>
      </c>
      <c r="D512" s="142" t="s">
        <v>1122</v>
      </c>
      <c r="E512" s="17">
        <v>0</v>
      </c>
      <c r="F512" s="123">
        <v>0</v>
      </c>
      <c r="G512" s="2">
        <f t="shared" si="42"/>
        <v>0</v>
      </c>
      <c r="H512" s="3">
        <f t="shared" si="43"/>
        <v>8.0039024109137493</v>
      </c>
      <c r="I512" s="1">
        <f t="shared" si="44"/>
        <v>0</v>
      </c>
      <c r="J512" s="1">
        <f t="shared" si="45"/>
        <v>0</v>
      </c>
      <c r="K512" s="40">
        <f t="shared" si="46"/>
        <v>0.8732460979300799</v>
      </c>
      <c r="L512" s="7">
        <f t="shared" si="47"/>
        <v>0</v>
      </c>
    </row>
    <row r="513" spans="1:12" s="80" customFormat="1">
      <c r="A513" s="142" t="s">
        <v>464</v>
      </c>
      <c r="B513" s="148">
        <v>351225</v>
      </c>
      <c r="C513" s="80" t="s">
        <v>525</v>
      </c>
      <c r="D513" s="142" t="s">
        <v>1122</v>
      </c>
      <c r="E513" s="17">
        <v>0</v>
      </c>
      <c r="F513" s="123">
        <v>0</v>
      </c>
      <c r="G513" s="2">
        <f t="shared" si="42"/>
        <v>0</v>
      </c>
      <c r="H513" s="3">
        <f t="shared" si="43"/>
        <v>8.0039024109137493</v>
      </c>
      <c r="I513" s="1">
        <f t="shared" si="44"/>
        <v>0</v>
      </c>
      <c r="J513" s="1">
        <f t="shared" si="45"/>
        <v>0</v>
      </c>
      <c r="K513" s="40">
        <f t="shared" si="46"/>
        <v>0.8732460979300799</v>
      </c>
      <c r="L513" s="7">
        <f t="shared" si="47"/>
        <v>0</v>
      </c>
    </row>
    <row r="514" spans="1:12" s="80" customFormat="1">
      <c r="A514" s="142" t="s">
        <v>464</v>
      </c>
      <c r="B514" s="149">
        <v>351228</v>
      </c>
      <c r="C514" s="80" t="s">
        <v>526</v>
      </c>
      <c r="D514" s="142" t="s">
        <v>1122</v>
      </c>
      <c r="E514" s="17">
        <v>0</v>
      </c>
      <c r="F514" s="123">
        <v>0</v>
      </c>
      <c r="G514" s="2">
        <f t="shared" si="42"/>
        <v>0</v>
      </c>
      <c r="H514" s="3">
        <f t="shared" si="43"/>
        <v>8.0039024109137493</v>
      </c>
      <c r="I514" s="1">
        <f t="shared" si="44"/>
        <v>0</v>
      </c>
      <c r="J514" s="1">
        <f t="shared" si="45"/>
        <v>0</v>
      </c>
      <c r="K514" s="40">
        <f t="shared" si="46"/>
        <v>0.8732460979300799</v>
      </c>
      <c r="L514" s="7">
        <f t="shared" si="47"/>
        <v>0</v>
      </c>
    </row>
    <row r="515" spans="1:12" s="80" customFormat="1">
      <c r="A515" s="142" t="s">
        <v>464</v>
      </c>
      <c r="B515" s="148">
        <v>351229</v>
      </c>
      <c r="C515" s="80" t="s">
        <v>527</v>
      </c>
      <c r="D515" s="142" t="s">
        <v>1122</v>
      </c>
      <c r="E515" s="17">
        <v>0</v>
      </c>
      <c r="F515" s="123">
        <v>0</v>
      </c>
      <c r="G515" s="2">
        <f t="shared" ref="G515:G578" si="48">IFERROR(E515/F515,0)</f>
        <v>0</v>
      </c>
      <c r="H515" s="3">
        <f t="shared" ref="H515:H578" si="49">$D$1108</f>
        <v>8.0039024109137493</v>
      </c>
      <c r="I515" s="1">
        <f t="shared" ref="I515:I578" si="50">MIN(E515,F515*H515)</f>
        <v>0</v>
      </c>
      <c r="J515" s="1">
        <f t="shared" ref="J515:J578" si="51">E515-I515</f>
        <v>0</v>
      </c>
      <c r="K515" s="40">
        <f t="shared" ref="K515:K578" si="52">$J$1106</f>
        <v>0.8732460979300799</v>
      </c>
      <c r="L515" s="7">
        <f t="shared" ref="L515:L578" si="53">K515*J515</f>
        <v>0</v>
      </c>
    </row>
    <row r="516" spans="1:12" s="80" customFormat="1">
      <c r="A516" s="142" t="s">
        <v>464</v>
      </c>
      <c r="B516" s="149">
        <v>351230</v>
      </c>
      <c r="C516" s="80" t="s">
        <v>528</v>
      </c>
      <c r="D516" s="142" t="s">
        <v>1122</v>
      </c>
      <c r="E516" s="17">
        <v>0</v>
      </c>
      <c r="F516" s="123">
        <v>0</v>
      </c>
      <c r="G516" s="2">
        <f t="shared" si="48"/>
        <v>0</v>
      </c>
      <c r="H516" s="3">
        <f t="shared" si="49"/>
        <v>8.0039024109137493</v>
      </c>
      <c r="I516" s="1">
        <f t="shared" si="50"/>
        <v>0</v>
      </c>
      <c r="J516" s="1">
        <f t="shared" si="51"/>
        <v>0</v>
      </c>
      <c r="K516" s="40">
        <f t="shared" si="52"/>
        <v>0.8732460979300799</v>
      </c>
      <c r="L516" s="7">
        <f t="shared" si="53"/>
        <v>0</v>
      </c>
    </row>
    <row r="517" spans="1:12" s="80" customFormat="1">
      <c r="A517" s="142" t="s">
        <v>464</v>
      </c>
      <c r="B517" s="148">
        <v>351232</v>
      </c>
      <c r="C517" s="80" t="s">
        <v>529</v>
      </c>
      <c r="D517" s="142" t="s">
        <v>1122</v>
      </c>
      <c r="E517" s="17">
        <v>0</v>
      </c>
      <c r="F517" s="123">
        <v>0</v>
      </c>
      <c r="G517" s="2">
        <f t="shared" si="48"/>
        <v>0</v>
      </c>
      <c r="H517" s="3">
        <f t="shared" si="49"/>
        <v>8.0039024109137493</v>
      </c>
      <c r="I517" s="1">
        <f t="shared" si="50"/>
        <v>0</v>
      </c>
      <c r="J517" s="1">
        <f t="shared" si="51"/>
        <v>0</v>
      </c>
      <c r="K517" s="40">
        <f t="shared" si="52"/>
        <v>0.8732460979300799</v>
      </c>
      <c r="L517" s="7">
        <f t="shared" si="53"/>
        <v>0</v>
      </c>
    </row>
    <row r="518" spans="1:12" s="80" customFormat="1">
      <c r="A518" s="142" t="s">
        <v>464</v>
      </c>
      <c r="B518" s="149">
        <v>351235</v>
      </c>
      <c r="C518" s="80" t="s">
        <v>530</v>
      </c>
      <c r="D518" s="142" t="s">
        <v>1122</v>
      </c>
      <c r="E518" s="17">
        <v>0</v>
      </c>
      <c r="F518" s="123">
        <v>0</v>
      </c>
      <c r="G518" s="2">
        <f t="shared" si="48"/>
        <v>0</v>
      </c>
      <c r="H518" s="3">
        <f t="shared" si="49"/>
        <v>8.0039024109137493</v>
      </c>
      <c r="I518" s="1">
        <f t="shared" si="50"/>
        <v>0</v>
      </c>
      <c r="J518" s="1">
        <f t="shared" si="51"/>
        <v>0</v>
      </c>
      <c r="K518" s="40">
        <f t="shared" si="52"/>
        <v>0.8732460979300799</v>
      </c>
      <c r="L518" s="7">
        <f t="shared" si="53"/>
        <v>0</v>
      </c>
    </row>
    <row r="519" spans="1:12" s="80" customFormat="1">
      <c r="A519" s="142" t="s">
        <v>464</v>
      </c>
      <c r="B519" s="148">
        <v>351237</v>
      </c>
      <c r="C519" s="80" t="s">
        <v>531</v>
      </c>
      <c r="D519" s="142" t="s">
        <v>1122</v>
      </c>
      <c r="E519" s="17">
        <v>0</v>
      </c>
      <c r="F519" s="123">
        <v>0</v>
      </c>
      <c r="G519" s="2">
        <f t="shared" si="48"/>
        <v>0</v>
      </c>
      <c r="H519" s="3">
        <f t="shared" si="49"/>
        <v>8.0039024109137493</v>
      </c>
      <c r="I519" s="1">
        <f t="shared" si="50"/>
        <v>0</v>
      </c>
      <c r="J519" s="1">
        <f t="shared" si="51"/>
        <v>0</v>
      </c>
      <c r="K519" s="40">
        <f t="shared" si="52"/>
        <v>0.8732460979300799</v>
      </c>
      <c r="L519" s="7">
        <f t="shared" si="53"/>
        <v>0</v>
      </c>
    </row>
    <row r="520" spans="1:12" s="80" customFormat="1">
      <c r="A520" s="142" t="s">
        <v>464</v>
      </c>
      <c r="B520" s="149">
        <v>351238</v>
      </c>
      <c r="C520" s="80" t="s">
        <v>532</v>
      </c>
      <c r="D520" s="142" t="s">
        <v>1122</v>
      </c>
      <c r="E520" s="17">
        <v>0</v>
      </c>
      <c r="F520" s="123">
        <v>0</v>
      </c>
      <c r="G520" s="2">
        <f t="shared" si="48"/>
        <v>0</v>
      </c>
      <c r="H520" s="3">
        <f t="shared" si="49"/>
        <v>8.0039024109137493</v>
      </c>
      <c r="I520" s="1">
        <f t="shared" si="50"/>
        <v>0</v>
      </c>
      <c r="J520" s="1">
        <f t="shared" si="51"/>
        <v>0</v>
      </c>
      <c r="K520" s="40">
        <f t="shared" si="52"/>
        <v>0.8732460979300799</v>
      </c>
      <c r="L520" s="7">
        <f t="shared" si="53"/>
        <v>0</v>
      </c>
    </row>
    <row r="521" spans="1:12" s="80" customFormat="1">
      <c r="A521" s="142" t="s">
        <v>464</v>
      </c>
      <c r="B521" s="149">
        <v>351239</v>
      </c>
      <c r="C521" s="80" t="s">
        <v>533</v>
      </c>
      <c r="D521" s="142" t="s">
        <v>1122</v>
      </c>
      <c r="E521" s="17">
        <v>0</v>
      </c>
      <c r="F521" s="123">
        <v>0</v>
      </c>
      <c r="G521" s="2">
        <f t="shared" si="48"/>
        <v>0</v>
      </c>
      <c r="H521" s="3">
        <f t="shared" si="49"/>
        <v>8.0039024109137493</v>
      </c>
      <c r="I521" s="1">
        <f t="shared" si="50"/>
        <v>0</v>
      </c>
      <c r="J521" s="1">
        <f t="shared" si="51"/>
        <v>0</v>
      </c>
      <c r="K521" s="40">
        <f t="shared" si="52"/>
        <v>0.8732460979300799</v>
      </c>
      <c r="L521" s="7">
        <f t="shared" si="53"/>
        <v>0</v>
      </c>
    </row>
    <row r="522" spans="1:12" s="80" customFormat="1">
      <c r="A522" s="142" t="s">
        <v>464</v>
      </c>
      <c r="B522" s="149">
        <v>351241</v>
      </c>
      <c r="C522" s="80" t="s">
        <v>534</v>
      </c>
      <c r="D522" s="142" t="s">
        <v>1122</v>
      </c>
      <c r="E522" s="17">
        <v>0</v>
      </c>
      <c r="F522" s="123">
        <v>0</v>
      </c>
      <c r="G522" s="2">
        <f t="shared" si="48"/>
        <v>0</v>
      </c>
      <c r="H522" s="3">
        <f t="shared" si="49"/>
        <v>8.0039024109137493</v>
      </c>
      <c r="I522" s="1">
        <f t="shared" si="50"/>
        <v>0</v>
      </c>
      <c r="J522" s="1">
        <f t="shared" si="51"/>
        <v>0</v>
      </c>
      <c r="K522" s="40">
        <f t="shared" si="52"/>
        <v>0.8732460979300799</v>
      </c>
      <c r="L522" s="7">
        <f t="shared" si="53"/>
        <v>0</v>
      </c>
    </row>
    <row r="523" spans="1:12" s="80" customFormat="1">
      <c r="A523" s="142" t="s">
        <v>464</v>
      </c>
      <c r="B523" s="148">
        <v>351242</v>
      </c>
      <c r="C523" s="80" t="s">
        <v>535</v>
      </c>
      <c r="D523" s="142" t="s">
        <v>1122</v>
      </c>
      <c r="E523" s="17">
        <v>0</v>
      </c>
      <c r="F523" s="123">
        <v>0</v>
      </c>
      <c r="G523" s="2">
        <f t="shared" si="48"/>
        <v>0</v>
      </c>
      <c r="H523" s="3">
        <f t="shared" si="49"/>
        <v>8.0039024109137493</v>
      </c>
      <c r="I523" s="1">
        <f t="shared" si="50"/>
        <v>0</v>
      </c>
      <c r="J523" s="1">
        <f t="shared" si="51"/>
        <v>0</v>
      </c>
      <c r="K523" s="40">
        <f t="shared" si="52"/>
        <v>0.8732460979300799</v>
      </c>
      <c r="L523" s="7">
        <f t="shared" si="53"/>
        <v>0</v>
      </c>
    </row>
    <row r="524" spans="1:12" s="80" customFormat="1">
      <c r="A524" s="142" t="s">
        <v>464</v>
      </c>
      <c r="B524" s="148">
        <v>351245</v>
      </c>
      <c r="C524" s="80" t="s">
        <v>536</v>
      </c>
      <c r="D524" s="142" t="s">
        <v>1122</v>
      </c>
      <c r="E524" s="17">
        <v>0</v>
      </c>
      <c r="F524" s="123">
        <v>0</v>
      </c>
      <c r="G524" s="2">
        <f t="shared" si="48"/>
        <v>0</v>
      </c>
      <c r="H524" s="3">
        <f t="shared" si="49"/>
        <v>8.0039024109137493</v>
      </c>
      <c r="I524" s="1">
        <f t="shared" si="50"/>
        <v>0</v>
      </c>
      <c r="J524" s="1">
        <f t="shared" si="51"/>
        <v>0</v>
      </c>
      <c r="K524" s="40">
        <f t="shared" si="52"/>
        <v>0.8732460979300799</v>
      </c>
      <c r="L524" s="7">
        <f t="shared" si="53"/>
        <v>0</v>
      </c>
    </row>
    <row r="525" spans="1:12" s="80" customFormat="1">
      <c r="A525" s="142" t="s">
        <v>464</v>
      </c>
      <c r="B525" s="148">
        <v>351246</v>
      </c>
      <c r="C525" s="80" t="s">
        <v>537</v>
      </c>
      <c r="D525" s="142" t="s">
        <v>1122</v>
      </c>
      <c r="E525" s="17">
        <v>0</v>
      </c>
      <c r="F525" s="123">
        <v>0</v>
      </c>
      <c r="G525" s="2">
        <f t="shared" si="48"/>
        <v>0</v>
      </c>
      <c r="H525" s="3">
        <f t="shared" si="49"/>
        <v>8.0039024109137493</v>
      </c>
      <c r="I525" s="1">
        <f t="shared" si="50"/>
        <v>0</v>
      </c>
      <c r="J525" s="1">
        <f t="shared" si="51"/>
        <v>0</v>
      </c>
      <c r="K525" s="40">
        <f t="shared" si="52"/>
        <v>0.8732460979300799</v>
      </c>
      <c r="L525" s="7">
        <f t="shared" si="53"/>
        <v>0</v>
      </c>
    </row>
    <row r="526" spans="1:12" s="80" customFormat="1">
      <c r="A526" s="142" t="s">
        <v>464</v>
      </c>
      <c r="B526" s="149">
        <v>351247</v>
      </c>
      <c r="C526" s="80" t="s">
        <v>538</v>
      </c>
      <c r="D526" s="142" t="s">
        <v>1122</v>
      </c>
      <c r="E526" s="17">
        <v>0</v>
      </c>
      <c r="F526" s="123">
        <v>0</v>
      </c>
      <c r="G526" s="2">
        <f t="shared" si="48"/>
        <v>0</v>
      </c>
      <c r="H526" s="3">
        <f t="shared" si="49"/>
        <v>8.0039024109137493</v>
      </c>
      <c r="I526" s="1">
        <f t="shared" si="50"/>
        <v>0</v>
      </c>
      <c r="J526" s="1">
        <f t="shared" si="51"/>
        <v>0</v>
      </c>
      <c r="K526" s="40">
        <f t="shared" si="52"/>
        <v>0.8732460979300799</v>
      </c>
      <c r="L526" s="7">
        <f t="shared" si="53"/>
        <v>0</v>
      </c>
    </row>
    <row r="527" spans="1:12" s="80" customFormat="1">
      <c r="A527" s="142" t="s">
        <v>464</v>
      </c>
      <c r="B527" s="149">
        <v>351250</v>
      </c>
      <c r="C527" s="80" t="s">
        <v>539</v>
      </c>
      <c r="D527" s="142" t="s">
        <v>1122</v>
      </c>
      <c r="E527" s="17">
        <v>0</v>
      </c>
      <c r="F527" s="123">
        <v>0</v>
      </c>
      <c r="G527" s="2">
        <f t="shared" si="48"/>
        <v>0</v>
      </c>
      <c r="H527" s="3">
        <f t="shared" si="49"/>
        <v>8.0039024109137493</v>
      </c>
      <c r="I527" s="1">
        <f t="shared" si="50"/>
        <v>0</v>
      </c>
      <c r="J527" s="1">
        <f t="shared" si="51"/>
        <v>0</v>
      </c>
      <c r="K527" s="40">
        <f t="shared" si="52"/>
        <v>0.8732460979300799</v>
      </c>
      <c r="L527" s="7">
        <f t="shared" si="53"/>
        <v>0</v>
      </c>
    </row>
    <row r="528" spans="1:12" s="80" customFormat="1">
      <c r="A528" s="142" t="s">
        <v>464</v>
      </c>
      <c r="B528" s="148">
        <v>351251</v>
      </c>
      <c r="C528" s="80" t="s">
        <v>540</v>
      </c>
      <c r="D528" s="142" t="s">
        <v>1122</v>
      </c>
      <c r="E528" s="17">
        <v>0</v>
      </c>
      <c r="F528" s="123">
        <v>0</v>
      </c>
      <c r="G528" s="2">
        <f t="shared" si="48"/>
        <v>0</v>
      </c>
      <c r="H528" s="3">
        <f t="shared" si="49"/>
        <v>8.0039024109137493</v>
      </c>
      <c r="I528" s="1">
        <f t="shared" si="50"/>
        <v>0</v>
      </c>
      <c r="J528" s="1">
        <f t="shared" si="51"/>
        <v>0</v>
      </c>
      <c r="K528" s="40">
        <f t="shared" si="52"/>
        <v>0.8732460979300799</v>
      </c>
      <c r="L528" s="7">
        <f t="shared" si="53"/>
        <v>0</v>
      </c>
    </row>
    <row r="529" spans="1:12" s="80" customFormat="1">
      <c r="A529" s="142" t="s">
        <v>464</v>
      </c>
      <c r="B529" s="148">
        <v>351252</v>
      </c>
      <c r="C529" s="80" t="s">
        <v>539</v>
      </c>
      <c r="D529" s="142" t="s">
        <v>1122</v>
      </c>
      <c r="E529" s="17">
        <v>0</v>
      </c>
      <c r="F529" s="123">
        <v>0</v>
      </c>
      <c r="G529" s="2">
        <f t="shared" si="48"/>
        <v>0</v>
      </c>
      <c r="H529" s="3">
        <f t="shared" si="49"/>
        <v>8.0039024109137493</v>
      </c>
      <c r="I529" s="1">
        <f t="shared" si="50"/>
        <v>0</v>
      </c>
      <c r="J529" s="1">
        <f t="shared" si="51"/>
        <v>0</v>
      </c>
      <c r="K529" s="40">
        <f t="shared" si="52"/>
        <v>0.8732460979300799</v>
      </c>
      <c r="L529" s="7">
        <f t="shared" si="53"/>
        <v>0</v>
      </c>
    </row>
    <row r="530" spans="1:12" s="80" customFormat="1">
      <c r="A530" s="142" t="s">
        <v>464</v>
      </c>
      <c r="B530" s="149">
        <v>351257</v>
      </c>
      <c r="C530" s="80" t="s">
        <v>541</v>
      </c>
      <c r="D530" s="142" t="s">
        <v>1122</v>
      </c>
      <c r="E530" s="17">
        <v>0</v>
      </c>
      <c r="F530" s="123">
        <v>0</v>
      </c>
      <c r="G530" s="2">
        <f t="shared" si="48"/>
        <v>0</v>
      </c>
      <c r="H530" s="3">
        <f t="shared" si="49"/>
        <v>8.0039024109137493</v>
      </c>
      <c r="I530" s="1">
        <f t="shared" si="50"/>
        <v>0</v>
      </c>
      <c r="J530" s="1">
        <f t="shared" si="51"/>
        <v>0</v>
      </c>
      <c r="K530" s="40">
        <f t="shared" si="52"/>
        <v>0.8732460979300799</v>
      </c>
      <c r="L530" s="7">
        <f t="shared" si="53"/>
        <v>0</v>
      </c>
    </row>
    <row r="531" spans="1:12" s="80" customFormat="1">
      <c r="A531" s="142" t="s">
        <v>464</v>
      </c>
      <c r="B531" s="148">
        <v>351259</v>
      </c>
      <c r="C531" s="80" t="s">
        <v>542</v>
      </c>
      <c r="D531" s="142" t="s">
        <v>1122</v>
      </c>
      <c r="E531" s="17">
        <v>0</v>
      </c>
      <c r="F531" s="123">
        <v>0</v>
      </c>
      <c r="G531" s="2">
        <f t="shared" si="48"/>
        <v>0</v>
      </c>
      <c r="H531" s="3">
        <f t="shared" si="49"/>
        <v>8.0039024109137493</v>
      </c>
      <c r="I531" s="1">
        <f t="shared" si="50"/>
        <v>0</v>
      </c>
      <c r="J531" s="1">
        <f t="shared" si="51"/>
        <v>0</v>
      </c>
      <c r="K531" s="40">
        <f t="shared" si="52"/>
        <v>0.8732460979300799</v>
      </c>
      <c r="L531" s="7">
        <f t="shared" si="53"/>
        <v>0</v>
      </c>
    </row>
    <row r="532" spans="1:12" s="80" customFormat="1">
      <c r="A532" s="142" t="s">
        <v>464</v>
      </c>
      <c r="B532" s="149">
        <v>351260</v>
      </c>
      <c r="C532" s="80" t="s">
        <v>543</v>
      </c>
      <c r="D532" s="142" t="s">
        <v>1122</v>
      </c>
      <c r="E532" s="17">
        <v>0</v>
      </c>
      <c r="F532" s="123">
        <v>0</v>
      </c>
      <c r="G532" s="2">
        <f t="shared" si="48"/>
        <v>0</v>
      </c>
      <c r="H532" s="3">
        <f t="shared" si="49"/>
        <v>8.0039024109137493</v>
      </c>
      <c r="I532" s="1">
        <f t="shared" si="50"/>
        <v>0</v>
      </c>
      <c r="J532" s="1">
        <f t="shared" si="51"/>
        <v>0</v>
      </c>
      <c r="K532" s="40">
        <f t="shared" si="52"/>
        <v>0.8732460979300799</v>
      </c>
      <c r="L532" s="7">
        <f t="shared" si="53"/>
        <v>0</v>
      </c>
    </row>
    <row r="533" spans="1:12" s="80" customFormat="1">
      <c r="A533" s="142" t="s">
        <v>464</v>
      </c>
      <c r="B533" s="149">
        <v>351261</v>
      </c>
      <c r="C533" s="80" t="s">
        <v>544</v>
      </c>
      <c r="D533" s="142" t="s">
        <v>1122</v>
      </c>
      <c r="E533" s="17">
        <v>0</v>
      </c>
      <c r="F533" s="123">
        <v>0</v>
      </c>
      <c r="G533" s="2">
        <f t="shared" si="48"/>
        <v>0</v>
      </c>
      <c r="H533" s="3">
        <f t="shared" si="49"/>
        <v>8.0039024109137493</v>
      </c>
      <c r="I533" s="1">
        <f t="shared" si="50"/>
        <v>0</v>
      </c>
      <c r="J533" s="1">
        <f t="shared" si="51"/>
        <v>0</v>
      </c>
      <c r="K533" s="40">
        <f t="shared" si="52"/>
        <v>0.8732460979300799</v>
      </c>
      <c r="L533" s="7">
        <f t="shared" si="53"/>
        <v>0</v>
      </c>
    </row>
    <row r="534" spans="1:12" s="80" customFormat="1">
      <c r="A534" s="142" t="s">
        <v>464</v>
      </c>
      <c r="B534" s="148">
        <v>351262</v>
      </c>
      <c r="C534" s="80" t="s">
        <v>545</v>
      </c>
      <c r="D534" s="142" t="s">
        <v>1122</v>
      </c>
      <c r="E534" s="17">
        <v>0</v>
      </c>
      <c r="F534" s="123">
        <v>0</v>
      </c>
      <c r="G534" s="2">
        <f t="shared" si="48"/>
        <v>0</v>
      </c>
      <c r="H534" s="3">
        <f t="shared" si="49"/>
        <v>8.0039024109137493</v>
      </c>
      <c r="I534" s="1">
        <f t="shared" si="50"/>
        <v>0</v>
      </c>
      <c r="J534" s="1">
        <f t="shared" si="51"/>
        <v>0</v>
      </c>
      <c r="K534" s="40">
        <f t="shared" si="52"/>
        <v>0.8732460979300799</v>
      </c>
      <c r="L534" s="7">
        <f t="shared" si="53"/>
        <v>0</v>
      </c>
    </row>
    <row r="535" spans="1:12" s="80" customFormat="1">
      <c r="A535" s="142" t="s">
        <v>464</v>
      </c>
      <c r="B535" s="148">
        <v>351263</v>
      </c>
      <c r="C535" s="80" t="s">
        <v>546</v>
      </c>
      <c r="D535" s="142" t="s">
        <v>1122</v>
      </c>
      <c r="E535" s="17">
        <v>0</v>
      </c>
      <c r="F535" s="123">
        <v>0</v>
      </c>
      <c r="G535" s="2">
        <f t="shared" si="48"/>
        <v>0</v>
      </c>
      <c r="H535" s="3">
        <f t="shared" si="49"/>
        <v>8.0039024109137493</v>
      </c>
      <c r="I535" s="1">
        <f t="shared" si="50"/>
        <v>0</v>
      </c>
      <c r="J535" s="1">
        <f t="shared" si="51"/>
        <v>0</v>
      </c>
      <c r="K535" s="40">
        <f t="shared" si="52"/>
        <v>0.8732460979300799</v>
      </c>
      <c r="L535" s="7">
        <f t="shared" si="53"/>
        <v>0</v>
      </c>
    </row>
    <row r="536" spans="1:12" s="80" customFormat="1">
      <c r="A536" s="142" t="s">
        <v>464</v>
      </c>
      <c r="B536" s="149">
        <v>351264</v>
      </c>
      <c r="C536" s="80" t="s">
        <v>547</v>
      </c>
      <c r="D536" s="142" t="s">
        <v>1122</v>
      </c>
      <c r="E536" s="17">
        <v>0</v>
      </c>
      <c r="F536" s="123">
        <v>0</v>
      </c>
      <c r="G536" s="2">
        <f t="shared" si="48"/>
        <v>0</v>
      </c>
      <c r="H536" s="3">
        <f t="shared" si="49"/>
        <v>8.0039024109137493</v>
      </c>
      <c r="I536" s="1">
        <f t="shared" si="50"/>
        <v>0</v>
      </c>
      <c r="J536" s="1">
        <f t="shared" si="51"/>
        <v>0</v>
      </c>
      <c r="K536" s="40">
        <f t="shared" si="52"/>
        <v>0.8732460979300799</v>
      </c>
      <c r="L536" s="7">
        <f t="shared" si="53"/>
        <v>0</v>
      </c>
    </row>
    <row r="537" spans="1:12" s="80" customFormat="1">
      <c r="A537" s="142" t="s">
        <v>464</v>
      </c>
      <c r="B537" s="149">
        <v>351265</v>
      </c>
      <c r="C537" s="80" t="s">
        <v>548</v>
      </c>
      <c r="D537" s="142" t="s">
        <v>1122</v>
      </c>
      <c r="E537" s="17">
        <v>0</v>
      </c>
      <c r="F537" s="123">
        <v>0</v>
      </c>
      <c r="G537" s="2">
        <f t="shared" si="48"/>
        <v>0</v>
      </c>
      <c r="H537" s="3">
        <f t="shared" si="49"/>
        <v>8.0039024109137493</v>
      </c>
      <c r="I537" s="1">
        <f t="shared" si="50"/>
        <v>0</v>
      </c>
      <c r="J537" s="1">
        <f t="shared" si="51"/>
        <v>0</v>
      </c>
      <c r="K537" s="40">
        <f t="shared" si="52"/>
        <v>0.8732460979300799</v>
      </c>
      <c r="L537" s="7">
        <f t="shared" si="53"/>
        <v>0</v>
      </c>
    </row>
    <row r="538" spans="1:12" s="80" customFormat="1">
      <c r="A538" s="142" t="s">
        <v>464</v>
      </c>
      <c r="B538" s="149">
        <v>351266</v>
      </c>
      <c r="C538" s="80" t="s">
        <v>549</v>
      </c>
      <c r="D538" s="142" t="s">
        <v>1122</v>
      </c>
      <c r="E538" s="17">
        <v>0</v>
      </c>
      <c r="F538" s="123">
        <v>0</v>
      </c>
      <c r="G538" s="2">
        <f t="shared" si="48"/>
        <v>0</v>
      </c>
      <c r="H538" s="3">
        <f t="shared" si="49"/>
        <v>8.0039024109137493</v>
      </c>
      <c r="I538" s="1">
        <f t="shared" si="50"/>
        <v>0</v>
      </c>
      <c r="J538" s="1">
        <f t="shared" si="51"/>
        <v>0</v>
      </c>
      <c r="K538" s="40">
        <f t="shared" si="52"/>
        <v>0.8732460979300799</v>
      </c>
      <c r="L538" s="7">
        <f t="shared" si="53"/>
        <v>0</v>
      </c>
    </row>
    <row r="539" spans="1:12" s="80" customFormat="1">
      <c r="A539" s="142" t="s">
        <v>464</v>
      </c>
      <c r="B539" s="148">
        <v>351269</v>
      </c>
      <c r="C539" s="80" t="s">
        <v>550</v>
      </c>
      <c r="D539" s="142" t="s">
        <v>1122</v>
      </c>
      <c r="E539" s="17">
        <v>0</v>
      </c>
      <c r="F539" s="123">
        <v>0</v>
      </c>
      <c r="G539" s="2">
        <f t="shared" si="48"/>
        <v>0</v>
      </c>
      <c r="H539" s="3">
        <f t="shared" si="49"/>
        <v>8.0039024109137493</v>
      </c>
      <c r="I539" s="1">
        <f t="shared" si="50"/>
        <v>0</v>
      </c>
      <c r="J539" s="1">
        <f t="shared" si="51"/>
        <v>0</v>
      </c>
      <c r="K539" s="40">
        <f t="shared" si="52"/>
        <v>0.8732460979300799</v>
      </c>
      <c r="L539" s="7">
        <f t="shared" si="53"/>
        <v>0</v>
      </c>
    </row>
    <row r="540" spans="1:12" s="80" customFormat="1">
      <c r="A540" s="142" t="s">
        <v>464</v>
      </c>
      <c r="B540" s="148">
        <v>351270</v>
      </c>
      <c r="C540" s="80" t="s">
        <v>551</v>
      </c>
      <c r="D540" s="142" t="s">
        <v>1122</v>
      </c>
      <c r="E540" s="17">
        <v>0</v>
      </c>
      <c r="F540" s="123">
        <v>0</v>
      </c>
      <c r="G540" s="2">
        <f t="shared" si="48"/>
        <v>0</v>
      </c>
      <c r="H540" s="3">
        <f t="shared" si="49"/>
        <v>8.0039024109137493</v>
      </c>
      <c r="I540" s="1">
        <f t="shared" si="50"/>
        <v>0</v>
      </c>
      <c r="J540" s="1">
        <f t="shared" si="51"/>
        <v>0</v>
      </c>
      <c r="K540" s="40">
        <f t="shared" si="52"/>
        <v>0.8732460979300799</v>
      </c>
      <c r="L540" s="7">
        <f t="shared" si="53"/>
        <v>0</v>
      </c>
    </row>
    <row r="541" spans="1:12" s="80" customFormat="1">
      <c r="A541" s="142" t="s">
        <v>464</v>
      </c>
      <c r="B541" s="150">
        <v>351271</v>
      </c>
      <c r="C541" s="80" t="s">
        <v>552</v>
      </c>
      <c r="D541" s="142" t="s">
        <v>1122</v>
      </c>
      <c r="E541" s="17">
        <v>0</v>
      </c>
      <c r="F541" s="123">
        <v>156</v>
      </c>
      <c r="G541" s="2">
        <f t="shared" si="48"/>
        <v>0</v>
      </c>
      <c r="H541" s="3">
        <f t="shared" si="49"/>
        <v>8.0039024109137493</v>
      </c>
      <c r="I541" s="1">
        <f t="shared" si="50"/>
        <v>0</v>
      </c>
      <c r="J541" s="1">
        <f t="shared" si="51"/>
        <v>0</v>
      </c>
      <c r="K541" s="40">
        <f t="shared" si="52"/>
        <v>0.8732460979300799</v>
      </c>
      <c r="L541" s="7">
        <f t="shared" si="53"/>
        <v>0</v>
      </c>
    </row>
    <row r="542" spans="1:12" s="80" customFormat="1">
      <c r="A542" s="142" t="s">
        <v>464</v>
      </c>
      <c r="B542" s="149">
        <v>351273</v>
      </c>
      <c r="C542" s="80" t="s">
        <v>553</v>
      </c>
      <c r="D542" s="142" t="s">
        <v>1122</v>
      </c>
      <c r="E542" s="17">
        <v>0</v>
      </c>
      <c r="F542" s="123">
        <v>0</v>
      </c>
      <c r="G542" s="2">
        <f t="shared" si="48"/>
        <v>0</v>
      </c>
      <c r="H542" s="3">
        <f t="shared" si="49"/>
        <v>8.0039024109137493</v>
      </c>
      <c r="I542" s="1">
        <f t="shared" si="50"/>
        <v>0</v>
      </c>
      <c r="J542" s="1">
        <f t="shared" si="51"/>
        <v>0</v>
      </c>
      <c r="K542" s="40">
        <f t="shared" si="52"/>
        <v>0.8732460979300799</v>
      </c>
      <c r="L542" s="7">
        <f t="shared" si="53"/>
        <v>0</v>
      </c>
    </row>
    <row r="543" spans="1:12" s="80" customFormat="1">
      <c r="A543" s="142" t="s">
        <v>464</v>
      </c>
      <c r="B543" s="148">
        <v>351275</v>
      </c>
      <c r="C543" s="80" t="s">
        <v>554</v>
      </c>
      <c r="D543" s="142" t="s">
        <v>1122</v>
      </c>
      <c r="E543" s="17">
        <v>0</v>
      </c>
      <c r="F543" s="123">
        <v>0</v>
      </c>
      <c r="G543" s="2">
        <f t="shared" si="48"/>
        <v>0</v>
      </c>
      <c r="H543" s="3">
        <f t="shared" si="49"/>
        <v>8.0039024109137493</v>
      </c>
      <c r="I543" s="1">
        <f t="shared" si="50"/>
        <v>0</v>
      </c>
      <c r="J543" s="1">
        <f t="shared" si="51"/>
        <v>0</v>
      </c>
      <c r="K543" s="40">
        <f t="shared" si="52"/>
        <v>0.8732460979300799</v>
      </c>
      <c r="L543" s="7">
        <f t="shared" si="53"/>
        <v>0</v>
      </c>
    </row>
    <row r="544" spans="1:12" s="80" customFormat="1">
      <c r="A544" s="142" t="s">
        <v>464</v>
      </c>
      <c r="B544" s="148">
        <v>351276</v>
      </c>
      <c r="C544" s="80" t="s">
        <v>555</v>
      </c>
      <c r="D544" s="142" t="s">
        <v>1122</v>
      </c>
      <c r="E544" s="17">
        <v>0</v>
      </c>
      <c r="F544" s="123">
        <v>0</v>
      </c>
      <c r="G544" s="2">
        <f t="shared" si="48"/>
        <v>0</v>
      </c>
      <c r="H544" s="3">
        <f t="shared" si="49"/>
        <v>8.0039024109137493</v>
      </c>
      <c r="I544" s="1">
        <f t="shared" si="50"/>
        <v>0</v>
      </c>
      <c r="J544" s="1">
        <f t="shared" si="51"/>
        <v>0</v>
      </c>
      <c r="K544" s="40">
        <f t="shared" si="52"/>
        <v>0.8732460979300799</v>
      </c>
      <c r="L544" s="7">
        <f t="shared" si="53"/>
        <v>0</v>
      </c>
    </row>
    <row r="545" spans="1:12" s="80" customFormat="1">
      <c r="A545" s="142" t="s">
        <v>464</v>
      </c>
      <c r="B545" s="148">
        <v>351277</v>
      </c>
      <c r="C545" s="80" t="s">
        <v>556</v>
      </c>
      <c r="D545" s="142" t="s">
        <v>1122</v>
      </c>
      <c r="E545" s="17">
        <v>0</v>
      </c>
      <c r="F545" s="123">
        <v>0</v>
      </c>
      <c r="G545" s="2">
        <f t="shared" si="48"/>
        <v>0</v>
      </c>
      <c r="H545" s="3">
        <f t="shared" si="49"/>
        <v>8.0039024109137493</v>
      </c>
      <c r="I545" s="1">
        <f t="shared" si="50"/>
        <v>0</v>
      </c>
      <c r="J545" s="1">
        <f t="shared" si="51"/>
        <v>0</v>
      </c>
      <c r="K545" s="40">
        <f t="shared" si="52"/>
        <v>0.8732460979300799</v>
      </c>
      <c r="L545" s="7">
        <f t="shared" si="53"/>
        <v>0</v>
      </c>
    </row>
    <row r="546" spans="1:12" s="80" customFormat="1">
      <c r="A546" s="142" t="s">
        <v>464</v>
      </c>
      <c r="B546" s="148">
        <v>351278</v>
      </c>
      <c r="C546" s="80" t="s">
        <v>557</v>
      </c>
      <c r="D546" s="142" t="s">
        <v>1122</v>
      </c>
      <c r="E546" s="17">
        <v>0</v>
      </c>
      <c r="F546" s="123">
        <v>0</v>
      </c>
      <c r="G546" s="2">
        <f t="shared" si="48"/>
        <v>0</v>
      </c>
      <c r="H546" s="3">
        <f t="shared" si="49"/>
        <v>8.0039024109137493</v>
      </c>
      <c r="I546" s="1">
        <f t="shared" si="50"/>
        <v>0</v>
      </c>
      <c r="J546" s="1">
        <f t="shared" si="51"/>
        <v>0</v>
      </c>
      <c r="K546" s="40">
        <f t="shared" si="52"/>
        <v>0.8732460979300799</v>
      </c>
      <c r="L546" s="7">
        <f t="shared" si="53"/>
        <v>0</v>
      </c>
    </row>
    <row r="547" spans="1:12" s="80" customFormat="1">
      <c r="A547" s="142" t="s">
        <v>464</v>
      </c>
      <c r="B547" s="148">
        <v>351280</v>
      </c>
      <c r="C547" s="80" t="s">
        <v>558</v>
      </c>
      <c r="D547" s="142" t="s">
        <v>1122</v>
      </c>
      <c r="E547" s="17">
        <v>0</v>
      </c>
      <c r="F547" s="123">
        <v>0</v>
      </c>
      <c r="G547" s="2">
        <f t="shared" si="48"/>
        <v>0</v>
      </c>
      <c r="H547" s="3">
        <f t="shared" si="49"/>
        <v>8.0039024109137493</v>
      </c>
      <c r="I547" s="1">
        <f t="shared" si="50"/>
        <v>0</v>
      </c>
      <c r="J547" s="1">
        <f t="shared" si="51"/>
        <v>0</v>
      </c>
      <c r="K547" s="40">
        <f t="shared" si="52"/>
        <v>0.8732460979300799</v>
      </c>
      <c r="L547" s="7">
        <f t="shared" si="53"/>
        <v>0</v>
      </c>
    </row>
    <row r="548" spans="1:12" s="80" customFormat="1">
      <c r="A548" s="142" t="s">
        <v>464</v>
      </c>
      <c r="B548" s="149">
        <v>351282</v>
      </c>
      <c r="C548" s="80" t="s">
        <v>559</v>
      </c>
      <c r="D548" s="142" t="s">
        <v>1122</v>
      </c>
      <c r="E548" s="17">
        <v>0</v>
      </c>
      <c r="F548" s="123">
        <v>0</v>
      </c>
      <c r="G548" s="2">
        <f t="shared" si="48"/>
        <v>0</v>
      </c>
      <c r="H548" s="3">
        <f t="shared" si="49"/>
        <v>8.0039024109137493</v>
      </c>
      <c r="I548" s="1">
        <f t="shared" si="50"/>
        <v>0</v>
      </c>
      <c r="J548" s="1">
        <f t="shared" si="51"/>
        <v>0</v>
      </c>
      <c r="K548" s="40">
        <f t="shared" si="52"/>
        <v>0.8732460979300799</v>
      </c>
      <c r="L548" s="7">
        <f t="shared" si="53"/>
        <v>0</v>
      </c>
    </row>
    <row r="549" spans="1:12" s="80" customFormat="1">
      <c r="A549" s="142" t="s">
        <v>464</v>
      </c>
      <c r="B549" s="148">
        <v>351283</v>
      </c>
      <c r="C549" s="80" t="s">
        <v>560</v>
      </c>
      <c r="D549" s="142" t="s">
        <v>1122</v>
      </c>
      <c r="E549" s="17">
        <v>0</v>
      </c>
      <c r="F549" s="123">
        <v>0</v>
      </c>
      <c r="G549" s="2">
        <f t="shared" si="48"/>
        <v>0</v>
      </c>
      <c r="H549" s="3">
        <f t="shared" si="49"/>
        <v>8.0039024109137493</v>
      </c>
      <c r="I549" s="1">
        <f t="shared" si="50"/>
        <v>0</v>
      </c>
      <c r="J549" s="1">
        <f t="shared" si="51"/>
        <v>0</v>
      </c>
      <c r="K549" s="40">
        <f t="shared" si="52"/>
        <v>0.8732460979300799</v>
      </c>
      <c r="L549" s="7">
        <f t="shared" si="53"/>
        <v>0</v>
      </c>
    </row>
    <row r="550" spans="1:12" s="80" customFormat="1">
      <c r="A550" s="142" t="s">
        <v>464</v>
      </c>
      <c r="B550" s="148">
        <v>351284</v>
      </c>
      <c r="C550" s="80" t="s">
        <v>561</v>
      </c>
      <c r="D550" s="142" t="s">
        <v>1122</v>
      </c>
      <c r="E550" s="17">
        <v>0</v>
      </c>
      <c r="F550" s="123">
        <v>0</v>
      </c>
      <c r="G550" s="2">
        <f t="shared" si="48"/>
        <v>0</v>
      </c>
      <c r="H550" s="3">
        <f t="shared" si="49"/>
        <v>8.0039024109137493</v>
      </c>
      <c r="I550" s="1">
        <f t="shared" si="50"/>
        <v>0</v>
      </c>
      <c r="J550" s="1">
        <f t="shared" si="51"/>
        <v>0</v>
      </c>
      <c r="K550" s="40">
        <f t="shared" si="52"/>
        <v>0.8732460979300799</v>
      </c>
      <c r="L550" s="7">
        <f t="shared" si="53"/>
        <v>0</v>
      </c>
    </row>
    <row r="551" spans="1:12" s="80" customFormat="1">
      <c r="A551" s="142" t="s">
        <v>464</v>
      </c>
      <c r="B551" s="149">
        <v>351285</v>
      </c>
      <c r="C551" s="80" t="s">
        <v>562</v>
      </c>
      <c r="D551" s="142" t="s">
        <v>1122</v>
      </c>
      <c r="E551" s="17">
        <v>0</v>
      </c>
      <c r="F551" s="123">
        <v>0</v>
      </c>
      <c r="G551" s="2">
        <f t="shared" si="48"/>
        <v>0</v>
      </c>
      <c r="H551" s="3">
        <f t="shared" si="49"/>
        <v>8.0039024109137493</v>
      </c>
      <c r="I551" s="1">
        <f t="shared" si="50"/>
        <v>0</v>
      </c>
      <c r="J551" s="1">
        <f t="shared" si="51"/>
        <v>0</v>
      </c>
      <c r="K551" s="40">
        <f t="shared" si="52"/>
        <v>0.8732460979300799</v>
      </c>
      <c r="L551" s="7">
        <f t="shared" si="53"/>
        <v>0</v>
      </c>
    </row>
    <row r="552" spans="1:12" s="80" customFormat="1">
      <c r="A552" s="142" t="s">
        <v>464</v>
      </c>
      <c r="B552" s="149">
        <v>351291</v>
      </c>
      <c r="C552" s="80" t="s">
        <v>563</v>
      </c>
      <c r="D552" s="142" t="s">
        <v>1122</v>
      </c>
      <c r="E552" s="17">
        <v>0</v>
      </c>
      <c r="F552" s="123">
        <v>0</v>
      </c>
      <c r="G552" s="2">
        <f t="shared" si="48"/>
        <v>0</v>
      </c>
      <c r="H552" s="3">
        <f t="shared" si="49"/>
        <v>8.0039024109137493</v>
      </c>
      <c r="I552" s="1">
        <f t="shared" si="50"/>
        <v>0</v>
      </c>
      <c r="J552" s="1">
        <f t="shared" si="51"/>
        <v>0</v>
      </c>
      <c r="K552" s="40">
        <f t="shared" si="52"/>
        <v>0.8732460979300799</v>
      </c>
      <c r="L552" s="7">
        <f t="shared" si="53"/>
        <v>0</v>
      </c>
    </row>
    <row r="553" spans="1:12" s="80" customFormat="1">
      <c r="A553" s="142" t="s">
        <v>464</v>
      </c>
      <c r="B553" s="148">
        <v>351292</v>
      </c>
      <c r="C553" s="80" t="s">
        <v>564</v>
      </c>
      <c r="D553" s="142" t="s">
        <v>1122</v>
      </c>
      <c r="E553" s="17">
        <v>0</v>
      </c>
      <c r="F553" s="123">
        <v>0</v>
      </c>
      <c r="G553" s="2">
        <f t="shared" si="48"/>
        <v>0</v>
      </c>
      <c r="H553" s="3">
        <f t="shared" si="49"/>
        <v>8.0039024109137493</v>
      </c>
      <c r="I553" s="1">
        <f t="shared" si="50"/>
        <v>0</v>
      </c>
      <c r="J553" s="1">
        <f t="shared" si="51"/>
        <v>0</v>
      </c>
      <c r="K553" s="40">
        <f t="shared" si="52"/>
        <v>0.8732460979300799</v>
      </c>
      <c r="L553" s="7">
        <f t="shared" si="53"/>
        <v>0</v>
      </c>
    </row>
    <row r="554" spans="1:12" s="80" customFormat="1">
      <c r="A554" s="142" t="s">
        <v>464</v>
      </c>
      <c r="B554" s="148">
        <v>351293</v>
      </c>
      <c r="C554" s="80" t="s">
        <v>411</v>
      </c>
      <c r="D554" s="142" t="s">
        <v>1122</v>
      </c>
      <c r="E554" s="17">
        <v>0</v>
      </c>
      <c r="F554" s="123">
        <v>0</v>
      </c>
      <c r="G554" s="2">
        <f t="shared" si="48"/>
        <v>0</v>
      </c>
      <c r="H554" s="3">
        <f t="shared" si="49"/>
        <v>8.0039024109137493</v>
      </c>
      <c r="I554" s="1">
        <f t="shared" si="50"/>
        <v>0</v>
      </c>
      <c r="J554" s="1">
        <f t="shared" si="51"/>
        <v>0</v>
      </c>
      <c r="K554" s="40">
        <f t="shared" si="52"/>
        <v>0.8732460979300799</v>
      </c>
      <c r="L554" s="7">
        <f t="shared" si="53"/>
        <v>0</v>
      </c>
    </row>
    <row r="555" spans="1:12" s="80" customFormat="1">
      <c r="A555" s="142" t="s">
        <v>464</v>
      </c>
      <c r="B555" s="149">
        <v>351294</v>
      </c>
      <c r="C555" s="80" t="s">
        <v>565</v>
      </c>
      <c r="D555" s="142" t="s">
        <v>1122</v>
      </c>
      <c r="E555" s="17">
        <v>0</v>
      </c>
      <c r="F555" s="123">
        <v>0</v>
      </c>
      <c r="G555" s="2">
        <f t="shared" si="48"/>
        <v>0</v>
      </c>
      <c r="H555" s="3">
        <f t="shared" si="49"/>
        <v>8.0039024109137493</v>
      </c>
      <c r="I555" s="1">
        <f t="shared" si="50"/>
        <v>0</v>
      </c>
      <c r="J555" s="1">
        <f t="shared" si="51"/>
        <v>0</v>
      </c>
      <c r="K555" s="40">
        <f t="shared" si="52"/>
        <v>0.8732460979300799</v>
      </c>
      <c r="L555" s="7">
        <f t="shared" si="53"/>
        <v>0</v>
      </c>
    </row>
    <row r="556" spans="1:12" s="80" customFormat="1">
      <c r="A556" s="142" t="s">
        <v>464</v>
      </c>
      <c r="B556" s="149">
        <v>351295</v>
      </c>
      <c r="C556" s="80" t="s">
        <v>566</v>
      </c>
      <c r="D556" s="142" t="s">
        <v>1122</v>
      </c>
      <c r="E556" s="17">
        <v>0</v>
      </c>
      <c r="F556" s="123">
        <v>0</v>
      </c>
      <c r="G556" s="2">
        <f t="shared" si="48"/>
        <v>0</v>
      </c>
      <c r="H556" s="3">
        <f t="shared" si="49"/>
        <v>8.0039024109137493</v>
      </c>
      <c r="I556" s="1">
        <f t="shared" si="50"/>
        <v>0</v>
      </c>
      <c r="J556" s="1">
        <f t="shared" si="51"/>
        <v>0</v>
      </c>
      <c r="K556" s="40">
        <f t="shared" si="52"/>
        <v>0.8732460979300799</v>
      </c>
      <c r="L556" s="7">
        <f t="shared" si="53"/>
        <v>0</v>
      </c>
    </row>
    <row r="557" spans="1:12" s="80" customFormat="1">
      <c r="A557" s="142" t="s">
        <v>464</v>
      </c>
      <c r="B557" s="150">
        <v>351297</v>
      </c>
      <c r="C557" s="80" t="s">
        <v>567</v>
      </c>
      <c r="D557" s="142" t="s">
        <v>1122</v>
      </c>
      <c r="E557" s="17">
        <v>290304</v>
      </c>
      <c r="F557" s="123">
        <v>2152</v>
      </c>
      <c r="G557" s="2">
        <f t="shared" si="48"/>
        <v>134.89962825278809</v>
      </c>
      <c r="H557" s="3">
        <f t="shared" si="49"/>
        <v>8.0039024109137493</v>
      </c>
      <c r="I557" s="1">
        <f t="shared" si="50"/>
        <v>17224.39798828639</v>
      </c>
      <c r="J557" s="1">
        <f t="shared" si="51"/>
        <v>273079.60201171361</v>
      </c>
      <c r="K557" s="40">
        <f t="shared" si="52"/>
        <v>0.8732460979300799</v>
      </c>
      <c r="L557" s="7">
        <f t="shared" si="53"/>
        <v>238465.6968810281</v>
      </c>
    </row>
    <row r="558" spans="1:12" s="80" customFormat="1">
      <c r="A558" s="142" t="s">
        <v>464</v>
      </c>
      <c r="B558" s="150">
        <v>351298</v>
      </c>
      <c r="C558" s="80" t="s">
        <v>568</v>
      </c>
      <c r="D558" s="142" t="s">
        <v>1122</v>
      </c>
      <c r="E558" s="17">
        <v>39240</v>
      </c>
      <c r="F558" s="123">
        <v>750</v>
      </c>
      <c r="G558" s="2">
        <f t="shared" si="48"/>
        <v>52.32</v>
      </c>
      <c r="H558" s="3">
        <f t="shared" si="49"/>
        <v>8.0039024109137493</v>
      </c>
      <c r="I558" s="1">
        <f t="shared" si="50"/>
        <v>6002.9268081853124</v>
      </c>
      <c r="J558" s="1">
        <f t="shared" si="51"/>
        <v>33237.073191814685</v>
      </c>
      <c r="K558" s="40">
        <f t="shared" si="52"/>
        <v>0.8732460979300799</v>
      </c>
      <c r="L558" s="7">
        <f t="shared" si="53"/>
        <v>29024.14447136864</v>
      </c>
    </row>
    <row r="559" spans="1:12" s="80" customFormat="1">
      <c r="A559" s="142" t="s">
        <v>464</v>
      </c>
      <c r="B559" s="148">
        <v>351301</v>
      </c>
      <c r="C559" s="80" t="s">
        <v>1217</v>
      </c>
      <c r="D559" s="142" t="s">
        <v>1122</v>
      </c>
      <c r="E559" s="17">
        <v>0</v>
      </c>
      <c r="F559" s="123">
        <v>0</v>
      </c>
      <c r="G559" s="2">
        <f t="shared" si="48"/>
        <v>0</v>
      </c>
      <c r="H559" s="3">
        <f t="shared" si="49"/>
        <v>8.0039024109137493</v>
      </c>
      <c r="I559" s="1">
        <f t="shared" si="50"/>
        <v>0</v>
      </c>
      <c r="J559" s="1">
        <f t="shared" si="51"/>
        <v>0</v>
      </c>
      <c r="K559" s="40">
        <f t="shared" si="52"/>
        <v>0.8732460979300799</v>
      </c>
      <c r="L559" s="7">
        <f t="shared" si="53"/>
        <v>0</v>
      </c>
    </row>
    <row r="560" spans="1:12" s="80" customFormat="1">
      <c r="A560" s="142" t="s">
        <v>464</v>
      </c>
      <c r="B560" s="148">
        <v>351302</v>
      </c>
      <c r="C560" s="80" t="s">
        <v>570</v>
      </c>
      <c r="D560" s="142" t="s">
        <v>1122</v>
      </c>
      <c r="E560" s="17">
        <v>0</v>
      </c>
      <c r="F560" s="123">
        <v>0</v>
      </c>
      <c r="G560" s="2">
        <f t="shared" si="48"/>
        <v>0</v>
      </c>
      <c r="H560" s="3">
        <f t="shared" si="49"/>
        <v>8.0039024109137493</v>
      </c>
      <c r="I560" s="1">
        <f t="shared" si="50"/>
        <v>0</v>
      </c>
      <c r="J560" s="1">
        <f t="shared" si="51"/>
        <v>0</v>
      </c>
      <c r="K560" s="40">
        <f t="shared" si="52"/>
        <v>0.8732460979300799</v>
      </c>
      <c r="L560" s="7">
        <f t="shared" si="53"/>
        <v>0</v>
      </c>
    </row>
    <row r="561" spans="1:12" s="80" customFormat="1">
      <c r="A561" s="142" t="s">
        <v>464</v>
      </c>
      <c r="B561" s="148">
        <v>351303</v>
      </c>
      <c r="C561" s="80" t="s">
        <v>571</v>
      </c>
      <c r="D561" s="142" t="s">
        <v>1122</v>
      </c>
      <c r="E561" s="17">
        <v>0</v>
      </c>
      <c r="F561" s="123">
        <v>0</v>
      </c>
      <c r="G561" s="2">
        <f t="shared" si="48"/>
        <v>0</v>
      </c>
      <c r="H561" s="3">
        <f t="shared" si="49"/>
        <v>8.0039024109137493</v>
      </c>
      <c r="I561" s="1">
        <f t="shared" si="50"/>
        <v>0</v>
      </c>
      <c r="J561" s="1">
        <f t="shared" si="51"/>
        <v>0</v>
      </c>
      <c r="K561" s="40">
        <f t="shared" si="52"/>
        <v>0.8732460979300799</v>
      </c>
      <c r="L561" s="7">
        <f t="shared" si="53"/>
        <v>0</v>
      </c>
    </row>
    <row r="562" spans="1:12" s="80" customFormat="1">
      <c r="A562" s="142" t="s">
        <v>464</v>
      </c>
      <c r="B562" s="148">
        <v>351304</v>
      </c>
      <c r="C562" s="80" t="s">
        <v>572</v>
      </c>
      <c r="D562" s="142" t="s">
        <v>1122</v>
      </c>
      <c r="E562" s="17">
        <v>0</v>
      </c>
      <c r="F562" s="123">
        <v>0</v>
      </c>
      <c r="G562" s="2">
        <f t="shared" si="48"/>
        <v>0</v>
      </c>
      <c r="H562" s="3">
        <f t="shared" si="49"/>
        <v>8.0039024109137493</v>
      </c>
      <c r="I562" s="1">
        <f t="shared" si="50"/>
        <v>0</v>
      </c>
      <c r="J562" s="1">
        <f t="shared" si="51"/>
        <v>0</v>
      </c>
      <c r="K562" s="40">
        <f t="shared" si="52"/>
        <v>0.8732460979300799</v>
      </c>
      <c r="L562" s="7">
        <f t="shared" si="53"/>
        <v>0</v>
      </c>
    </row>
    <row r="563" spans="1:12" s="80" customFormat="1">
      <c r="A563" s="142" t="s">
        <v>464</v>
      </c>
      <c r="B563" s="148">
        <v>351305</v>
      </c>
      <c r="C563" s="80" t="s">
        <v>573</v>
      </c>
      <c r="D563" s="142" t="s">
        <v>1122</v>
      </c>
      <c r="E563" s="17">
        <v>0</v>
      </c>
      <c r="F563" s="123">
        <v>0</v>
      </c>
      <c r="G563" s="2">
        <f t="shared" si="48"/>
        <v>0</v>
      </c>
      <c r="H563" s="3">
        <f t="shared" si="49"/>
        <v>8.0039024109137493</v>
      </c>
      <c r="I563" s="1">
        <f t="shared" si="50"/>
        <v>0</v>
      </c>
      <c r="J563" s="1">
        <f t="shared" si="51"/>
        <v>0</v>
      </c>
      <c r="K563" s="40">
        <f t="shared" si="52"/>
        <v>0.8732460979300799</v>
      </c>
      <c r="L563" s="7">
        <f t="shared" si="53"/>
        <v>0</v>
      </c>
    </row>
    <row r="564" spans="1:12" s="80" customFormat="1">
      <c r="A564" s="142" t="s">
        <v>464</v>
      </c>
      <c r="B564" s="148">
        <v>351306</v>
      </c>
      <c r="C564" s="80" t="s">
        <v>574</v>
      </c>
      <c r="D564" s="142" t="s">
        <v>1122</v>
      </c>
      <c r="E564" s="17">
        <v>0</v>
      </c>
      <c r="F564" s="123">
        <v>0</v>
      </c>
      <c r="G564" s="2">
        <f t="shared" si="48"/>
        <v>0</v>
      </c>
      <c r="H564" s="3">
        <f t="shared" si="49"/>
        <v>8.0039024109137493</v>
      </c>
      <c r="I564" s="1">
        <f t="shared" si="50"/>
        <v>0</v>
      </c>
      <c r="J564" s="1">
        <f t="shared" si="51"/>
        <v>0</v>
      </c>
      <c r="K564" s="40">
        <f t="shared" si="52"/>
        <v>0.8732460979300799</v>
      </c>
      <c r="L564" s="7">
        <f t="shared" si="53"/>
        <v>0</v>
      </c>
    </row>
    <row r="565" spans="1:12" s="80" customFormat="1">
      <c r="A565" s="142" t="s">
        <v>464</v>
      </c>
      <c r="B565" s="149">
        <v>351307</v>
      </c>
      <c r="C565" s="80" t="s">
        <v>575</v>
      </c>
      <c r="D565" s="142" t="s">
        <v>1122</v>
      </c>
      <c r="E565" s="17">
        <v>0</v>
      </c>
      <c r="F565" s="123">
        <v>0</v>
      </c>
      <c r="G565" s="2">
        <f t="shared" si="48"/>
        <v>0</v>
      </c>
      <c r="H565" s="3">
        <f t="shared" si="49"/>
        <v>8.0039024109137493</v>
      </c>
      <c r="I565" s="1">
        <f t="shared" si="50"/>
        <v>0</v>
      </c>
      <c r="J565" s="1">
        <f t="shared" si="51"/>
        <v>0</v>
      </c>
      <c r="K565" s="40">
        <f t="shared" si="52"/>
        <v>0.8732460979300799</v>
      </c>
      <c r="L565" s="7">
        <f t="shared" si="53"/>
        <v>0</v>
      </c>
    </row>
    <row r="566" spans="1:12" s="80" customFormat="1">
      <c r="A566" s="142" t="s">
        <v>464</v>
      </c>
      <c r="B566" s="149">
        <v>351308</v>
      </c>
      <c r="C566" s="80" t="s">
        <v>576</v>
      </c>
      <c r="D566" s="142" t="s">
        <v>1122</v>
      </c>
      <c r="E566" s="17">
        <v>0</v>
      </c>
      <c r="F566" s="123">
        <v>0</v>
      </c>
      <c r="G566" s="2">
        <f t="shared" si="48"/>
        <v>0</v>
      </c>
      <c r="H566" s="3">
        <f t="shared" si="49"/>
        <v>8.0039024109137493</v>
      </c>
      <c r="I566" s="1">
        <f t="shared" si="50"/>
        <v>0</v>
      </c>
      <c r="J566" s="1">
        <f t="shared" si="51"/>
        <v>0</v>
      </c>
      <c r="K566" s="40">
        <f t="shared" si="52"/>
        <v>0.8732460979300799</v>
      </c>
      <c r="L566" s="7">
        <f t="shared" si="53"/>
        <v>0</v>
      </c>
    </row>
    <row r="567" spans="1:12" s="80" customFormat="1">
      <c r="A567" s="142" t="s">
        <v>464</v>
      </c>
      <c r="B567" s="149">
        <v>351309</v>
      </c>
      <c r="C567" s="80" t="s">
        <v>577</v>
      </c>
      <c r="D567" s="142" t="s">
        <v>1122</v>
      </c>
      <c r="E567" s="17">
        <v>0</v>
      </c>
      <c r="F567" s="123">
        <v>0</v>
      </c>
      <c r="G567" s="2">
        <f t="shared" si="48"/>
        <v>0</v>
      </c>
      <c r="H567" s="3">
        <f t="shared" si="49"/>
        <v>8.0039024109137493</v>
      </c>
      <c r="I567" s="1">
        <f t="shared" si="50"/>
        <v>0</v>
      </c>
      <c r="J567" s="1">
        <f t="shared" si="51"/>
        <v>0</v>
      </c>
      <c r="K567" s="40">
        <f t="shared" si="52"/>
        <v>0.8732460979300799</v>
      </c>
      <c r="L567" s="7">
        <f t="shared" si="53"/>
        <v>0</v>
      </c>
    </row>
    <row r="568" spans="1:12" s="80" customFormat="1">
      <c r="A568" s="142" t="s">
        <v>464</v>
      </c>
      <c r="B568" s="149">
        <v>351310</v>
      </c>
      <c r="C568" s="80" t="s">
        <v>578</v>
      </c>
      <c r="D568" s="142" t="s">
        <v>1122</v>
      </c>
      <c r="E568" s="17">
        <v>0</v>
      </c>
      <c r="F568" s="123">
        <v>0</v>
      </c>
      <c r="G568" s="2">
        <f t="shared" si="48"/>
        <v>0</v>
      </c>
      <c r="H568" s="3">
        <f t="shared" si="49"/>
        <v>8.0039024109137493</v>
      </c>
      <c r="I568" s="1">
        <f t="shared" si="50"/>
        <v>0</v>
      </c>
      <c r="J568" s="1">
        <f t="shared" si="51"/>
        <v>0</v>
      </c>
      <c r="K568" s="40">
        <f t="shared" si="52"/>
        <v>0.8732460979300799</v>
      </c>
      <c r="L568" s="7">
        <f t="shared" si="53"/>
        <v>0</v>
      </c>
    </row>
    <row r="569" spans="1:12" s="80" customFormat="1">
      <c r="A569" s="142" t="s">
        <v>464</v>
      </c>
      <c r="B569" s="148">
        <v>351316</v>
      </c>
      <c r="C569" s="80" t="s">
        <v>579</v>
      </c>
      <c r="D569" s="142" t="s">
        <v>1122</v>
      </c>
      <c r="E569" s="17">
        <v>0</v>
      </c>
      <c r="F569" s="123">
        <v>0</v>
      </c>
      <c r="G569" s="2">
        <f t="shared" si="48"/>
        <v>0</v>
      </c>
      <c r="H569" s="3">
        <f t="shared" si="49"/>
        <v>8.0039024109137493</v>
      </c>
      <c r="I569" s="1">
        <f t="shared" si="50"/>
        <v>0</v>
      </c>
      <c r="J569" s="1">
        <f t="shared" si="51"/>
        <v>0</v>
      </c>
      <c r="K569" s="40">
        <f t="shared" si="52"/>
        <v>0.8732460979300799</v>
      </c>
      <c r="L569" s="7">
        <f t="shared" si="53"/>
        <v>0</v>
      </c>
    </row>
    <row r="570" spans="1:12" s="80" customFormat="1">
      <c r="A570" s="142" t="s">
        <v>464</v>
      </c>
      <c r="B570" s="149">
        <v>351319</v>
      </c>
      <c r="C570" s="80" t="s">
        <v>580</v>
      </c>
      <c r="D570" s="142" t="s">
        <v>1122</v>
      </c>
      <c r="E570" s="17">
        <v>0</v>
      </c>
      <c r="F570" s="123">
        <v>0</v>
      </c>
      <c r="G570" s="2">
        <f t="shared" si="48"/>
        <v>0</v>
      </c>
      <c r="H570" s="3">
        <f t="shared" si="49"/>
        <v>8.0039024109137493</v>
      </c>
      <c r="I570" s="1">
        <f t="shared" si="50"/>
        <v>0</v>
      </c>
      <c r="J570" s="1">
        <f t="shared" si="51"/>
        <v>0</v>
      </c>
      <c r="K570" s="40">
        <f t="shared" si="52"/>
        <v>0.8732460979300799</v>
      </c>
      <c r="L570" s="7">
        <f t="shared" si="53"/>
        <v>0</v>
      </c>
    </row>
    <row r="571" spans="1:12" s="80" customFormat="1">
      <c r="A571" s="142" t="s">
        <v>464</v>
      </c>
      <c r="B571" s="148">
        <v>351320</v>
      </c>
      <c r="C571" s="80" t="s">
        <v>581</v>
      </c>
      <c r="D571" s="142" t="s">
        <v>1122</v>
      </c>
      <c r="E571" s="17">
        <v>0</v>
      </c>
      <c r="F571" s="123">
        <v>0</v>
      </c>
      <c r="G571" s="2">
        <f t="shared" si="48"/>
        <v>0</v>
      </c>
      <c r="H571" s="3">
        <f t="shared" si="49"/>
        <v>8.0039024109137493</v>
      </c>
      <c r="I571" s="1">
        <f t="shared" si="50"/>
        <v>0</v>
      </c>
      <c r="J571" s="1">
        <f t="shared" si="51"/>
        <v>0</v>
      </c>
      <c r="K571" s="40">
        <f t="shared" si="52"/>
        <v>0.8732460979300799</v>
      </c>
      <c r="L571" s="7">
        <f t="shared" si="53"/>
        <v>0</v>
      </c>
    </row>
    <row r="572" spans="1:12" s="80" customFormat="1">
      <c r="A572" s="142" t="s">
        <v>464</v>
      </c>
      <c r="B572" s="148">
        <v>351322</v>
      </c>
      <c r="C572" s="80" t="s">
        <v>582</v>
      </c>
      <c r="D572" s="142" t="s">
        <v>1122</v>
      </c>
      <c r="E572" s="17">
        <v>0</v>
      </c>
      <c r="F572" s="123">
        <v>0</v>
      </c>
      <c r="G572" s="2">
        <f t="shared" si="48"/>
        <v>0</v>
      </c>
      <c r="H572" s="3">
        <f t="shared" si="49"/>
        <v>8.0039024109137493</v>
      </c>
      <c r="I572" s="1">
        <f t="shared" si="50"/>
        <v>0</v>
      </c>
      <c r="J572" s="1">
        <f t="shared" si="51"/>
        <v>0</v>
      </c>
      <c r="K572" s="40">
        <f t="shared" si="52"/>
        <v>0.8732460979300799</v>
      </c>
      <c r="L572" s="7">
        <f t="shared" si="53"/>
        <v>0</v>
      </c>
    </row>
    <row r="573" spans="1:12" s="80" customFormat="1">
      <c r="A573" s="142" t="s">
        <v>464</v>
      </c>
      <c r="B573" s="148">
        <v>351324</v>
      </c>
      <c r="C573" s="80" t="s">
        <v>583</v>
      </c>
      <c r="D573" s="142" t="s">
        <v>1122</v>
      </c>
      <c r="E573" s="17">
        <v>0</v>
      </c>
      <c r="F573" s="123">
        <v>0</v>
      </c>
      <c r="G573" s="2">
        <f t="shared" si="48"/>
        <v>0</v>
      </c>
      <c r="H573" s="3">
        <f t="shared" si="49"/>
        <v>8.0039024109137493</v>
      </c>
      <c r="I573" s="1">
        <f t="shared" si="50"/>
        <v>0</v>
      </c>
      <c r="J573" s="1">
        <f t="shared" si="51"/>
        <v>0</v>
      </c>
      <c r="K573" s="40">
        <f t="shared" si="52"/>
        <v>0.8732460979300799</v>
      </c>
      <c r="L573" s="7">
        <f t="shared" si="53"/>
        <v>0</v>
      </c>
    </row>
    <row r="574" spans="1:12" s="80" customFormat="1">
      <c r="A574" s="142" t="s">
        <v>464</v>
      </c>
      <c r="B574" s="148">
        <v>351326</v>
      </c>
      <c r="C574" s="80" t="s">
        <v>584</v>
      </c>
      <c r="D574" s="142" t="s">
        <v>1122</v>
      </c>
      <c r="E574" s="17">
        <v>0</v>
      </c>
      <c r="F574" s="123">
        <v>0</v>
      </c>
      <c r="G574" s="2">
        <f t="shared" si="48"/>
        <v>0</v>
      </c>
      <c r="H574" s="3">
        <f t="shared" si="49"/>
        <v>8.0039024109137493</v>
      </c>
      <c r="I574" s="1">
        <f t="shared" si="50"/>
        <v>0</v>
      </c>
      <c r="J574" s="1">
        <f t="shared" si="51"/>
        <v>0</v>
      </c>
      <c r="K574" s="40">
        <f t="shared" si="52"/>
        <v>0.8732460979300799</v>
      </c>
      <c r="L574" s="7">
        <f t="shared" si="53"/>
        <v>0</v>
      </c>
    </row>
    <row r="575" spans="1:12" s="80" customFormat="1">
      <c r="A575" s="142" t="s">
        <v>464</v>
      </c>
      <c r="B575" s="148">
        <v>351327</v>
      </c>
      <c r="C575" s="80" t="s">
        <v>585</v>
      </c>
      <c r="D575" s="142" t="s">
        <v>1122</v>
      </c>
      <c r="E575" s="17">
        <v>0</v>
      </c>
      <c r="F575" s="123">
        <v>0</v>
      </c>
      <c r="G575" s="2">
        <f t="shared" si="48"/>
        <v>0</v>
      </c>
      <c r="H575" s="3">
        <f t="shared" si="49"/>
        <v>8.0039024109137493</v>
      </c>
      <c r="I575" s="1">
        <f t="shared" si="50"/>
        <v>0</v>
      </c>
      <c r="J575" s="1">
        <f t="shared" si="51"/>
        <v>0</v>
      </c>
      <c r="K575" s="40">
        <f t="shared" si="52"/>
        <v>0.8732460979300799</v>
      </c>
      <c r="L575" s="7">
        <f t="shared" si="53"/>
        <v>0</v>
      </c>
    </row>
    <row r="576" spans="1:12" s="80" customFormat="1">
      <c r="A576" s="142" t="s">
        <v>464</v>
      </c>
      <c r="B576" s="148">
        <v>351328</v>
      </c>
      <c r="C576" s="80" t="s">
        <v>586</v>
      </c>
      <c r="D576" s="142" t="s">
        <v>1122</v>
      </c>
      <c r="E576" s="17">
        <v>0</v>
      </c>
      <c r="F576" s="123">
        <v>0</v>
      </c>
      <c r="G576" s="2">
        <f t="shared" si="48"/>
        <v>0</v>
      </c>
      <c r="H576" s="3">
        <f t="shared" si="49"/>
        <v>8.0039024109137493</v>
      </c>
      <c r="I576" s="1">
        <f t="shared" si="50"/>
        <v>0</v>
      </c>
      <c r="J576" s="1">
        <f t="shared" si="51"/>
        <v>0</v>
      </c>
      <c r="K576" s="40">
        <f t="shared" si="52"/>
        <v>0.8732460979300799</v>
      </c>
      <c r="L576" s="7">
        <f t="shared" si="53"/>
        <v>0</v>
      </c>
    </row>
    <row r="577" spans="1:12" s="80" customFormat="1">
      <c r="A577" s="142" t="s">
        <v>464</v>
      </c>
      <c r="B577" s="148">
        <v>351329</v>
      </c>
      <c r="C577" s="80" t="s">
        <v>587</v>
      </c>
      <c r="D577" s="142" t="s">
        <v>1122</v>
      </c>
      <c r="E577" s="17">
        <v>0</v>
      </c>
      <c r="F577" s="123">
        <v>0</v>
      </c>
      <c r="G577" s="2">
        <f t="shared" si="48"/>
        <v>0</v>
      </c>
      <c r="H577" s="3">
        <f t="shared" si="49"/>
        <v>8.0039024109137493</v>
      </c>
      <c r="I577" s="1">
        <f t="shared" si="50"/>
        <v>0</v>
      </c>
      <c r="J577" s="1">
        <f t="shared" si="51"/>
        <v>0</v>
      </c>
      <c r="K577" s="40">
        <f t="shared" si="52"/>
        <v>0.8732460979300799</v>
      </c>
      <c r="L577" s="7">
        <f t="shared" si="53"/>
        <v>0</v>
      </c>
    </row>
    <row r="578" spans="1:12" s="80" customFormat="1">
      <c r="A578" s="142" t="s">
        <v>464</v>
      </c>
      <c r="B578" s="148">
        <v>351331</v>
      </c>
      <c r="C578" s="80" t="s">
        <v>588</v>
      </c>
      <c r="D578" s="142" t="s">
        <v>1122</v>
      </c>
      <c r="E578" s="17">
        <v>0</v>
      </c>
      <c r="F578" s="123">
        <v>0</v>
      </c>
      <c r="G578" s="2">
        <f t="shared" si="48"/>
        <v>0</v>
      </c>
      <c r="H578" s="3">
        <f t="shared" si="49"/>
        <v>8.0039024109137493</v>
      </c>
      <c r="I578" s="1">
        <f t="shared" si="50"/>
        <v>0</v>
      </c>
      <c r="J578" s="1">
        <f t="shared" si="51"/>
        <v>0</v>
      </c>
      <c r="K578" s="40">
        <f t="shared" si="52"/>
        <v>0.8732460979300799</v>
      </c>
      <c r="L578" s="7">
        <f t="shared" si="53"/>
        <v>0</v>
      </c>
    </row>
    <row r="579" spans="1:12" s="80" customFormat="1">
      <c r="A579" s="142" t="s">
        <v>464</v>
      </c>
      <c r="B579" s="148">
        <v>351332</v>
      </c>
      <c r="C579" s="80" t="s">
        <v>589</v>
      </c>
      <c r="D579" s="142" t="s">
        <v>1122</v>
      </c>
      <c r="E579" s="17">
        <v>0</v>
      </c>
      <c r="F579" s="123">
        <v>0</v>
      </c>
      <c r="G579" s="2">
        <f t="shared" ref="G579:G642" si="54">IFERROR(E579/F579,0)</f>
        <v>0</v>
      </c>
      <c r="H579" s="3">
        <f t="shared" ref="H579:H642" si="55">$D$1108</f>
        <v>8.0039024109137493</v>
      </c>
      <c r="I579" s="1">
        <f t="shared" ref="I579:I642" si="56">MIN(E579,F579*H579)</f>
        <v>0</v>
      </c>
      <c r="J579" s="1">
        <f t="shared" ref="J579:J642" si="57">E579-I579</f>
        <v>0</v>
      </c>
      <c r="K579" s="40">
        <f t="shared" ref="K579:K642" si="58">$J$1106</f>
        <v>0.8732460979300799</v>
      </c>
      <c r="L579" s="7">
        <f t="shared" ref="L579:L642" si="59">K579*J579</f>
        <v>0</v>
      </c>
    </row>
    <row r="580" spans="1:12" s="80" customFormat="1">
      <c r="A580" s="142" t="s">
        <v>464</v>
      </c>
      <c r="B580" s="149">
        <v>351334</v>
      </c>
      <c r="C580" s="80" t="s">
        <v>590</v>
      </c>
      <c r="D580" s="142" t="s">
        <v>1122</v>
      </c>
      <c r="E580" s="17">
        <v>0</v>
      </c>
      <c r="F580" s="123">
        <v>0</v>
      </c>
      <c r="G580" s="2">
        <f t="shared" si="54"/>
        <v>0</v>
      </c>
      <c r="H580" s="3">
        <f t="shared" si="55"/>
        <v>8.0039024109137493</v>
      </c>
      <c r="I580" s="1">
        <f t="shared" si="56"/>
        <v>0</v>
      </c>
      <c r="J580" s="1">
        <f t="shared" si="57"/>
        <v>0</v>
      </c>
      <c r="K580" s="40">
        <f t="shared" si="58"/>
        <v>0.8732460979300799</v>
      </c>
      <c r="L580" s="7">
        <f t="shared" si="59"/>
        <v>0</v>
      </c>
    </row>
    <row r="581" spans="1:12" s="80" customFormat="1">
      <c r="A581" s="142" t="s">
        <v>464</v>
      </c>
      <c r="B581" s="149">
        <v>351335</v>
      </c>
      <c r="C581" s="80" t="s">
        <v>591</v>
      </c>
      <c r="D581" s="142" t="s">
        <v>1122</v>
      </c>
      <c r="E581" s="17">
        <v>0</v>
      </c>
      <c r="F581" s="123">
        <v>0</v>
      </c>
      <c r="G581" s="2">
        <f t="shared" si="54"/>
        <v>0</v>
      </c>
      <c r="H581" s="3">
        <f t="shared" si="55"/>
        <v>8.0039024109137493</v>
      </c>
      <c r="I581" s="1">
        <f t="shared" si="56"/>
        <v>0</v>
      </c>
      <c r="J581" s="1">
        <f t="shared" si="57"/>
        <v>0</v>
      </c>
      <c r="K581" s="40">
        <f t="shared" si="58"/>
        <v>0.8732460979300799</v>
      </c>
      <c r="L581" s="7">
        <f t="shared" si="59"/>
        <v>0</v>
      </c>
    </row>
    <row r="582" spans="1:12" s="80" customFormat="1">
      <c r="A582" s="142" t="s">
        <v>464</v>
      </c>
      <c r="B582" s="148">
        <v>351336</v>
      </c>
      <c r="C582" s="80" t="s">
        <v>592</v>
      </c>
      <c r="D582" s="142" t="s">
        <v>1122</v>
      </c>
      <c r="E582" s="17">
        <v>0</v>
      </c>
      <c r="F582" s="123">
        <v>0</v>
      </c>
      <c r="G582" s="2">
        <f t="shared" si="54"/>
        <v>0</v>
      </c>
      <c r="H582" s="3">
        <f t="shared" si="55"/>
        <v>8.0039024109137493</v>
      </c>
      <c r="I582" s="1">
        <f t="shared" si="56"/>
        <v>0</v>
      </c>
      <c r="J582" s="1">
        <f t="shared" si="57"/>
        <v>0</v>
      </c>
      <c r="K582" s="40">
        <f t="shared" si="58"/>
        <v>0.8732460979300799</v>
      </c>
      <c r="L582" s="7">
        <f t="shared" si="59"/>
        <v>0</v>
      </c>
    </row>
    <row r="583" spans="1:12" s="80" customFormat="1">
      <c r="A583" s="142" t="s">
        <v>464</v>
      </c>
      <c r="B583" s="148">
        <v>351337</v>
      </c>
      <c r="C583" s="80" t="s">
        <v>593</v>
      </c>
      <c r="D583" s="142" t="s">
        <v>1122</v>
      </c>
      <c r="E583" s="17">
        <v>0</v>
      </c>
      <c r="F583" s="123">
        <v>0</v>
      </c>
      <c r="G583" s="2">
        <f t="shared" si="54"/>
        <v>0</v>
      </c>
      <c r="H583" s="3">
        <f t="shared" si="55"/>
        <v>8.0039024109137493</v>
      </c>
      <c r="I583" s="1">
        <f t="shared" si="56"/>
        <v>0</v>
      </c>
      <c r="J583" s="1">
        <f t="shared" si="57"/>
        <v>0</v>
      </c>
      <c r="K583" s="40">
        <f t="shared" si="58"/>
        <v>0.8732460979300799</v>
      </c>
      <c r="L583" s="7">
        <f t="shared" si="59"/>
        <v>0</v>
      </c>
    </row>
    <row r="584" spans="1:12" s="80" customFormat="1">
      <c r="A584" s="142" t="s">
        <v>464</v>
      </c>
      <c r="B584" s="149">
        <v>351342</v>
      </c>
      <c r="C584" s="80" t="s">
        <v>594</v>
      </c>
      <c r="D584" s="142" t="s">
        <v>1122</v>
      </c>
      <c r="E584" s="17">
        <v>0</v>
      </c>
      <c r="F584" s="123">
        <v>0</v>
      </c>
      <c r="G584" s="2">
        <f t="shared" si="54"/>
        <v>0</v>
      </c>
      <c r="H584" s="3">
        <f t="shared" si="55"/>
        <v>8.0039024109137493</v>
      </c>
      <c r="I584" s="1">
        <f t="shared" si="56"/>
        <v>0</v>
      </c>
      <c r="J584" s="1">
        <f t="shared" si="57"/>
        <v>0</v>
      </c>
      <c r="K584" s="40">
        <f t="shared" si="58"/>
        <v>0.8732460979300799</v>
      </c>
      <c r="L584" s="7">
        <f t="shared" si="59"/>
        <v>0</v>
      </c>
    </row>
    <row r="585" spans="1:12" s="80" customFormat="1">
      <c r="A585" s="142" t="s">
        <v>464</v>
      </c>
      <c r="B585" s="149">
        <v>351343</v>
      </c>
      <c r="C585" s="80" t="s">
        <v>595</v>
      </c>
      <c r="D585" s="142" t="s">
        <v>1122</v>
      </c>
      <c r="E585" s="17">
        <v>0</v>
      </c>
      <c r="F585" s="123">
        <v>0</v>
      </c>
      <c r="G585" s="2">
        <f t="shared" si="54"/>
        <v>0</v>
      </c>
      <c r="H585" s="3">
        <f t="shared" si="55"/>
        <v>8.0039024109137493</v>
      </c>
      <c r="I585" s="1">
        <f t="shared" si="56"/>
        <v>0</v>
      </c>
      <c r="J585" s="1">
        <f t="shared" si="57"/>
        <v>0</v>
      </c>
      <c r="K585" s="40">
        <f t="shared" si="58"/>
        <v>0.8732460979300799</v>
      </c>
      <c r="L585" s="7">
        <f t="shared" si="59"/>
        <v>0</v>
      </c>
    </row>
    <row r="586" spans="1:12" s="80" customFormat="1">
      <c r="A586" s="142" t="s">
        <v>464</v>
      </c>
      <c r="B586" s="149">
        <v>351344</v>
      </c>
      <c r="C586" s="80" t="s">
        <v>596</v>
      </c>
      <c r="D586" s="142" t="s">
        <v>1122</v>
      </c>
      <c r="E586" s="17">
        <v>0</v>
      </c>
      <c r="F586" s="123">
        <v>0</v>
      </c>
      <c r="G586" s="2">
        <f t="shared" si="54"/>
        <v>0</v>
      </c>
      <c r="H586" s="3">
        <f t="shared" si="55"/>
        <v>8.0039024109137493</v>
      </c>
      <c r="I586" s="1">
        <f t="shared" si="56"/>
        <v>0</v>
      </c>
      <c r="J586" s="1">
        <f t="shared" si="57"/>
        <v>0</v>
      </c>
      <c r="K586" s="40">
        <f t="shared" si="58"/>
        <v>0.8732460979300799</v>
      </c>
      <c r="L586" s="7">
        <f t="shared" si="59"/>
        <v>0</v>
      </c>
    </row>
    <row r="587" spans="1:12" s="80" customFormat="1">
      <c r="A587" s="142" t="s">
        <v>464</v>
      </c>
      <c r="B587" s="148">
        <v>351346</v>
      </c>
      <c r="C587" s="80" t="s">
        <v>597</v>
      </c>
      <c r="D587" s="142" t="s">
        <v>1122</v>
      </c>
      <c r="E587" s="17">
        <v>0</v>
      </c>
      <c r="F587" s="123">
        <v>0</v>
      </c>
      <c r="G587" s="2">
        <f t="shared" si="54"/>
        <v>0</v>
      </c>
      <c r="H587" s="3">
        <f t="shared" si="55"/>
        <v>8.0039024109137493</v>
      </c>
      <c r="I587" s="1">
        <f t="shared" si="56"/>
        <v>0</v>
      </c>
      <c r="J587" s="1">
        <f t="shared" si="57"/>
        <v>0</v>
      </c>
      <c r="K587" s="40">
        <f t="shared" si="58"/>
        <v>0.8732460979300799</v>
      </c>
      <c r="L587" s="7">
        <f t="shared" si="59"/>
        <v>0</v>
      </c>
    </row>
    <row r="588" spans="1:12" s="80" customFormat="1">
      <c r="A588" s="142" t="s">
        <v>464</v>
      </c>
      <c r="B588" s="148">
        <v>351405</v>
      </c>
      <c r="C588" s="80" t="s">
        <v>598</v>
      </c>
      <c r="D588" s="142" t="s">
        <v>1122</v>
      </c>
      <c r="E588" s="17">
        <v>0</v>
      </c>
      <c r="F588" s="123">
        <v>0</v>
      </c>
      <c r="G588" s="2">
        <f t="shared" si="54"/>
        <v>0</v>
      </c>
      <c r="H588" s="3">
        <f t="shared" si="55"/>
        <v>8.0039024109137493</v>
      </c>
      <c r="I588" s="1">
        <f t="shared" si="56"/>
        <v>0</v>
      </c>
      <c r="J588" s="1">
        <f t="shared" si="57"/>
        <v>0</v>
      </c>
      <c r="K588" s="40">
        <f t="shared" si="58"/>
        <v>0.8732460979300799</v>
      </c>
      <c r="L588" s="7">
        <f t="shared" si="59"/>
        <v>0</v>
      </c>
    </row>
    <row r="589" spans="1:12" s="80" customFormat="1">
      <c r="A589" s="142" t="s">
        <v>464</v>
      </c>
      <c r="B589" s="148">
        <v>351407</v>
      </c>
      <c r="C589" s="80" t="s">
        <v>599</v>
      </c>
      <c r="D589" s="142" t="s">
        <v>1122</v>
      </c>
      <c r="E589" s="17">
        <v>0</v>
      </c>
      <c r="F589" s="123">
        <v>0</v>
      </c>
      <c r="G589" s="2">
        <f t="shared" si="54"/>
        <v>0</v>
      </c>
      <c r="H589" s="3">
        <f t="shared" si="55"/>
        <v>8.0039024109137493</v>
      </c>
      <c r="I589" s="1">
        <f t="shared" si="56"/>
        <v>0</v>
      </c>
      <c r="J589" s="1">
        <f t="shared" si="57"/>
        <v>0</v>
      </c>
      <c r="K589" s="40">
        <f t="shared" si="58"/>
        <v>0.8732460979300799</v>
      </c>
      <c r="L589" s="7">
        <f t="shared" si="59"/>
        <v>0</v>
      </c>
    </row>
    <row r="590" spans="1:12" s="80" customFormat="1">
      <c r="A590" s="142" t="s">
        <v>464</v>
      </c>
      <c r="B590" s="149">
        <v>351424</v>
      </c>
      <c r="C590" s="80" t="s">
        <v>600</v>
      </c>
      <c r="D590" s="142" t="s">
        <v>1122</v>
      </c>
      <c r="E590" s="17">
        <v>0</v>
      </c>
      <c r="F590" s="123">
        <v>0</v>
      </c>
      <c r="G590" s="2">
        <f t="shared" si="54"/>
        <v>0</v>
      </c>
      <c r="H590" s="3">
        <f t="shared" si="55"/>
        <v>8.0039024109137493</v>
      </c>
      <c r="I590" s="1">
        <f t="shared" si="56"/>
        <v>0</v>
      </c>
      <c r="J590" s="1">
        <f t="shared" si="57"/>
        <v>0</v>
      </c>
      <c r="K590" s="40">
        <f t="shared" si="58"/>
        <v>0.8732460979300799</v>
      </c>
      <c r="L590" s="7">
        <f t="shared" si="59"/>
        <v>0</v>
      </c>
    </row>
    <row r="591" spans="1:12" s="80" customFormat="1">
      <c r="A591" s="142" t="s">
        <v>464</v>
      </c>
      <c r="B591" s="148">
        <v>351888</v>
      </c>
      <c r="C591" s="80" t="s">
        <v>601</v>
      </c>
      <c r="D591" s="142" t="s">
        <v>1122</v>
      </c>
      <c r="E591" s="17">
        <v>0</v>
      </c>
      <c r="F591" s="123">
        <v>0</v>
      </c>
      <c r="G591" s="2">
        <f t="shared" si="54"/>
        <v>0</v>
      </c>
      <c r="H591" s="3">
        <f t="shared" si="55"/>
        <v>8.0039024109137493</v>
      </c>
      <c r="I591" s="1">
        <f t="shared" si="56"/>
        <v>0</v>
      </c>
      <c r="J591" s="1">
        <f t="shared" si="57"/>
        <v>0</v>
      </c>
      <c r="K591" s="40">
        <f t="shared" si="58"/>
        <v>0.8732460979300799</v>
      </c>
      <c r="L591" s="7">
        <f t="shared" si="59"/>
        <v>0</v>
      </c>
    </row>
    <row r="592" spans="1:12" s="80" customFormat="1">
      <c r="A592" s="142" t="s">
        <v>602</v>
      </c>
      <c r="B592" s="148">
        <v>361337</v>
      </c>
      <c r="C592" s="80" t="s">
        <v>593</v>
      </c>
      <c r="D592" s="142" t="s">
        <v>1122</v>
      </c>
      <c r="E592" s="17">
        <v>0</v>
      </c>
      <c r="F592" s="123">
        <v>0</v>
      </c>
      <c r="G592" s="2">
        <f t="shared" si="54"/>
        <v>0</v>
      </c>
      <c r="H592" s="3">
        <f t="shared" si="55"/>
        <v>8.0039024109137493</v>
      </c>
      <c r="I592" s="1">
        <f t="shared" si="56"/>
        <v>0</v>
      </c>
      <c r="J592" s="1">
        <f t="shared" si="57"/>
        <v>0</v>
      </c>
      <c r="K592" s="40">
        <f t="shared" si="58"/>
        <v>0.8732460979300799</v>
      </c>
      <c r="L592" s="7">
        <f t="shared" si="59"/>
        <v>0</v>
      </c>
    </row>
    <row r="593" spans="1:12" s="80" customFormat="1">
      <c r="A593" s="142" t="s">
        <v>602</v>
      </c>
      <c r="B593" s="148">
        <v>361346</v>
      </c>
      <c r="C593" s="80" t="s">
        <v>603</v>
      </c>
      <c r="D593" s="142" t="s">
        <v>1122</v>
      </c>
      <c r="E593" s="17">
        <v>0</v>
      </c>
      <c r="F593" s="123">
        <v>0</v>
      </c>
      <c r="G593" s="2">
        <f t="shared" si="54"/>
        <v>0</v>
      </c>
      <c r="H593" s="3">
        <f t="shared" si="55"/>
        <v>8.0039024109137493</v>
      </c>
      <c r="I593" s="1">
        <f t="shared" si="56"/>
        <v>0</v>
      </c>
      <c r="J593" s="1">
        <f t="shared" si="57"/>
        <v>0</v>
      </c>
      <c r="K593" s="40">
        <f t="shared" si="58"/>
        <v>0.8732460979300799</v>
      </c>
      <c r="L593" s="7">
        <f t="shared" si="59"/>
        <v>0</v>
      </c>
    </row>
    <row r="594" spans="1:12" s="80" customFormat="1">
      <c r="A594" s="142" t="s">
        <v>602</v>
      </c>
      <c r="B594" s="148">
        <v>361347</v>
      </c>
      <c r="C594" s="80" t="s">
        <v>604</v>
      </c>
      <c r="D594" s="142" t="s">
        <v>1122</v>
      </c>
      <c r="E594" s="17">
        <v>0</v>
      </c>
      <c r="F594" s="123">
        <v>0</v>
      </c>
      <c r="G594" s="2">
        <f t="shared" si="54"/>
        <v>0</v>
      </c>
      <c r="H594" s="3">
        <f t="shared" si="55"/>
        <v>8.0039024109137493</v>
      </c>
      <c r="I594" s="1">
        <f t="shared" si="56"/>
        <v>0</v>
      </c>
      <c r="J594" s="1">
        <f t="shared" si="57"/>
        <v>0</v>
      </c>
      <c r="K594" s="40">
        <f t="shared" si="58"/>
        <v>0.8732460979300799</v>
      </c>
      <c r="L594" s="7">
        <f t="shared" si="59"/>
        <v>0</v>
      </c>
    </row>
    <row r="595" spans="1:12" s="80" customFormat="1">
      <c r="A595" s="142" t="s">
        <v>602</v>
      </c>
      <c r="B595" s="149">
        <v>361348</v>
      </c>
      <c r="C595" s="80" t="s">
        <v>605</v>
      </c>
      <c r="D595" s="142" t="s">
        <v>1122</v>
      </c>
      <c r="E595" s="17">
        <v>0</v>
      </c>
      <c r="F595" s="123">
        <v>0</v>
      </c>
      <c r="G595" s="2">
        <f t="shared" si="54"/>
        <v>0</v>
      </c>
      <c r="H595" s="3">
        <f t="shared" si="55"/>
        <v>8.0039024109137493</v>
      </c>
      <c r="I595" s="1">
        <f t="shared" si="56"/>
        <v>0</v>
      </c>
      <c r="J595" s="1">
        <f t="shared" si="57"/>
        <v>0</v>
      </c>
      <c r="K595" s="40">
        <f t="shared" si="58"/>
        <v>0.8732460979300799</v>
      </c>
      <c r="L595" s="7">
        <f t="shared" si="59"/>
        <v>0</v>
      </c>
    </row>
    <row r="596" spans="1:12" s="80" customFormat="1">
      <c r="A596" s="142" t="s">
        <v>602</v>
      </c>
      <c r="B596" s="149">
        <v>361350</v>
      </c>
      <c r="C596" s="80" t="s">
        <v>606</v>
      </c>
      <c r="D596" s="142" t="s">
        <v>1122</v>
      </c>
      <c r="E596" s="17">
        <v>0</v>
      </c>
      <c r="F596" s="123">
        <v>0</v>
      </c>
      <c r="G596" s="2">
        <f t="shared" si="54"/>
        <v>0</v>
      </c>
      <c r="H596" s="3">
        <f t="shared" si="55"/>
        <v>8.0039024109137493</v>
      </c>
      <c r="I596" s="1">
        <f t="shared" si="56"/>
        <v>0</v>
      </c>
      <c r="J596" s="1">
        <f t="shared" si="57"/>
        <v>0</v>
      </c>
      <c r="K596" s="40">
        <f t="shared" si="58"/>
        <v>0.8732460979300799</v>
      </c>
      <c r="L596" s="7">
        <f t="shared" si="59"/>
        <v>0</v>
      </c>
    </row>
    <row r="597" spans="1:12" s="80" customFormat="1">
      <c r="A597" s="142" t="s">
        <v>602</v>
      </c>
      <c r="B597" s="148">
        <v>361353</v>
      </c>
      <c r="C597" s="80" t="s">
        <v>607</v>
      </c>
      <c r="D597" s="142" t="s">
        <v>1122</v>
      </c>
      <c r="E597" s="17">
        <v>0</v>
      </c>
      <c r="F597" s="123">
        <v>0</v>
      </c>
      <c r="G597" s="2">
        <f t="shared" si="54"/>
        <v>0</v>
      </c>
      <c r="H597" s="3">
        <f t="shared" si="55"/>
        <v>8.0039024109137493</v>
      </c>
      <c r="I597" s="1">
        <f t="shared" si="56"/>
        <v>0</v>
      </c>
      <c r="J597" s="1">
        <f t="shared" si="57"/>
        <v>0</v>
      </c>
      <c r="K597" s="40">
        <f t="shared" si="58"/>
        <v>0.8732460979300799</v>
      </c>
      <c r="L597" s="7">
        <f t="shared" si="59"/>
        <v>0</v>
      </c>
    </row>
    <row r="598" spans="1:12" s="80" customFormat="1">
      <c r="A598" s="142" t="s">
        <v>602</v>
      </c>
      <c r="B598" s="148">
        <v>361356</v>
      </c>
      <c r="C598" s="80" t="s">
        <v>608</v>
      </c>
      <c r="D598" s="142" t="s">
        <v>1122</v>
      </c>
      <c r="E598" s="17">
        <v>0</v>
      </c>
      <c r="F598" s="123">
        <v>0</v>
      </c>
      <c r="G598" s="2">
        <f t="shared" si="54"/>
        <v>0</v>
      </c>
      <c r="H598" s="3">
        <f t="shared" si="55"/>
        <v>8.0039024109137493</v>
      </c>
      <c r="I598" s="1">
        <f t="shared" si="56"/>
        <v>0</v>
      </c>
      <c r="J598" s="1">
        <f t="shared" si="57"/>
        <v>0</v>
      </c>
      <c r="K598" s="40">
        <f t="shared" si="58"/>
        <v>0.8732460979300799</v>
      </c>
      <c r="L598" s="7">
        <f t="shared" si="59"/>
        <v>0</v>
      </c>
    </row>
    <row r="599" spans="1:12" s="80" customFormat="1">
      <c r="A599" s="142" t="s">
        <v>602</v>
      </c>
      <c r="B599" s="149">
        <v>361358</v>
      </c>
      <c r="C599" s="80" t="s">
        <v>609</v>
      </c>
      <c r="D599" s="142" t="s">
        <v>1122</v>
      </c>
      <c r="E599" s="17">
        <v>0</v>
      </c>
      <c r="F599" s="123">
        <v>0</v>
      </c>
      <c r="G599" s="2">
        <f t="shared" si="54"/>
        <v>0</v>
      </c>
      <c r="H599" s="3">
        <f t="shared" si="55"/>
        <v>8.0039024109137493</v>
      </c>
      <c r="I599" s="1">
        <f t="shared" si="56"/>
        <v>0</v>
      </c>
      <c r="J599" s="1">
        <f t="shared" si="57"/>
        <v>0</v>
      </c>
      <c r="K599" s="40">
        <f t="shared" si="58"/>
        <v>0.8732460979300799</v>
      </c>
      <c r="L599" s="7">
        <f t="shared" si="59"/>
        <v>0</v>
      </c>
    </row>
    <row r="600" spans="1:12" s="80" customFormat="1">
      <c r="A600" s="142" t="s">
        <v>602</v>
      </c>
      <c r="B600" s="149">
        <v>361362</v>
      </c>
      <c r="C600" s="80" t="s">
        <v>610</v>
      </c>
      <c r="D600" s="142" t="s">
        <v>1122</v>
      </c>
      <c r="E600" s="17">
        <v>0</v>
      </c>
      <c r="F600" s="123">
        <v>0</v>
      </c>
      <c r="G600" s="2">
        <f t="shared" si="54"/>
        <v>0</v>
      </c>
      <c r="H600" s="3">
        <f t="shared" si="55"/>
        <v>8.0039024109137493</v>
      </c>
      <c r="I600" s="1">
        <f t="shared" si="56"/>
        <v>0</v>
      </c>
      <c r="J600" s="1">
        <f t="shared" si="57"/>
        <v>0</v>
      </c>
      <c r="K600" s="40">
        <f t="shared" si="58"/>
        <v>0.8732460979300799</v>
      </c>
      <c r="L600" s="7">
        <f t="shared" si="59"/>
        <v>0</v>
      </c>
    </row>
    <row r="601" spans="1:12" s="80" customFormat="1">
      <c r="A601" s="142" t="s">
        <v>602</v>
      </c>
      <c r="B601" s="149">
        <v>361365</v>
      </c>
      <c r="C601" s="80" t="s">
        <v>611</v>
      </c>
      <c r="D601" s="142" t="s">
        <v>1122</v>
      </c>
      <c r="E601" s="17">
        <v>0</v>
      </c>
      <c r="F601" s="123">
        <v>0</v>
      </c>
      <c r="G601" s="2">
        <f t="shared" si="54"/>
        <v>0</v>
      </c>
      <c r="H601" s="3">
        <f t="shared" si="55"/>
        <v>8.0039024109137493</v>
      </c>
      <c r="I601" s="1">
        <f t="shared" si="56"/>
        <v>0</v>
      </c>
      <c r="J601" s="1">
        <f t="shared" si="57"/>
        <v>0</v>
      </c>
      <c r="K601" s="40">
        <f t="shared" si="58"/>
        <v>0.8732460979300799</v>
      </c>
      <c r="L601" s="7">
        <f t="shared" si="59"/>
        <v>0</v>
      </c>
    </row>
    <row r="602" spans="1:12" s="80" customFormat="1">
      <c r="A602" s="142" t="s">
        <v>602</v>
      </c>
      <c r="B602" s="149">
        <v>361370</v>
      </c>
      <c r="C602" s="80" t="s">
        <v>612</v>
      </c>
      <c r="D602" s="142" t="s">
        <v>1122</v>
      </c>
      <c r="E602" s="17">
        <v>0</v>
      </c>
      <c r="F602" s="123">
        <v>0</v>
      </c>
      <c r="G602" s="2">
        <f t="shared" si="54"/>
        <v>0</v>
      </c>
      <c r="H602" s="3">
        <f t="shared" si="55"/>
        <v>8.0039024109137493</v>
      </c>
      <c r="I602" s="1">
        <f t="shared" si="56"/>
        <v>0</v>
      </c>
      <c r="J602" s="1">
        <f t="shared" si="57"/>
        <v>0</v>
      </c>
      <c r="K602" s="40">
        <f t="shared" si="58"/>
        <v>0.8732460979300799</v>
      </c>
      <c r="L602" s="7">
        <f t="shared" si="59"/>
        <v>0</v>
      </c>
    </row>
    <row r="603" spans="1:12" s="80" customFormat="1">
      <c r="A603" s="142" t="s">
        <v>602</v>
      </c>
      <c r="B603" s="149">
        <v>361372</v>
      </c>
      <c r="C603" s="80" t="s">
        <v>613</v>
      </c>
      <c r="D603" s="142" t="s">
        <v>1122</v>
      </c>
      <c r="E603" s="17">
        <v>0</v>
      </c>
      <c r="F603" s="123">
        <v>0</v>
      </c>
      <c r="G603" s="2">
        <f t="shared" si="54"/>
        <v>0</v>
      </c>
      <c r="H603" s="3">
        <f t="shared" si="55"/>
        <v>8.0039024109137493</v>
      </c>
      <c r="I603" s="1">
        <f t="shared" si="56"/>
        <v>0</v>
      </c>
      <c r="J603" s="1">
        <f t="shared" si="57"/>
        <v>0</v>
      </c>
      <c r="K603" s="40">
        <f t="shared" si="58"/>
        <v>0.8732460979300799</v>
      </c>
      <c r="L603" s="7">
        <f t="shared" si="59"/>
        <v>0</v>
      </c>
    </row>
    <row r="604" spans="1:12" s="80" customFormat="1">
      <c r="A604" s="142" t="s">
        <v>602</v>
      </c>
      <c r="B604" s="148">
        <v>361373</v>
      </c>
      <c r="C604" s="80" t="s">
        <v>614</v>
      </c>
      <c r="D604" s="142" t="s">
        <v>1122</v>
      </c>
      <c r="E604" s="17">
        <v>0</v>
      </c>
      <c r="F604" s="123">
        <v>0</v>
      </c>
      <c r="G604" s="2">
        <f t="shared" si="54"/>
        <v>0</v>
      </c>
      <c r="H604" s="3">
        <f t="shared" si="55"/>
        <v>8.0039024109137493</v>
      </c>
      <c r="I604" s="1">
        <f t="shared" si="56"/>
        <v>0</v>
      </c>
      <c r="J604" s="1">
        <f t="shared" si="57"/>
        <v>0</v>
      </c>
      <c r="K604" s="40">
        <f t="shared" si="58"/>
        <v>0.8732460979300799</v>
      </c>
      <c r="L604" s="7">
        <f t="shared" si="59"/>
        <v>0</v>
      </c>
    </row>
    <row r="605" spans="1:12" s="80" customFormat="1">
      <c r="A605" s="142" t="s">
        <v>602</v>
      </c>
      <c r="B605" s="149">
        <v>361374</v>
      </c>
      <c r="C605" s="80" t="s">
        <v>615</v>
      </c>
      <c r="D605" s="142" t="s">
        <v>1122</v>
      </c>
      <c r="E605" s="17">
        <v>0</v>
      </c>
      <c r="F605" s="123">
        <v>0</v>
      </c>
      <c r="G605" s="2">
        <f t="shared" si="54"/>
        <v>0</v>
      </c>
      <c r="H605" s="3">
        <f t="shared" si="55"/>
        <v>8.0039024109137493</v>
      </c>
      <c r="I605" s="1">
        <f t="shared" si="56"/>
        <v>0</v>
      </c>
      <c r="J605" s="1">
        <f t="shared" si="57"/>
        <v>0</v>
      </c>
      <c r="K605" s="40">
        <f t="shared" si="58"/>
        <v>0.8732460979300799</v>
      </c>
      <c r="L605" s="7">
        <f t="shared" si="59"/>
        <v>0</v>
      </c>
    </row>
    <row r="606" spans="1:12" s="80" customFormat="1">
      <c r="A606" s="142" t="s">
        <v>602</v>
      </c>
      <c r="B606" s="149">
        <v>361381</v>
      </c>
      <c r="C606" s="80" t="s">
        <v>616</v>
      </c>
      <c r="D606" s="142" t="s">
        <v>1122</v>
      </c>
      <c r="E606" s="17">
        <v>0</v>
      </c>
      <c r="F606" s="123">
        <v>0</v>
      </c>
      <c r="G606" s="2">
        <f t="shared" si="54"/>
        <v>0</v>
      </c>
      <c r="H606" s="3">
        <f t="shared" si="55"/>
        <v>8.0039024109137493</v>
      </c>
      <c r="I606" s="1">
        <f t="shared" si="56"/>
        <v>0</v>
      </c>
      <c r="J606" s="1">
        <f t="shared" si="57"/>
        <v>0</v>
      </c>
      <c r="K606" s="40">
        <f t="shared" si="58"/>
        <v>0.8732460979300799</v>
      </c>
      <c r="L606" s="7">
        <f t="shared" si="59"/>
        <v>0</v>
      </c>
    </row>
    <row r="607" spans="1:12" s="80" customFormat="1">
      <c r="A607" s="142" t="s">
        <v>602</v>
      </c>
      <c r="B607" s="149">
        <v>361383</v>
      </c>
      <c r="C607" s="80" t="s">
        <v>617</v>
      </c>
      <c r="D607" s="142" t="s">
        <v>1122</v>
      </c>
      <c r="E607" s="17">
        <v>0</v>
      </c>
      <c r="F607" s="123">
        <v>0</v>
      </c>
      <c r="G607" s="2">
        <f t="shared" si="54"/>
        <v>0</v>
      </c>
      <c r="H607" s="3">
        <f t="shared" si="55"/>
        <v>8.0039024109137493</v>
      </c>
      <c r="I607" s="1">
        <f t="shared" si="56"/>
        <v>0</v>
      </c>
      <c r="J607" s="1">
        <f t="shared" si="57"/>
        <v>0</v>
      </c>
      <c r="K607" s="40">
        <f t="shared" si="58"/>
        <v>0.8732460979300799</v>
      </c>
      <c r="L607" s="7">
        <f t="shared" si="59"/>
        <v>0</v>
      </c>
    </row>
    <row r="608" spans="1:12" s="80" customFormat="1">
      <c r="A608" s="142" t="s">
        <v>602</v>
      </c>
      <c r="B608" s="149">
        <v>361384</v>
      </c>
      <c r="C608" s="80" t="s">
        <v>618</v>
      </c>
      <c r="D608" s="142" t="s">
        <v>1122</v>
      </c>
      <c r="E608" s="17">
        <v>0</v>
      </c>
      <c r="F608" s="123">
        <v>0</v>
      </c>
      <c r="G608" s="2">
        <f t="shared" si="54"/>
        <v>0</v>
      </c>
      <c r="H608" s="3">
        <f t="shared" si="55"/>
        <v>8.0039024109137493</v>
      </c>
      <c r="I608" s="1">
        <f t="shared" si="56"/>
        <v>0</v>
      </c>
      <c r="J608" s="1">
        <f t="shared" si="57"/>
        <v>0</v>
      </c>
      <c r="K608" s="40">
        <f t="shared" si="58"/>
        <v>0.8732460979300799</v>
      </c>
      <c r="L608" s="7">
        <f t="shared" si="59"/>
        <v>0</v>
      </c>
    </row>
    <row r="609" spans="1:12" s="80" customFormat="1">
      <c r="A609" s="142" t="s">
        <v>602</v>
      </c>
      <c r="B609" s="149">
        <v>361385</v>
      </c>
      <c r="C609" s="80" t="s">
        <v>619</v>
      </c>
      <c r="D609" s="142" t="s">
        <v>1122</v>
      </c>
      <c r="E609" s="17">
        <v>0</v>
      </c>
      <c r="F609" s="123">
        <v>0</v>
      </c>
      <c r="G609" s="2">
        <f t="shared" si="54"/>
        <v>0</v>
      </c>
      <c r="H609" s="3">
        <f t="shared" si="55"/>
        <v>8.0039024109137493</v>
      </c>
      <c r="I609" s="1">
        <f t="shared" si="56"/>
        <v>0</v>
      </c>
      <c r="J609" s="1">
        <f t="shared" si="57"/>
        <v>0</v>
      </c>
      <c r="K609" s="40">
        <f t="shared" si="58"/>
        <v>0.8732460979300799</v>
      </c>
      <c r="L609" s="7">
        <f t="shared" si="59"/>
        <v>0</v>
      </c>
    </row>
    <row r="610" spans="1:12" s="80" customFormat="1">
      <c r="A610" s="142" t="s">
        <v>602</v>
      </c>
      <c r="B610" s="149">
        <v>361386</v>
      </c>
      <c r="C610" s="80" t="s">
        <v>620</v>
      </c>
      <c r="D610" s="142" t="s">
        <v>1122</v>
      </c>
      <c r="E610" s="17">
        <v>0</v>
      </c>
      <c r="F610" s="123">
        <v>0</v>
      </c>
      <c r="G610" s="2">
        <f t="shared" si="54"/>
        <v>0</v>
      </c>
      <c r="H610" s="3">
        <f t="shared" si="55"/>
        <v>8.0039024109137493</v>
      </c>
      <c r="I610" s="1">
        <f t="shared" si="56"/>
        <v>0</v>
      </c>
      <c r="J610" s="1">
        <f t="shared" si="57"/>
        <v>0</v>
      </c>
      <c r="K610" s="40">
        <f t="shared" si="58"/>
        <v>0.8732460979300799</v>
      </c>
      <c r="L610" s="7">
        <f t="shared" si="59"/>
        <v>0</v>
      </c>
    </row>
    <row r="611" spans="1:12" s="80" customFormat="1">
      <c r="A611" s="142" t="s">
        <v>602</v>
      </c>
      <c r="B611" s="148">
        <v>361387</v>
      </c>
      <c r="C611" s="80" t="s">
        <v>621</v>
      </c>
      <c r="D611" s="142" t="s">
        <v>1122</v>
      </c>
      <c r="E611" s="17">
        <v>0</v>
      </c>
      <c r="F611" s="123">
        <v>0</v>
      </c>
      <c r="G611" s="2">
        <f t="shared" si="54"/>
        <v>0</v>
      </c>
      <c r="H611" s="3">
        <f t="shared" si="55"/>
        <v>8.0039024109137493</v>
      </c>
      <c r="I611" s="1">
        <f t="shared" si="56"/>
        <v>0</v>
      </c>
      <c r="J611" s="1">
        <f t="shared" si="57"/>
        <v>0</v>
      </c>
      <c r="K611" s="40">
        <f t="shared" si="58"/>
        <v>0.8732460979300799</v>
      </c>
      <c r="L611" s="7">
        <f t="shared" si="59"/>
        <v>0</v>
      </c>
    </row>
    <row r="612" spans="1:12" s="80" customFormat="1">
      <c r="A612" s="142" t="s">
        <v>602</v>
      </c>
      <c r="B612" s="148">
        <v>361389</v>
      </c>
      <c r="C612" s="80" t="s">
        <v>281</v>
      </c>
      <c r="D612" s="142" t="s">
        <v>1122</v>
      </c>
      <c r="E612" s="17">
        <v>0</v>
      </c>
      <c r="F612" s="123">
        <v>0</v>
      </c>
      <c r="G612" s="2">
        <f t="shared" si="54"/>
        <v>0</v>
      </c>
      <c r="H612" s="3">
        <f t="shared" si="55"/>
        <v>8.0039024109137493</v>
      </c>
      <c r="I612" s="1">
        <f t="shared" si="56"/>
        <v>0</v>
      </c>
      <c r="J612" s="1">
        <f t="shared" si="57"/>
        <v>0</v>
      </c>
      <c r="K612" s="40">
        <f t="shared" si="58"/>
        <v>0.8732460979300799</v>
      </c>
      <c r="L612" s="7">
        <f t="shared" si="59"/>
        <v>0</v>
      </c>
    </row>
    <row r="613" spans="1:12" s="80" customFormat="1">
      <c r="A613" s="142" t="s">
        <v>602</v>
      </c>
      <c r="B613" s="148">
        <v>361390</v>
      </c>
      <c r="C613" s="80" t="s">
        <v>622</v>
      </c>
      <c r="D613" s="142" t="s">
        <v>1122</v>
      </c>
      <c r="E613" s="17">
        <v>0</v>
      </c>
      <c r="F613" s="123">
        <v>0</v>
      </c>
      <c r="G613" s="2">
        <f t="shared" si="54"/>
        <v>0</v>
      </c>
      <c r="H613" s="3">
        <f t="shared" si="55"/>
        <v>8.0039024109137493</v>
      </c>
      <c r="I613" s="1">
        <f t="shared" si="56"/>
        <v>0</v>
      </c>
      <c r="J613" s="1">
        <f t="shared" si="57"/>
        <v>0</v>
      </c>
      <c r="K613" s="40">
        <f t="shared" si="58"/>
        <v>0.8732460979300799</v>
      </c>
      <c r="L613" s="7">
        <f t="shared" si="59"/>
        <v>0</v>
      </c>
    </row>
    <row r="614" spans="1:12" s="80" customFormat="1">
      <c r="A614" s="142" t="s">
        <v>602</v>
      </c>
      <c r="B614" s="149">
        <v>361391</v>
      </c>
      <c r="C614" s="80" t="s">
        <v>623</v>
      </c>
      <c r="D614" s="142" t="s">
        <v>1122</v>
      </c>
      <c r="E614" s="17">
        <v>0</v>
      </c>
      <c r="F614" s="123">
        <v>0</v>
      </c>
      <c r="G614" s="2">
        <f t="shared" si="54"/>
        <v>0</v>
      </c>
      <c r="H614" s="3">
        <f t="shared" si="55"/>
        <v>8.0039024109137493</v>
      </c>
      <c r="I614" s="1">
        <f t="shared" si="56"/>
        <v>0</v>
      </c>
      <c r="J614" s="1">
        <f t="shared" si="57"/>
        <v>0</v>
      </c>
      <c r="K614" s="40">
        <f t="shared" si="58"/>
        <v>0.8732460979300799</v>
      </c>
      <c r="L614" s="7">
        <f t="shared" si="59"/>
        <v>0</v>
      </c>
    </row>
    <row r="615" spans="1:12" s="80" customFormat="1">
      <c r="A615" s="142" t="s">
        <v>602</v>
      </c>
      <c r="B615" s="148">
        <v>361395</v>
      </c>
      <c r="C615" s="80" t="s">
        <v>624</v>
      </c>
      <c r="D615" s="142" t="s">
        <v>1122</v>
      </c>
      <c r="E615" s="17">
        <v>0</v>
      </c>
      <c r="F615" s="123">
        <v>0</v>
      </c>
      <c r="G615" s="2">
        <f t="shared" si="54"/>
        <v>0</v>
      </c>
      <c r="H615" s="3">
        <f t="shared" si="55"/>
        <v>8.0039024109137493</v>
      </c>
      <c r="I615" s="1">
        <f t="shared" si="56"/>
        <v>0</v>
      </c>
      <c r="J615" s="1">
        <f t="shared" si="57"/>
        <v>0</v>
      </c>
      <c r="K615" s="40">
        <f t="shared" si="58"/>
        <v>0.8732460979300799</v>
      </c>
      <c r="L615" s="7">
        <f t="shared" si="59"/>
        <v>0</v>
      </c>
    </row>
    <row r="616" spans="1:12" s="80" customFormat="1">
      <c r="A616" s="142" t="s">
        <v>602</v>
      </c>
      <c r="B616" s="148">
        <v>361396</v>
      </c>
      <c r="C616" s="80" t="s">
        <v>625</v>
      </c>
      <c r="D616" s="142" t="s">
        <v>1122</v>
      </c>
      <c r="E616" s="17">
        <v>0</v>
      </c>
      <c r="F616" s="123">
        <v>0</v>
      </c>
      <c r="G616" s="2">
        <f t="shared" si="54"/>
        <v>0</v>
      </c>
      <c r="H616" s="3">
        <f t="shared" si="55"/>
        <v>8.0039024109137493</v>
      </c>
      <c r="I616" s="1">
        <f t="shared" si="56"/>
        <v>0</v>
      </c>
      <c r="J616" s="1">
        <f t="shared" si="57"/>
        <v>0</v>
      </c>
      <c r="K616" s="40">
        <f t="shared" si="58"/>
        <v>0.8732460979300799</v>
      </c>
      <c r="L616" s="7">
        <f t="shared" si="59"/>
        <v>0</v>
      </c>
    </row>
    <row r="617" spans="1:12" s="80" customFormat="1">
      <c r="A617" s="142" t="s">
        <v>602</v>
      </c>
      <c r="B617" s="149">
        <v>361399</v>
      </c>
      <c r="C617" s="80" t="s">
        <v>626</v>
      </c>
      <c r="D617" s="142" t="s">
        <v>1122</v>
      </c>
      <c r="E617" s="17">
        <v>0</v>
      </c>
      <c r="F617" s="123">
        <v>0</v>
      </c>
      <c r="G617" s="2">
        <f t="shared" si="54"/>
        <v>0</v>
      </c>
      <c r="H617" s="3">
        <f t="shared" si="55"/>
        <v>8.0039024109137493</v>
      </c>
      <c r="I617" s="1">
        <f t="shared" si="56"/>
        <v>0</v>
      </c>
      <c r="J617" s="1">
        <f t="shared" si="57"/>
        <v>0</v>
      </c>
      <c r="K617" s="40">
        <f t="shared" si="58"/>
        <v>0.8732460979300799</v>
      </c>
      <c r="L617" s="7">
        <f t="shared" si="59"/>
        <v>0</v>
      </c>
    </row>
    <row r="618" spans="1:12" s="80" customFormat="1">
      <c r="A618" s="142" t="s">
        <v>602</v>
      </c>
      <c r="B618" s="148">
        <v>361401</v>
      </c>
      <c r="C618" s="80" t="s">
        <v>627</v>
      </c>
      <c r="D618" s="142" t="s">
        <v>1122</v>
      </c>
      <c r="E618" s="17">
        <v>0</v>
      </c>
      <c r="F618" s="123">
        <v>0</v>
      </c>
      <c r="G618" s="2">
        <f t="shared" si="54"/>
        <v>0</v>
      </c>
      <c r="H618" s="3">
        <f t="shared" si="55"/>
        <v>8.0039024109137493</v>
      </c>
      <c r="I618" s="1">
        <f t="shared" si="56"/>
        <v>0</v>
      </c>
      <c r="J618" s="1">
        <f t="shared" si="57"/>
        <v>0</v>
      </c>
      <c r="K618" s="40">
        <f t="shared" si="58"/>
        <v>0.8732460979300799</v>
      </c>
      <c r="L618" s="7">
        <f t="shared" si="59"/>
        <v>0</v>
      </c>
    </row>
    <row r="619" spans="1:12" s="80" customFormat="1">
      <c r="A619" s="142" t="s">
        <v>602</v>
      </c>
      <c r="B619" s="148">
        <v>361403</v>
      </c>
      <c r="C619" s="80" t="s">
        <v>628</v>
      </c>
      <c r="D619" s="142" t="s">
        <v>1122</v>
      </c>
      <c r="E619" s="17">
        <v>0</v>
      </c>
      <c r="F619" s="123">
        <v>0</v>
      </c>
      <c r="G619" s="2">
        <f t="shared" si="54"/>
        <v>0</v>
      </c>
      <c r="H619" s="3">
        <f t="shared" si="55"/>
        <v>8.0039024109137493</v>
      </c>
      <c r="I619" s="1">
        <f t="shared" si="56"/>
        <v>0</v>
      </c>
      <c r="J619" s="1">
        <f t="shared" si="57"/>
        <v>0</v>
      </c>
      <c r="K619" s="40">
        <f t="shared" si="58"/>
        <v>0.8732460979300799</v>
      </c>
      <c r="L619" s="7">
        <f t="shared" si="59"/>
        <v>0</v>
      </c>
    </row>
    <row r="620" spans="1:12" s="80" customFormat="1">
      <c r="A620" s="142" t="s">
        <v>602</v>
      </c>
      <c r="B620" s="148">
        <v>361404</v>
      </c>
      <c r="C620" s="80" t="s">
        <v>629</v>
      </c>
      <c r="D620" s="142" t="s">
        <v>1122</v>
      </c>
      <c r="E620" s="17">
        <v>0</v>
      </c>
      <c r="F620" s="123">
        <v>0</v>
      </c>
      <c r="G620" s="2">
        <f t="shared" si="54"/>
        <v>0</v>
      </c>
      <c r="H620" s="3">
        <f t="shared" si="55"/>
        <v>8.0039024109137493</v>
      </c>
      <c r="I620" s="1">
        <f t="shared" si="56"/>
        <v>0</v>
      </c>
      <c r="J620" s="1">
        <f t="shared" si="57"/>
        <v>0</v>
      </c>
      <c r="K620" s="40">
        <f t="shared" si="58"/>
        <v>0.8732460979300799</v>
      </c>
      <c r="L620" s="7">
        <f t="shared" si="59"/>
        <v>0</v>
      </c>
    </row>
    <row r="621" spans="1:12" s="80" customFormat="1">
      <c r="A621" s="142" t="s">
        <v>602</v>
      </c>
      <c r="B621" s="148">
        <v>361405</v>
      </c>
      <c r="C621" s="80" t="s">
        <v>630</v>
      </c>
      <c r="D621" s="142" t="s">
        <v>1122</v>
      </c>
      <c r="E621" s="17">
        <v>0</v>
      </c>
      <c r="F621" s="123">
        <v>0</v>
      </c>
      <c r="G621" s="2">
        <f t="shared" si="54"/>
        <v>0</v>
      </c>
      <c r="H621" s="3">
        <f t="shared" si="55"/>
        <v>8.0039024109137493</v>
      </c>
      <c r="I621" s="1">
        <f t="shared" si="56"/>
        <v>0</v>
      </c>
      <c r="J621" s="1">
        <f t="shared" si="57"/>
        <v>0</v>
      </c>
      <c r="K621" s="40">
        <f t="shared" si="58"/>
        <v>0.8732460979300799</v>
      </c>
      <c r="L621" s="7">
        <f t="shared" si="59"/>
        <v>0</v>
      </c>
    </row>
    <row r="622" spans="1:12" s="80" customFormat="1">
      <c r="A622" s="142" t="s">
        <v>602</v>
      </c>
      <c r="B622" s="149">
        <v>361408</v>
      </c>
      <c r="C622" s="80" t="s">
        <v>631</v>
      </c>
      <c r="D622" s="142" t="s">
        <v>1122</v>
      </c>
      <c r="E622" s="17">
        <v>0</v>
      </c>
      <c r="F622" s="123">
        <v>0</v>
      </c>
      <c r="G622" s="2">
        <f t="shared" si="54"/>
        <v>0</v>
      </c>
      <c r="H622" s="3">
        <f t="shared" si="55"/>
        <v>8.0039024109137493</v>
      </c>
      <c r="I622" s="1">
        <f t="shared" si="56"/>
        <v>0</v>
      </c>
      <c r="J622" s="1">
        <f t="shared" si="57"/>
        <v>0</v>
      </c>
      <c r="K622" s="40">
        <f t="shared" si="58"/>
        <v>0.8732460979300799</v>
      </c>
      <c r="L622" s="7">
        <f t="shared" si="59"/>
        <v>0</v>
      </c>
    </row>
    <row r="623" spans="1:12" s="80" customFormat="1">
      <c r="A623" s="142" t="s">
        <v>602</v>
      </c>
      <c r="B623" s="149">
        <v>361409</v>
      </c>
      <c r="C623" s="80" t="s">
        <v>632</v>
      </c>
      <c r="D623" s="142" t="s">
        <v>1122</v>
      </c>
      <c r="E623" s="17">
        <v>0</v>
      </c>
      <c r="F623" s="123">
        <v>0</v>
      </c>
      <c r="G623" s="2">
        <f t="shared" si="54"/>
        <v>0</v>
      </c>
      <c r="H623" s="3">
        <f t="shared" si="55"/>
        <v>8.0039024109137493</v>
      </c>
      <c r="I623" s="1">
        <f t="shared" si="56"/>
        <v>0</v>
      </c>
      <c r="J623" s="1">
        <f t="shared" si="57"/>
        <v>0</v>
      </c>
      <c r="K623" s="40">
        <f t="shared" si="58"/>
        <v>0.8732460979300799</v>
      </c>
      <c r="L623" s="7">
        <f t="shared" si="59"/>
        <v>0</v>
      </c>
    </row>
    <row r="624" spans="1:12" s="80" customFormat="1">
      <c r="A624" s="142" t="s">
        <v>602</v>
      </c>
      <c r="B624" s="148">
        <v>361410</v>
      </c>
      <c r="C624" s="80" t="s">
        <v>633</v>
      </c>
      <c r="D624" s="142" t="s">
        <v>1122</v>
      </c>
      <c r="E624" s="17">
        <v>0</v>
      </c>
      <c r="F624" s="123">
        <v>0</v>
      </c>
      <c r="G624" s="2">
        <f t="shared" si="54"/>
        <v>0</v>
      </c>
      <c r="H624" s="3">
        <f t="shared" si="55"/>
        <v>8.0039024109137493</v>
      </c>
      <c r="I624" s="1">
        <f t="shared" si="56"/>
        <v>0</v>
      </c>
      <c r="J624" s="1">
        <f t="shared" si="57"/>
        <v>0</v>
      </c>
      <c r="K624" s="40">
        <f t="shared" si="58"/>
        <v>0.8732460979300799</v>
      </c>
      <c r="L624" s="7">
        <f t="shared" si="59"/>
        <v>0</v>
      </c>
    </row>
    <row r="625" spans="1:12" s="80" customFormat="1">
      <c r="A625" s="142" t="s">
        <v>602</v>
      </c>
      <c r="B625" s="148">
        <v>361412</v>
      </c>
      <c r="C625" s="80" t="s">
        <v>634</v>
      </c>
      <c r="D625" s="142" t="s">
        <v>1122</v>
      </c>
      <c r="E625" s="17">
        <v>0</v>
      </c>
      <c r="F625" s="123">
        <v>0</v>
      </c>
      <c r="G625" s="2">
        <f t="shared" si="54"/>
        <v>0</v>
      </c>
      <c r="H625" s="3">
        <f t="shared" si="55"/>
        <v>8.0039024109137493</v>
      </c>
      <c r="I625" s="1">
        <f t="shared" si="56"/>
        <v>0</v>
      </c>
      <c r="J625" s="1">
        <f t="shared" si="57"/>
        <v>0</v>
      </c>
      <c r="K625" s="40">
        <f t="shared" si="58"/>
        <v>0.8732460979300799</v>
      </c>
      <c r="L625" s="7">
        <f t="shared" si="59"/>
        <v>0</v>
      </c>
    </row>
    <row r="626" spans="1:12" s="80" customFormat="1">
      <c r="A626" s="142" t="s">
        <v>602</v>
      </c>
      <c r="B626" s="149">
        <v>361413</v>
      </c>
      <c r="C626" s="80" t="s">
        <v>635</v>
      </c>
      <c r="D626" s="142" t="s">
        <v>1122</v>
      </c>
      <c r="E626" s="17">
        <v>0</v>
      </c>
      <c r="F626" s="123">
        <v>0</v>
      </c>
      <c r="G626" s="2">
        <f t="shared" si="54"/>
        <v>0</v>
      </c>
      <c r="H626" s="3">
        <f t="shared" si="55"/>
        <v>8.0039024109137493</v>
      </c>
      <c r="I626" s="1">
        <f t="shared" si="56"/>
        <v>0</v>
      </c>
      <c r="J626" s="1">
        <f t="shared" si="57"/>
        <v>0</v>
      </c>
      <c r="K626" s="40">
        <f t="shared" si="58"/>
        <v>0.8732460979300799</v>
      </c>
      <c r="L626" s="7">
        <f t="shared" si="59"/>
        <v>0</v>
      </c>
    </row>
    <row r="627" spans="1:12" s="80" customFormat="1">
      <c r="A627" s="142" t="s">
        <v>602</v>
      </c>
      <c r="B627" s="148">
        <v>361419</v>
      </c>
      <c r="C627" s="80" t="s">
        <v>636</v>
      </c>
      <c r="D627" s="142" t="s">
        <v>1122</v>
      </c>
      <c r="E627" s="17">
        <v>0</v>
      </c>
      <c r="F627" s="123">
        <v>0</v>
      </c>
      <c r="G627" s="2">
        <f t="shared" si="54"/>
        <v>0</v>
      </c>
      <c r="H627" s="3">
        <f t="shared" si="55"/>
        <v>8.0039024109137493</v>
      </c>
      <c r="I627" s="1">
        <f t="shared" si="56"/>
        <v>0</v>
      </c>
      <c r="J627" s="1">
        <f t="shared" si="57"/>
        <v>0</v>
      </c>
      <c r="K627" s="40">
        <f t="shared" si="58"/>
        <v>0.8732460979300799</v>
      </c>
      <c r="L627" s="7">
        <f t="shared" si="59"/>
        <v>0</v>
      </c>
    </row>
    <row r="628" spans="1:12" s="80" customFormat="1">
      <c r="A628" s="142" t="s">
        <v>602</v>
      </c>
      <c r="B628" s="148">
        <v>361422</v>
      </c>
      <c r="C628" s="80" t="s">
        <v>637</v>
      </c>
      <c r="D628" s="142" t="s">
        <v>1122</v>
      </c>
      <c r="E628" s="17">
        <v>0</v>
      </c>
      <c r="F628" s="123">
        <v>0</v>
      </c>
      <c r="G628" s="2">
        <f t="shared" si="54"/>
        <v>0</v>
      </c>
      <c r="H628" s="3">
        <f t="shared" si="55"/>
        <v>8.0039024109137493</v>
      </c>
      <c r="I628" s="1">
        <f t="shared" si="56"/>
        <v>0</v>
      </c>
      <c r="J628" s="1">
        <f t="shared" si="57"/>
        <v>0</v>
      </c>
      <c r="K628" s="40">
        <f t="shared" si="58"/>
        <v>0.8732460979300799</v>
      </c>
      <c r="L628" s="7">
        <f t="shared" si="59"/>
        <v>0</v>
      </c>
    </row>
    <row r="629" spans="1:12" s="80" customFormat="1">
      <c r="A629" s="142" t="s">
        <v>602</v>
      </c>
      <c r="B629" s="148">
        <v>361423</v>
      </c>
      <c r="C629" s="80" t="s">
        <v>638</v>
      </c>
      <c r="D629" s="142" t="s">
        <v>1122</v>
      </c>
      <c r="E629" s="17">
        <v>0</v>
      </c>
      <c r="F629" s="123">
        <v>0</v>
      </c>
      <c r="G629" s="2">
        <f t="shared" si="54"/>
        <v>0</v>
      </c>
      <c r="H629" s="3">
        <f t="shared" si="55"/>
        <v>8.0039024109137493</v>
      </c>
      <c r="I629" s="1">
        <f t="shared" si="56"/>
        <v>0</v>
      </c>
      <c r="J629" s="1">
        <f t="shared" si="57"/>
        <v>0</v>
      </c>
      <c r="K629" s="40">
        <f t="shared" si="58"/>
        <v>0.8732460979300799</v>
      </c>
      <c r="L629" s="7">
        <f t="shared" si="59"/>
        <v>0</v>
      </c>
    </row>
    <row r="630" spans="1:12" s="80" customFormat="1">
      <c r="A630" s="142" t="s">
        <v>602</v>
      </c>
      <c r="B630" s="149">
        <v>361424</v>
      </c>
      <c r="C630" s="80" t="s">
        <v>639</v>
      </c>
      <c r="D630" s="142" t="s">
        <v>1122</v>
      </c>
      <c r="E630" s="17">
        <v>0</v>
      </c>
      <c r="F630" s="123">
        <v>0</v>
      </c>
      <c r="G630" s="2">
        <f t="shared" si="54"/>
        <v>0</v>
      </c>
      <c r="H630" s="3">
        <f t="shared" si="55"/>
        <v>8.0039024109137493</v>
      </c>
      <c r="I630" s="1">
        <f t="shared" si="56"/>
        <v>0</v>
      </c>
      <c r="J630" s="1">
        <f t="shared" si="57"/>
        <v>0</v>
      </c>
      <c r="K630" s="40">
        <f t="shared" si="58"/>
        <v>0.8732460979300799</v>
      </c>
      <c r="L630" s="7">
        <f t="shared" si="59"/>
        <v>0</v>
      </c>
    </row>
    <row r="631" spans="1:12" s="80" customFormat="1">
      <c r="A631" s="142" t="s">
        <v>602</v>
      </c>
      <c r="B631" s="149">
        <v>361425</v>
      </c>
      <c r="C631" s="80" t="s">
        <v>640</v>
      </c>
      <c r="D631" s="142" t="s">
        <v>1122</v>
      </c>
      <c r="E631" s="17">
        <v>0</v>
      </c>
      <c r="F631" s="123">
        <v>0</v>
      </c>
      <c r="G631" s="2">
        <f t="shared" si="54"/>
        <v>0</v>
      </c>
      <c r="H631" s="3">
        <f t="shared" si="55"/>
        <v>8.0039024109137493</v>
      </c>
      <c r="I631" s="1">
        <f t="shared" si="56"/>
        <v>0</v>
      </c>
      <c r="J631" s="1">
        <f t="shared" si="57"/>
        <v>0</v>
      </c>
      <c r="K631" s="40">
        <f t="shared" si="58"/>
        <v>0.8732460979300799</v>
      </c>
      <c r="L631" s="7">
        <f t="shared" si="59"/>
        <v>0</v>
      </c>
    </row>
    <row r="632" spans="1:12" s="80" customFormat="1">
      <c r="A632" s="142" t="s">
        <v>602</v>
      </c>
      <c r="B632" s="148">
        <v>361426</v>
      </c>
      <c r="C632" s="80" t="s">
        <v>641</v>
      </c>
      <c r="D632" s="142" t="s">
        <v>1122</v>
      </c>
      <c r="E632" s="17">
        <v>0</v>
      </c>
      <c r="F632" s="123">
        <v>0</v>
      </c>
      <c r="G632" s="2">
        <f t="shared" si="54"/>
        <v>0</v>
      </c>
      <c r="H632" s="3">
        <f t="shared" si="55"/>
        <v>8.0039024109137493</v>
      </c>
      <c r="I632" s="1">
        <f t="shared" si="56"/>
        <v>0</v>
      </c>
      <c r="J632" s="1">
        <f t="shared" si="57"/>
        <v>0</v>
      </c>
      <c r="K632" s="40">
        <f t="shared" si="58"/>
        <v>0.8732460979300799</v>
      </c>
      <c r="L632" s="7">
        <f t="shared" si="59"/>
        <v>0</v>
      </c>
    </row>
    <row r="633" spans="1:12" s="80" customFormat="1">
      <c r="A633" s="142" t="s">
        <v>602</v>
      </c>
      <c r="B633" s="149">
        <v>361430</v>
      </c>
      <c r="C633" s="80" t="s">
        <v>642</v>
      </c>
      <c r="D633" s="142" t="s">
        <v>1122</v>
      </c>
      <c r="E633" s="17">
        <v>0</v>
      </c>
      <c r="F633" s="123">
        <v>0</v>
      </c>
      <c r="G633" s="2">
        <f t="shared" si="54"/>
        <v>0</v>
      </c>
      <c r="H633" s="3">
        <f t="shared" si="55"/>
        <v>8.0039024109137493</v>
      </c>
      <c r="I633" s="1">
        <f t="shared" si="56"/>
        <v>0</v>
      </c>
      <c r="J633" s="1">
        <f t="shared" si="57"/>
        <v>0</v>
      </c>
      <c r="K633" s="40">
        <f t="shared" si="58"/>
        <v>0.8732460979300799</v>
      </c>
      <c r="L633" s="7">
        <f t="shared" si="59"/>
        <v>0</v>
      </c>
    </row>
    <row r="634" spans="1:12" s="80" customFormat="1">
      <c r="A634" s="142" t="s">
        <v>602</v>
      </c>
      <c r="B634" s="149">
        <v>361431</v>
      </c>
      <c r="C634" s="80" t="s">
        <v>643</v>
      </c>
      <c r="D634" s="142" t="s">
        <v>1122</v>
      </c>
      <c r="E634" s="17">
        <v>0</v>
      </c>
      <c r="F634" s="123">
        <v>0</v>
      </c>
      <c r="G634" s="2">
        <f t="shared" si="54"/>
        <v>0</v>
      </c>
      <c r="H634" s="3">
        <f t="shared" si="55"/>
        <v>8.0039024109137493</v>
      </c>
      <c r="I634" s="1">
        <f t="shared" si="56"/>
        <v>0</v>
      </c>
      <c r="J634" s="1">
        <f t="shared" si="57"/>
        <v>0</v>
      </c>
      <c r="K634" s="40">
        <f t="shared" si="58"/>
        <v>0.8732460979300799</v>
      </c>
      <c r="L634" s="7">
        <f t="shared" si="59"/>
        <v>0</v>
      </c>
    </row>
    <row r="635" spans="1:12" s="80" customFormat="1">
      <c r="A635" s="142" t="s">
        <v>602</v>
      </c>
      <c r="B635" s="149">
        <v>361433</v>
      </c>
      <c r="C635" s="80" t="s">
        <v>644</v>
      </c>
      <c r="D635" s="142" t="s">
        <v>1122</v>
      </c>
      <c r="E635" s="17">
        <v>0</v>
      </c>
      <c r="F635" s="123">
        <v>0</v>
      </c>
      <c r="G635" s="2">
        <f t="shared" si="54"/>
        <v>0</v>
      </c>
      <c r="H635" s="3">
        <f t="shared" si="55"/>
        <v>8.0039024109137493</v>
      </c>
      <c r="I635" s="1">
        <f t="shared" si="56"/>
        <v>0</v>
      </c>
      <c r="J635" s="1">
        <f t="shared" si="57"/>
        <v>0</v>
      </c>
      <c r="K635" s="40">
        <f t="shared" si="58"/>
        <v>0.8732460979300799</v>
      </c>
      <c r="L635" s="7">
        <f t="shared" si="59"/>
        <v>0</v>
      </c>
    </row>
    <row r="636" spans="1:12" s="80" customFormat="1">
      <c r="A636" s="142" t="s">
        <v>602</v>
      </c>
      <c r="B636" s="149">
        <v>361439</v>
      </c>
      <c r="C636" s="80" t="s">
        <v>645</v>
      </c>
      <c r="D636" s="142" t="s">
        <v>1122</v>
      </c>
      <c r="E636" s="17">
        <v>0</v>
      </c>
      <c r="F636" s="123">
        <v>0</v>
      </c>
      <c r="G636" s="2">
        <f t="shared" si="54"/>
        <v>0</v>
      </c>
      <c r="H636" s="3">
        <f t="shared" si="55"/>
        <v>8.0039024109137493</v>
      </c>
      <c r="I636" s="1">
        <f t="shared" si="56"/>
        <v>0</v>
      </c>
      <c r="J636" s="1">
        <f t="shared" si="57"/>
        <v>0</v>
      </c>
      <c r="K636" s="40">
        <f t="shared" si="58"/>
        <v>0.8732460979300799</v>
      </c>
      <c r="L636" s="7">
        <f t="shared" si="59"/>
        <v>0</v>
      </c>
    </row>
    <row r="637" spans="1:12" s="80" customFormat="1">
      <c r="A637" s="142" t="s">
        <v>602</v>
      </c>
      <c r="B637" s="149">
        <v>361440</v>
      </c>
      <c r="C637" s="80" t="s">
        <v>646</v>
      </c>
      <c r="D637" s="142" t="s">
        <v>1122</v>
      </c>
      <c r="E637" s="17">
        <v>0</v>
      </c>
      <c r="F637" s="123">
        <v>0</v>
      </c>
      <c r="G637" s="2">
        <f t="shared" si="54"/>
        <v>0</v>
      </c>
      <c r="H637" s="3">
        <f t="shared" si="55"/>
        <v>8.0039024109137493</v>
      </c>
      <c r="I637" s="1">
        <f t="shared" si="56"/>
        <v>0</v>
      </c>
      <c r="J637" s="1">
        <f t="shared" si="57"/>
        <v>0</v>
      </c>
      <c r="K637" s="40">
        <f t="shared" si="58"/>
        <v>0.8732460979300799</v>
      </c>
      <c r="L637" s="7">
        <f t="shared" si="59"/>
        <v>0</v>
      </c>
    </row>
    <row r="638" spans="1:12" s="80" customFormat="1">
      <c r="A638" s="142" t="s">
        <v>602</v>
      </c>
      <c r="B638" s="149">
        <v>361442</v>
      </c>
      <c r="C638" s="80" t="s">
        <v>647</v>
      </c>
      <c r="D638" s="142" t="s">
        <v>1122</v>
      </c>
      <c r="E638" s="17">
        <v>0</v>
      </c>
      <c r="F638" s="123">
        <v>0</v>
      </c>
      <c r="G638" s="2">
        <f t="shared" si="54"/>
        <v>0</v>
      </c>
      <c r="H638" s="3">
        <f t="shared" si="55"/>
        <v>8.0039024109137493</v>
      </c>
      <c r="I638" s="1">
        <f t="shared" si="56"/>
        <v>0</v>
      </c>
      <c r="J638" s="1">
        <f t="shared" si="57"/>
        <v>0</v>
      </c>
      <c r="K638" s="40">
        <f t="shared" si="58"/>
        <v>0.8732460979300799</v>
      </c>
      <c r="L638" s="7">
        <f t="shared" si="59"/>
        <v>0</v>
      </c>
    </row>
    <row r="639" spans="1:12" s="80" customFormat="1">
      <c r="A639" s="142" t="s">
        <v>602</v>
      </c>
      <c r="B639" s="149">
        <v>361443</v>
      </c>
      <c r="C639" s="80" t="s">
        <v>648</v>
      </c>
      <c r="D639" s="142" t="s">
        <v>1122</v>
      </c>
      <c r="E639" s="17">
        <v>0</v>
      </c>
      <c r="F639" s="123">
        <v>0</v>
      </c>
      <c r="G639" s="2">
        <f t="shared" si="54"/>
        <v>0</v>
      </c>
      <c r="H639" s="3">
        <f t="shared" si="55"/>
        <v>8.0039024109137493</v>
      </c>
      <c r="I639" s="1">
        <f t="shared" si="56"/>
        <v>0</v>
      </c>
      <c r="J639" s="1">
        <f t="shared" si="57"/>
        <v>0</v>
      </c>
      <c r="K639" s="40">
        <f t="shared" si="58"/>
        <v>0.8732460979300799</v>
      </c>
      <c r="L639" s="7">
        <f t="shared" si="59"/>
        <v>0</v>
      </c>
    </row>
    <row r="640" spans="1:12" s="80" customFormat="1">
      <c r="A640" s="142" t="s">
        <v>602</v>
      </c>
      <c r="B640" s="149">
        <v>361448</v>
      </c>
      <c r="C640" s="80" t="s">
        <v>649</v>
      </c>
      <c r="D640" s="142" t="s">
        <v>1122</v>
      </c>
      <c r="E640" s="17">
        <v>0</v>
      </c>
      <c r="F640" s="123">
        <v>0</v>
      </c>
      <c r="G640" s="2">
        <f t="shared" si="54"/>
        <v>0</v>
      </c>
      <c r="H640" s="3">
        <f t="shared" si="55"/>
        <v>8.0039024109137493</v>
      </c>
      <c r="I640" s="1">
        <f t="shared" si="56"/>
        <v>0</v>
      </c>
      <c r="J640" s="1">
        <f t="shared" si="57"/>
        <v>0</v>
      </c>
      <c r="K640" s="40">
        <f t="shared" si="58"/>
        <v>0.8732460979300799</v>
      </c>
      <c r="L640" s="7">
        <f t="shared" si="59"/>
        <v>0</v>
      </c>
    </row>
    <row r="641" spans="1:12" s="80" customFormat="1">
      <c r="A641" s="142" t="s">
        <v>602</v>
      </c>
      <c r="B641" s="149">
        <v>361450</v>
      </c>
      <c r="C641" s="80" t="s">
        <v>650</v>
      </c>
      <c r="D641" s="142" t="s">
        <v>1122</v>
      </c>
      <c r="E641" s="17">
        <v>0</v>
      </c>
      <c r="F641" s="123">
        <v>0</v>
      </c>
      <c r="G641" s="2">
        <f t="shared" si="54"/>
        <v>0</v>
      </c>
      <c r="H641" s="3">
        <f t="shared" si="55"/>
        <v>8.0039024109137493</v>
      </c>
      <c r="I641" s="1">
        <f t="shared" si="56"/>
        <v>0</v>
      </c>
      <c r="J641" s="1">
        <f t="shared" si="57"/>
        <v>0</v>
      </c>
      <c r="K641" s="40">
        <f t="shared" si="58"/>
        <v>0.8732460979300799</v>
      </c>
      <c r="L641" s="7">
        <f t="shared" si="59"/>
        <v>0</v>
      </c>
    </row>
    <row r="642" spans="1:12" s="80" customFormat="1">
      <c r="A642" s="142" t="s">
        <v>602</v>
      </c>
      <c r="B642" s="148">
        <v>361451</v>
      </c>
      <c r="C642" s="80" t="s">
        <v>651</v>
      </c>
      <c r="D642" s="142" t="s">
        <v>1122</v>
      </c>
      <c r="E642" s="17">
        <v>0</v>
      </c>
      <c r="F642" s="123">
        <v>0</v>
      </c>
      <c r="G642" s="2">
        <f t="shared" si="54"/>
        <v>0</v>
      </c>
      <c r="H642" s="3">
        <f t="shared" si="55"/>
        <v>8.0039024109137493</v>
      </c>
      <c r="I642" s="1">
        <f t="shared" si="56"/>
        <v>0</v>
      </c>
      <c r="J642" s="1">
        <f t="shared" si="57"/>
        <v>0</v>
      </c>
      <c r="K642" s="40">
        <f t="shared" si="58"/>
        <v>0.8732460979300799</v>
      </c>
      <c r="L642" s="7">
        <f t="shared" si="59"/>
        <v>0</v>
      </c>
    </row>
    <row r="643" spans="1:12" s="80" customFormat="1">
      <c r="A643" s="142" t="s">
        <v>602</v>
      </c>
      <c r="B643" s="149">
        <v>361453</v>
      </c>
      <c r="C643" s="80" t="s">
        <v>652</v>
      </c>
      <c r="D643" s="142" t="s">
        <v>1122</v>
      </c>
      <c r="E643" s="17">
        <v>0</v>
      </c>
      <c r="F643" s="123">
        <v>0</v>
      </c>
      <c r="G643" s="2">
        <f t="shared" ref="G643:G706" si="60">IFERROR(E643/F643,0)</f>
        <v>0</v>
      </c>
      <c r="H643" s="3">
        <f t="shared" ref="H643:H706" si="61">$D$1108</f>
        <v>8.0039024109137493</v>
      </c>
      <c r="I643" s="1">
        <f t="shared" ref="I643:I706" si="62">MIN(E643,F643*H643)</f>
        <v>0</v>
      </c>
      <c r="J643" s="1">
        <f t="shared" ref="J643:J706" si="63">E643-I643</f>
        <v>0</v>
      </c>
      <c r="K643" s="40">
        <f t="shared" ref="K643:K706" si="64">$J$1106</f>
        <v>0.8732460979300799</v>
      </c>
      <c r="L643" s="7">
        <f t="shared" ref="L643:L706" si="65">K643*J643</f>
        <v>0</v>
      </c>
    </row>
    <row r="644" spans="1:12" s="80" customFormat="1">
      <c r="A644" s="142" t="s">
        <v>602</v>
      </c>
      <c r="B644" s="149">
        <v>361454</v>
      </c>
      <c r="C644" s="80" t="s">
        <v>653</v>
      </c>
      <c r="D644" s="142" t="s">
        <v>1122</v>
      </c>
      <c r="E644" s="17">
        <v>0</v>
      </c>
      <c r="F644" s="123">
        <v>0</v>
      </c>
      <c r="G644" s="2">
        <f t="shared" si="60"/>
        <v>0</v>
      </c>
      <c r="H644" s="3">
        <f t="shared" si="61"/>
        <v>8.0039024109137493</v>
      </c>
      <c r="I644" s="1">
        <f t="shared" si="62"/>
        <v>0</v>
      </c>
      <c r="J644" s="1">
        <f t="shared" si="63"/>
        <v>0</v>
      </c>
      <c r="K644" s="40">
        <f t="shared" si="64"/>
        <v>0.8732460979300799</v>
      </c>
      <c r="L644" s="7">
        <f t="shared" si="65"/>
        <v>0</v>
      </c>
    </row>
    <row r="645" spans="1:12" s="80" customFormat="1">
      <c r="A645" s="142" t="s">
        <v>602</v>
      </c>
      <c r="B645" s="149">
        <v>361472</v>
      </c>
      <c r="C645" s="80" t="s">
        <v>654</v>
      </c>
      <c r="D645" s="142" t="s">
        <v>1122</v>
      </c>
      <c r="E645" s="17">
        <v>0</v>
      </c>
      <c r="F645" s="123">
        <v>0</v>
      </c>
      <c r="G645" s="2">
        <f t="shared" si="60"/>
        <v>0</v>
      </c>
      <c r="H645" s="3">
        <f t="shared" si="61"/>
        <v>8.0039024109137493</v>
      </c>
      <c r="I645" s="1">
        <f t="shared" si="62"/>
        <v>0</v>
      </c>
      <c r="J645" s="1">
        <f t="shared" si="63"/>
        <v>0</v>
      </c>
      <c r="K645" s="40">
        <f t="shared" si="64"/>
        <v>0.8732460979300799</v>
      </c>
      <c r="L645" s="7">
        <f t="shared" si="65"/>
        <v>0</v>
      </c>
    </row>
    <row r="646" spans="1:12" s="80" customFormat="1">
      <c r="A646" s="142" t="s">
        <v>602</v>
      </c>
      <c r="B646" s="149">
        <v>361474</v>
      </c>
      <c r="C646" s="80" t="s">
        <v>655</v>
      </c>
      <c r="D646" s="142" t="s">
        <v>1122</v>
      </c>
      <c r="E646" s="17">
        <v>0</v>
      </c>
      <c r="F646" s="123">
        <v>0</v>
      </c>
      <c r="G646" s="2">
        <f t="shared" si="60"/>
        <v>0</v>
      </c>
      <c r="H646" s="3">
        <f t="shared" si="61"/>
        <v>8.0039024109137493</v>
      </c>
      <c r="I646" s="1">
        <f t="shared" si="62"/>
        <v>0</v>
      </c>
      <c r="J646" s="1">
        <f t="shared" si="63"/>
        <v>0</v>
      </c>
      <c r="K646" s="40">
        <f t="shared" si="64"/>
        <v>0.8732460979300799</v>
      </c>
      <c r="L646" s="7">
        <f t="shared" si="65"/>
        <v>0</v>
      </c>
    </row>
    <row r="647" spans="1:12" s="80" customFormat="1">
      <c r="A647" s="142" t="s">
        <v>602</v>
      </c>
      <c r="B647" s="148">
        <v>361475</v>
      </c>
      <c r="C647" s="80" t="s">
        <v>656</v>
      </c>
      <c r="D647" s="142" t="s">
        <v>1122</v>
      </c>
      <c r="E647" s="17">
        <v>0</v>
      </c>
      <c r="F647" s="123">
        <v>0</v>
      </c>
      <c r="G647" s="2">
        <f t="shared" si="60"/>
        <v>0</v>
      </c>
      <c r="H647" s="3">
        <f t="shared" si="61"/>
        <v>8.0039024109137493</v>
      </c>
      <c r="I647" s="1">
        <f t="shared" si="62"/>
        <v>0</v>
      </c>
      <c r="J647" s="1">
        <f t="shared" si="63"/>
        <v>0</v>
      </c>
      <c r="K647" s="40">
        <f t="shared" si="64"/>
        <v>0.8732460979300799</v>
      </c>
      <c r="L647" s="7">
        <f t="shared" si="65"/>
        <v>0</v>
      </c>
    </row>
    <row r="648" spans="1:12" s="80" customFormat="1">
      <c r="A648" s="142" t="s">
        <v>602</v>
      </c>
      <c r="B648" s="149">
        <v>361476</v>
      </c>
      <c r="C648" s="80" t="s">
        <v>657</v>
      </c>
      <c r="D648" s="142" t="s">
        <v>1122</v>
      </c>
      <c r="E648" s="17">
        <v>0</v>
      </c>
      <c r="F648" s="123">
        <v>0</v>
      </c>
      <c r="G648" s="2">
        <f t="shared" si="60"/>
        <v>0</v>
      </c>
      <c r="H648" s="3">
        <f t="shared" si="61"/>
        <v>8.0039024109137493</v>
      </c>
      <c r="I648" s="1">
        <f t="shared" si="62"/>
        <v>0</v>
      </c>
      <c r="J648" s="1">
        <f t="shared" si="63"/>
        <v>0</v>
      </c>
      <c r="K648" s="40">
        <f t="shared" si="64"/>
        <v>0.8732460979300799</v>
      </c>
      <c r="L648" s="7">
        <f t="shared" si="65"/>
        <v>0</v>
      </c>
    </row>
    <row r="649" spans="1:12" s="80" customFormat="1">
      <c r="A649" s="142" t="s">
        <v>602</v>
      </c>
      <c r="B649" s="148">
        <v>361479</v>
      </c>
      <c r="C649" s="80" t="s">
        <v>658</v>
      </c>
      <c r="D649" s="142" t="s">
        <v>1122</v>
      </c>
      <c r="E649" s="17">
        <v>0</v>
      </c>
      <c r="F649" s="123">
        <v>0</v>
      </c>
      <c r="G649" s="2">
        <f t="shared" si="60"/>
        <v>0</v>
      </c>
      <c r="H649" s="3">
        <f t="shared" si="61"/>
        <v>8.0039024109137493</v>
      </c>
      <c r="I649" s="1">
        <f t="shared" si="62"/>
        <v>0</v>
      </c>
      <c r="J649" s="1">
        <f t="shared" si="63"/>
        <v>0</v>
      </c>
      <c r="K649" s="40">
        <f t="shared" si="64"/>
        <v>0.8732460979300799</v>
      </c>
      <c r="L649" s="7">
        <f t="shared" si="65"/>
        <v>0</v>
      </c>
    </row>
    <row r="650" spans="1:12" s="80" customFormat="1">
      <c r="A650" s="142" t="s">
        <v>602</v>
      </c>
      <c r="B650" s="149">
        <v>361483</v>
      </c>
      <c r="C650" s="80" t="s">
        <v>659</v>
      </c>
      <c r="D650" s="142" t="s">
        <v>1122</v>
      </c>
      <c r="E650" s="17">
        <v>0</v>
      </c>
      <c r="F650" s="123">
        <v>0</v>
      </c>
      <c r="G650" s="2">
        <f t="shared" si="60"/>
        <v>0</v>
      </c>
      <c r="H650" s="3">
        <f t="shared" si="61"/>
        <v>8.0039024109137493</v>
      </c>
      <c r="I650" s="1">
        <f t="shared" si="62"/>
        <v>0</v>
      </c>
      <c r="J650" s="1">
        <f t="shared" si="63"/>
        <v>0</v>
      </c>
      <c r="K650" s="40">
        <f t="shared" si="64"/>
        <v>0.8732460979300799</v>
      </c>
      <c r="L650" s="7">
        <f t="shared" si="65"/>
        <v>0</v>
      </c>
    </row>
    <row r="651" spans="1:12" s="80" customFormat="1">
      <c r="A651" s="142" t="s">
        <v>602</v>
      </c>
      <c r="B651" s="148">
        <v>361485</v>
      </c>
      <c r="C651" s="80" t="s">
        <v>660</v>
      </c>
      <c r="D651" s="142" t="s">
        <v>1122</v>
      </c>
      <c r="E651" s="17">
        <v>0</v>
      </c>
      <c r="F651" s="123">
        <v>0</v>
      </c>
      <c r="G651" s="2">
        <f t="shared" si="60"/>
        <v>0</v>
      </c>
      <c r="H651" s="3">
        <f t="shared" si="61"/>
        <v>8.0039024109137493</v>
      </c>
      <c r="I651" s="1">
        <f t="shared" si="62"/>
        <v>0</v>
      </c>
      <c r="J651" s="1">
        <f t="shared" si="63"/>
        <v>0</v>
      </c>
      <c r="K651" s="40">
        <f t="shared" si="64"/>
        <v>0.8732460979300799</v>
      </c>
      <c r="L651" s="7">
        <f t="shared" si="65"/>
        <v>0</v>
      </c>
    </row>
    <row r="652" spans="1:12" s="80" customFormat="1">
      <c r="A652" s="142" t="s">
        <v>602</v>
      </c>
      <c r="B652" s="149">
        <v>361487</v>
      </c>
      <c r="C652" s="80" t="s">
        <v>661</v>
      </c>
      <c r="D652" s="142" t="s">
        <v>1122</v>
      </c>
      <c r="E652" s="17">
        <v>0</v>
      </c>
      <c r="F652" s="123">
        <v>0</v>
      </c>
      <c r="G652" s="2">
        <f t="shared" si="60"/>
        <v>0</v>
      </c>
      <c r="H652" s="3">
        <f t="shared" si="61"/>
        <v>8.0039024109137493</v>
      </c>
      <c r="I652" s="1">
        <f t="shared" si="62"/>
        <v>0</v>
      </c>
      <c r="J652" s="1">
        <f t="shared" si="63"/>
        <v>0</v>
      </c>
      <c r="K652" s="40">
        <f t="shared" si="64"/>
        <v>0.8732460979300799</v>
      </c>
      <c r="L652" s="7">
        <f t="shared" si="65"/>
        <v>0</v>
      </c>
    </row>
    <row r="653" spans="1:12" s="80" customFormat="1">
      <c r="A653" s="142" t="s">
        <v>602</v>
      </c>
      <c r="B653" s="149">
        <v>361491</v>
      </c>
      <c r="C653" s="80" t="s">
        <v>662</v>
      </c>
      <c r="D653" s="142" t="s">
        <v>1122</v>
      </c>
      <c r="E653" s="17">
        <v>0</v>
      </c>
      <c r="F653" s="123">
        <v>0</v>
      </c>
      <c r="G653" s="2">
        <f t="shared" si="60"/>
        <v>0</v>
      </c>
      <c r="H653" s="3">
        <f t="shared" si="61"/>
        <v>8.0039024109137493</v>
      </c>
      <c r="I653" s="1">
        <f t="shared" si="62"/>
        <v>0</v>
      </c>
      <c r="J653" s="1">
        <f t="shared" si="63"/>
        <v>0</v>
      </c>
      <c r="K653" s="40">
        <f t="shared" si="64"/>
        <v>0.8732460979300799</v>
      </c>
      <c r="L653" s="7">
        <f t="shared" si="65"/>
        <v>0</v>
      </c>
    </row>
    <row r="654" spans="1:12" s="80" customFormat="1">
      <c r="A654" s="142" t="s">
        <v>602</v>
      </c>
      <c r="B654" s="148">
        <v>361494</v>
      </c>
      <c r="C654" s="80" t="s">
        <v>663</v>
      </c>
      <c r="D654" s="142" t="s">
        <v>1122</v>
      </c>
      <c r="E654" s="17">
        <v>0</v>
      </c>
      <c r="F654" s="123">
        <v>0</v>
      </c>
      <c r="G654" s="2">
        <f t="shared" si="60"/>
        <v>0</v>
      </c>
      <c r="H654" s="3">
        <f t="shared" si="61"/>
        <v>8.0039024109137493</v>
      </c>
      <c r="I654" s="1">
        <f t="shared" si="62"/>
        <v>0</v>
      </c>
      <c r="J654" s="1">
        <f t="shared" si="63"/>
        <v>0</v>
      </c>
      <c r="K654" s="40">
        <f t="shared" si="64"/>
        <v>0.8732460979300799</v>
      </c>
      <c r="L654" s="7">
        <f t="shared" si="65"/>
        <v>0</v>
      </c>
    </row>
    <row r="655" spans="1:12" s="80" customFormat="1">
      <c r="A655" s="142" t="s">
        <v>602</v>
      </c>
      <c r="B655" s="149">
        <v>361495</v>
      </c>
      <c r="C655" s="80" t="s">
        <v>664</v>
      </c>
      <c r="D655" s="142" t="s">
        <v>1122</v>
      </c>
      <c r="E655" s="17">
        <v>0</v>
      </c>
      <c r="F655" s="123">
        <v>0</v>
      </c>
      <c r="G655" s="2">
        <f t="shared" si="60"/>
        <v>0</v>
      </c>
      <c r="H655" s="3">
        <f t="shared" si="61"/>
        <v>8.0039024109137493</v>
      </c>
      <c r="I655" s="1">
        <f t="shared" si="62"/>
        <v>0</v>
      </c>
      <c r="J655" s="1">
        <f t="shared" si="63"/>
        <v>0</v>
      </c>
      <c r="K655" s="40">
        <f t="shared" si="64"/>
        <v>0.8732460979300799</v>
      </c>
      <c r="L655" s="7">
        <f t="shared" si="65"/>
        <v>0</v>
      </c>
    </row>
    <row r="656" spans="1:12" s="80" customFormat="1">
      <c r="A656" s="142" t="s">
        <v>602</v>
      </c>
      <c r="B656" s="148">
        <v>361499</v>
      </c>
      <c r="C656" s="80" t="s">
        <v>665</v>
      </c>
      <c r="D656" s="142" t="s">
        <v>1122</v>
      </c>
      <c r="E656" s="17">
        <v>0</v>
      </c>
      <c r="F656" s="123">
        <v>0</v>
      </c>
      <c r="G656" s="2">
        <f t="shared" si="60"/>
        <v>0</v>
      </c>
      <c r="H656" s="3">
        <f t="shared" si="61"/>
        <v>8.0039024109137493</v>
      </c>
      <c r="I656" s="1">
        <f t="shared" si="62"/>
        <v>0</v>
      </c>
      <c r="J656" s="1">
        <f t="shared" si="63"/>
        <v>0</v>
      </c>
      <c r="K656" s="40">
        <f t="shared" si="64"/>
        <v>0.8732460979300799</v>
      </c>
      <c r="L656" s="7">
        <f t="shared" si="65"/>
        <v>0</v>
      </c>
    </row>
    <row r="657" spans="1:12" s="80" customFormat="1">
      <c r="A657" s="142" t="s">
        <v>602</v>
      </c>
      <c r="B657" s="149">
        <v>361500</v>
      </c>
      <c r="C657" s="80" t="s">
        <v>666</v>
      </c>
      <c r="D657" s="142" t="s">
        <v>1122</v>
      </c>
      <c r="E657" s="17">
        <v>0</v>
      </c>
      <c r="F657" s="123">
        <v>0</v>
      </c>
      <c r="G657" s="2">
        <f t="shared" si="60"/>
        <v>0</v>
      </c>
      <c r="H657" s="3">
        <f t="shared" si="61"/>
        <v>8.0039024109137493</v>
      </c>
      <c r="I657" s="1">
        <f t="shared" si="62"/>
        <v>0</v>
      </c>
      <c r="J657" s="1">
        <f t="shared" si="63"/>
        <v>0</v>
      </c>
      <c r="K657" s="40">
        <f t="shared" si="64"/>
        <v>0.8732460979300799</v>
      </c>
      <c r="L657" s="7">
        <f t="shared" si="65"/>
        <v>0</v>
      </c>
    </row>
    <row r="658" spans="1:12" s="80" customFormat="1">
      <c r="A658" s="142" t="s">
        <v>602</v>
      </c>
      <c r="B658" s="151">
        <v>361501</v>
      </c>
      <c r="C658" s="80" t="s">
        <v>667</v>
      </c>
      <c r="D658" s="142" t="s">
        <v>1122</v>
      </c>
      <c r="E658" s="17">
        <v>0</v>
      </c>
      <c r="F658" s="123">
        <v>0</v>
      </c>
      <c r="G658" s="2">
        <f t="shared" si="60"/>
        <v>0</v>
      </c>
      <c r="H658" s="3">
        <f t="shared" si="61"/>
        <v>8.0039024109137493</v>
      </c>
      <c r="I658" s="1">
        <f t="shared" si="62"/>
        <v>0</v>
      </c>
      <c r="J658" s="1">
        <f t="shared" si="63"/>
        <v>0</v>
      </c>
      <c r="K658" s="40">
        <f t="shared" si="64"/>
        <v>0.8732460979300799</v>
      </c>
      <c r="L658" s="7">
        <f t="shared" si="65"/>
        <v>0</v>
      </c>
    </row>
    <row r="659" spans="1:12" s="80" customFormat="1">
      <c r="A659" s="142" t="s">
        <v>602</v>
      </c>
      <c r="B659" s="147">
        <v>361502</v>
      </c>
      <c r="C659" s="80" t="s">
        <v>668</v>
      </c>
      <c r="D659" s="142" t="s">
        <v>1122</v>
      </c>
      <c r="E659" s="17">
        <v>0</v>
      </c>
      <c r="F659" s="123">
        <v>0</v>
      </c>
      <c r="G659" s="2">
        <f t="shared" si="60"/>
        <v>0</v>
      </c>
      <c r="H659" s="3">
        <f t="shared" si="61"/>
        <v>8.0039024109137493</v>
      </c>
      <c r="I659" s="1">
        <f t="shared" si="62"/>
        <v>0</v>
      </c>
      <c r="J659" s="1">
        <f t="shared" si="63"/>
        <v>0</v>
      </c>
      <c r="K659" s="40">
        <f t="shared" si="64"/>
        <v>0.8732460979300799</v>
      </c>
      <c r="L659" s="7">
        <f t="shared" si="65"/>
        <v>0</v>
      </c>
    </row>
    <row r="660" spans="1:12" s="80" customFormat="1">
      <c r="A660" s="142" t="s">
        <v>602</v>
      </c>
      <c r="B660" s="142">
        <v>361505</v>
      </c>
      <c r="C660" s="80" t="s">
        <v>669</v>
      </c>
      <c r="D660" s="142" t="s">
        <v>1122</v>
      </c>
      <c r="E660" s="17">
        <v>0</v>
      </c>
      <c r="F660" s="123">
        <v>0</v>
      </c>
      <c r="G660" s="2">
        <f t="shared" si="60"/>
        <v>0</v>
      </c>
      <c r="H660" s="3">
        <f t="shared" si="61"/>
        <v>8.0039024109137493</v>
      </c>
      <c r="I660" s="1">
        <f t="shared" si="62"/>
        <v>0</v>
      </c>
      <c r="J660" s="1">
        <f t="shared" si="63"/>
        <v>0</v>
      </c>
      <c r="K660" s="40">
        <f t="shared" si="64"/>
        <v>0.8732460979300799</v>
      </c>
      <c r="L660" s="7">
        <f t="shared" si="65"/>
        <v>0</v>
      </c>
    </row>
    <row r="661" spans="1:12" s="80" customFormat="1">
      <c r="A661" s="142" t="s">
        <v>602</v>
      </c>
      <c r="B661" s="142">
        <v>361507</v>
      </c>
      <c r="C661" s="80" t="s">
        <v>670</v>
      </c>
      <c r="D661" s="142" t="s">
        <v>1122</v>
      </c>
      <c r="E661" s="17">
        <v>0</v>
      </c>
      <c r="F661" s="123">
        <v>0</v>
      </c>
      <c r="G661" s="2">
        <f t="shared" si="60"/>
        <v>0</v>
      </c>
      <c r="H661" s="3">
        <f t="shared" si="61"/>
        <v>8.0039024109137493</v>
      </c>
      <c r="I661" s="1">
        <f t="shared" si="62"/>
        <v>0</v>
      </c>
      <c r="J661" s="1">
        <f t="shared" si="63"/>
        <v>0</v>
      </c>
      <c r="K661" s="40">
        <f t="shared" si="64"/>
        <v>0.8732460979300799</v>
      </c>
      <c r="L661" s="7">
        <f t="shared" si="65"/>
        <v>0</v>
      </c>
    </row>
    <row r="662" spans="1:12" s="80" customFormat="1">
      <c r="A662" s="142" t="s">
        <v>602</v>
      </c>
      <c r="B662" s="142">
        <v>361508</v>
      </c>
      <c r="C662" s="80" t="s">
        <v>671</v>
      </c>
      <c r="D662" s="142" t="s">
        <v>1122</v>
      </c>
      <c r="E662" s="17">
        <v>0</v>
      </c>
      <c r="F662" s="123">
        <v>0</v>
      </c>
      <c r="G662" s="2">
        <f t="shared" si="60"/>
        <v>0</v>
      </c>
      <c r="H662" s="3">
        <f t="shared" si="61"/>
        <v>8.0039024109137493</v>
      </c>
      <c r="I662" s="1">
        <f t="shared" si="62"/>
        <v>0</v>
      </c>
      <c r="J662" s="1">
        <f t="shared" si="63"/>
        <v>0</v>
      </c>
      <c r="K662" s="40">
        <f t="shared" si="64"/>
        <v>0.8732460979300799</v>
      </c>
      <c r="L662" s="7">
        <f t="shared" si="65"/>
        <v>0</v>
      </c>
    </row>
    <row r="663" spans="1:12" s="80" customFormat="1">
      <c r="A663" s="142" t="s">
        <v>602</v>
      </c>
      <c r="B663" s="151">
        <v>361510</v>
      </c>
      <c r="C663" s="80" t="s">
        <v>672</v>
      </c>
      <c r="D663" s="142" t="s">
        <v>1122</v>
      </c>
      <c r="E663" s="17">
        <v>0</v>
      </c>
      <c r="F663" s="123">
        <v>0</v>
      </c>
      <c r="G663" s="2">
        <f t="shared" si="60"/>
        <v>0</v>
      </c>
      <c r="H663" s="3">
        <f t="shared" si="61"/>
        <v>8.0039024109137493</v>
      </c>
      <c r="I663" s="1">
        <f t="shared" si="62"/>
        <v>0</v>
      </c>
      <c r="J663" s="1">
        <f t="shared" si="63"/>
        <v>0</v>
      </c>
      <c r="K663" s="40">
        <f t="shared" si="64"/>
        <v>0.8732460979300799</v>
      </c>
      <c r="L663" s="7">
        <f t="shared" si="65"/>
        <v>0</v>
      </c>
    </row>
    <row r="664" spans="1:12" s="80" customFormat="1">
      <c r="A664" s="142" t="s">
        <v>602</v>
      </c>
      <c r="B664" s="151">
        <v>361512</v>
      </c>
      <c r="C664" s="80" t="s">
        <v>673</v>
      </c>
      <c r="D664" s="142" t="s">
        <v>1122</v>
      </c>
      <c r="E664" s="17">
        <v>0</v>
      </c>
      <c r="F664" s="123">
        <v>0</v>
      </c>
      <c r="G664" s="2">
        <f t="shared" si="60"/>
        <v>0</v>
      </c>
      <c r="H664" s="3">
        <f t="shared" si="61"/>
        <v>8.0039024109137493</v>
      </c>
      <c r="I664" s="1">
        <f t="shared" si="62"/>
        <v>0</v>
      </c>
      <c r="J664" s="1">
        <f t="shared" si="63"/>
        <v>0</v>
      </c>
      <c r="K664" s="40">
        <f t="shared" si="64"/>
        <v>0.8732460979300799</v>
      </c>
      <c r="L664" s="7">
        <f t="shared" si="65"/>
        <v>0</v>
      </c>
    </row>
    <row r="665" spans="1:12" s="80" customFormat="1">
      <c r="A665" s="142" t="s">
        <v>602</v>
      </c>
      <c r="B665" s="142">
        <v>361515</v>
      </c>
      <c r="C665" s="80" t="s">
        <v>674</v>
      </c>
      <c r="D665" s="142" t="s">
        <v>1122</v>
      </c>
      <c r="E665" s="17">
        <v>0</v>
      </c>
      <c r="F665" s="123">
        <v>0</v>
      </c>
      <c r="G665" s="2">
        <f t="shared" si="60"/>
        <v>0</v>
      </c>
      <c r="H665" s="3">
        <f t="shared" si="61"/>
        <v>8.0039024109137493</v>
      </c>
      <c r="I665" s="1">
        <f t="shared" si="62"/>
        <v>0</v>
      </c>
      <c r="J665" s="1">
        <f t="shared" si="63"/>
        <v>0</v>
      </c>
      <c r="K665" s="40">
        <f t="shared" si="64"/>
        <v>0.8732460979300799</v>
      </c>
      <c r="L665" s="7">
        <f t="shared" si="65"/>
        <v>0</v>
      </c>
    </row>
    <row r="666" spans="1:12" s="80" customFormat="1">
      <c r="A666" s="142" t="s">
        <v>602</v>
      </c>
      <c r="B666" s="142">
        <v>361654</v>
      </c>
      <c r="C666" s="80" t="s">
        <v>675</v>
      </c>
      <c r="D666" s="142" t="s">
        <v>1122</v>
      </c>
      <c r="E666" s="17">
        <v>0</v>
      </c>
      <c r="F666" s="123">
        <v>0</v>
      </c>
      <c r="G666" s="2">
        <f t="shared" si="60"/>
        <v>0</v>
      </c>
      <c r="H666" s="3">
        <f t="shared" si="61"/>
        <v>8.0039024109137493</v>
      </c>
      <c r="I666" s="1">
        <f t="shared" si="62"/>
        <v>0</v>
      </c>
      <c r="J666" s="1">
        <f t="shared" si="63"/>
        <v>0</v>
      </c>
      <c r="K666" s="40">
        <f t="shared" si="64"/>
        <v>0.8732460979300799</v>
      </c>
      <c r="L666" s="7">
        <f t="shared" si="65"/>
        <v>0</v>
      </c>
    </row>
    <row r="667" spans="1:12" s="80" customFormat="1">
      <c r="A667" s="142" t="s">
        <v>676</v>
      </c>
      <c r="B667" s="151">
        <v>371516</v>
      </c>
      <c r="C667" s="80" t="s">
        <v>677</v>
      </c>
      <c r="D667" s="142" t="s">
        <v>1122</v>
      </c>
      <c r="E667" s="17">
        <v>0</v>
      </c>
      <c r="F667" s="123">
        <v>0</v>
      </c>
      <c r="G667" s="2">
        <f t="shared" si="60"/>
        <v>0</v>
      </c>
      <c r="H667" s="3">
        <f t="shared" si="61"/>
        <v>8.0039024109137493</v>
      </c>
      <c r="I667" s="1">
        <f t="shared" si="62"/>
        <v>0</v>
      </c>
      <c r="J667" s="1">
        <f t="shared" si="63"/>
        <v>0</v>
      </c>
      <c r="K667" s="40">
        <f t="shared" si="64"/>
        <v>0.8732460979300799</v>
      </c>
      <c r="L667" s="7">
        <f t="shared" si="65"/>
        <v>0</v>
      </c>
    </row>
    <row r="668" spans="1:12" s="80" customFormat="1">
      <c r="A668" s="142" t="s">
        <v>676</v>
      </c>
      <c r="B668" s="142">
        <v>371517</v>
      </c>
      <c r="C668" s="80" t="s">
        <v>678</v>
      </c>
      <c r="D668" s="142" t="s">
        <v>1122</v>
      </c>
      <c r="E668" s="17">
        <v>0</v>
      </c>
      <c r="F668" s="123">
        <v>0</v>
      </c>
      <c r="G668" s="2">
        <f t="shared" si="60"/>
        <v>0</v>
      </c>
      <c r="H668" s="3">
        <f t="shared" si="61"/>
        <v>8.0039024109137493</v>
      </c>
      <c r="I668" s="1">
        <f t="shared" si="62"/>
        <v>0</v>
      </c>
      <c r="J668" s="1">
        <f t="shared" si="63"/>
        <v>0</v>
      </c>
      <c r="K668" s="40">
        <f t="shared" si="64"/>
        <v>0.8732460979300799</v>
      </c>
      <c r="L668" s="7">
        <f t="shared" si="65"/>
        <v>0</v>
      </c>
    </row>
    <row r="669" spans="1:12" s="80" customFormat="1">
      <c r="A669" s="142" t="s">
        <v>676</v>
      </c>
      <c r="B669" s="142">
        <v>371518</v>
      </c>
      <c r="C669" s="80" t="s">
        <v>679</v>
      </c>
      <c r="D669" s="142" t="s">
        <v>1122</v>
      </c>
      <c r="E669" s="17">
        <v>0</v>
      </c>
      <c r="F669" s="123">
        <v>0</v>
      </c>
      <c r="G669" s="2">
        <f t="shared" si="60"/>
        <v>0</v>
      </c>
      <c r="H669" s="3">
        <f t="shared" si="61"/>
        <v>8.0039024109137493</v>
      </c>
      <c r="I669" s="1">
        <f t="shared" si="62"/>
        <v>0</v>
      </c>
      <c r="J669" s="1">
        <f t="shared" si="63"/>
        <v>0</v>
      </c>
      <c r="K669" s="40">
        <f t="shared" si="64"/>
        <v>0.8732460979300799</v>
      </c>
      <c r="L669" s="7">
        <f t="shared" si="65"/>
        <v>0</v>
      </c>
    </row>
    <row r="670" spans="1:12" s="80" customFormat="1">
      <c r="A670" s="142" t="s">
        <v>676</v>
      </c>
      <c r="B670" s="142">
        <v>371524</v>
      </c>
      <c r="C670" s="80" t="s">
        <v>680</v>
      </c>
      <c r="D670" s="142" t="s">
        <v>1122</v>
      </c>
      <c r="E670" s="17">
        <v>0</v>
      </c>
      <c r="F670" s="123">
        <v>0</v>
      </c>
      <c r="G670" s="2">
        <f t="shared" si="60"/>
        <v>0</v>
      </c>
      <c r="H670" s="3">
        <f t="shared" si="61"/>
        <v>8.0039024109137493</v>
      </c>
      <c r="I670" s="1">
        <f t="shared" si="62"/>
        <v>0</v>
      </c>
      <c r="J670" s="1">
        <f t="shared" si="63"/>
        <v>0</v>
      </c>
      <c r="K670" s="40">
        <f t="shared" si="64"/>
        <v>0.8732460979300799</v>
      </c>
      <c r="L670" s="7">
        <f t="shared" si="65"/>
        <v>0</v>
      </c>
    </row>
    <row r="671" spans="1:12" s="80" customFormat="1">
      <c r="A671" s="142" t="s">
        <v>676</v>
      </c>
      <c r="B671" s="151">
        <v>371525</v>
      </c>
      <c r="C671" s="80" t="s">
        <v>681</v>
      </c>
      <c r="D671" s="142" t="s">
        <v>1122</v>
      </c>
      <c r="E671" s="17">
        <v>0</v>
      </c>
      <c r="F671" s="123">
        <v>0</v>
      </c>
      <c r="G671" s="2">
        <f t="shared" si="60"/>
        <v>0</v>
      </c>
      <c r="H671" s="3">
        <f t="shared" si="61"/>
        <v>8.0039024109137493</v>
      </c>
      <c r="I671" s="1">
        <f t="shared" si="62"/>
        <v>0</v>
      </c>
      <c r="J671" s="1">
        <f t="shared" si="63"/>
        <v>0</v>
      </c>
      <c r="K671" s="40">
        <f t="shared" si="64"/>
        <v>0.8732460979300799</v>
      </c>
      <c r="L671" s="7">
        <f t="shared" si="65"/>
        <v>0</v>
      </c>
    </row>
    <row r="672" spans="1:12" s="80" customFormat="1">
      <c r="A672" s="142" t="s">
        <v>676</v>
      </c>
      <c r="B672" s="151">
        <v>371526</v>
      </c>
      <c r="C672" s="80" t="s">
        <v>682</v>
      </c>
      <c r="D672" s="142" t="s">
        <v>1122</v>
      </c>
      <c r="E672" s="17">
        <v>0</v>
      </c>
      <c r="F672" s="123">
        <v>0</v>
      </c>
      <c r="G672" s="2">
        <f t="shared" si="60"/>
        <v>0</v>
      </c>
      <c r="H672" s="3">
        <f t="shared" si="61"/>
        <v>8.0039024109137493</v>
      </c>
      <c r="I672" s="1">
        <f t="shared" si="62"/>
        <v>0</v>
      </c>
      <c r="J672" s="1">
        <f t="shared" si="63"/>
        <v>0</v>
      </c>
      <c r="K672" s="40">
        <f t="shared" si="64"/>
        <v>0.8732460979300799</v>
      </c>
      <c r="L672" s="7">
        <f t="shared" si="65"/>
        <v>0</v>
      </c>
    </row>
    <row r="673" spans="1:12" s="80" customFormat="1">
      <c r="A673" s="142" t="s">
        <v>676</v>
      </c>
      <c r="B673" s="142">
        <v>371530</v>
      </c>
      <c r="C673" s="80" t="s">
        <v>683</v>
      </c>
      <c r="D673" s="142" t="s">
        <v>1122</v>
      </c>
      <c r="E673" s="17">
        <v>0</v>
      </c>
      <c r="F673" s="123">
        <v>0</v>
      </c>
      <c r="G673" s="2">
        <f t="shared" si="60"/>
        <v>0</v>
      </c>
      <c r="H673" s="3">
        <f t="shared" si="61"/>
        <v>8.0039024109137493</v>
      </c>
      <c r="I673" s="1">
        <f t="shared" si="62"/>
        <v>0</v>
      </c>
      <c r="J673" s="1">
        <f t="shared" si="63"/>
        <v>0</v>
      </c>
      <c r="K673" s="40">
        <f t="shared" si="64"/>
        <v>0.8732460979300799</v>
      </c>
      <c r="L673" s="7">
        <f t="shared" si="65"/>
        <v>0</v>
      </c>
    </row>
    <row r="674" spans="1:12" s="80" customFormat="1">
      <c r="A674" s="142" t="s">
        <v>676</v>
      </c>
      <c r="B674" s="151">
        <v>371531</v>
      </c>
      <c r="C674" s="80" t="s">
        <v>684</v>
      </c>
      <c r="D674" s="142" t="s">
        <v>1122</v>
      </c>
      <c r="E674" s="17">
        <v>0</v>
      </c>
      <c r="F674" s="123">
        <v>0</v>
      </c>
      <c r="G674" s="2">
        <f t="shared" si="60"/>
        <v>0</v>
      </c>
      <c r="H674" s="3">
        <f t="shared" si="61"/>
        <v>8.0039024109137493</v>
      </c>
      <c r="I674" s="1">
        <f t="shared" si="62"/>
        <v>0</v>
      </c>
      <c r="J674" s="1">
        <f t="shared" si="63"/>
        <v>0</v>
      </c>
      <c r="K674" s="40">
        <f t="shared" si="64"/>
        <v>0.8732460979300799</v>
      </c>
      <c r="L674" s="7">
        <f t="shared" si="65"/>
        <v>0</v>
      </c>
    </row>
    <row r="675" spans="1:12" s="80" customFormat="1">
      <c r="A675" s="142" t="s">
        <v>676</v>
      </c>
      <c r="B675" s="142">
        <v>371532</v>
      </c>
      <c r="C675" s="80" t="s">
        <v>614</v>
      </c>
      <c r="D675" s="142" t="s">
        <v>1122</v>
      </c>
      <c r="E675" s="17">
        <v>0</v>
      </c>
      <c r="F675" s="123">
        <v>0</v>
      </c>
      <c r="G675" s="2">
        <f t="shared" si="60"/>
        <v>0</v>
      </c>
      <c r="H675" s="3">
        <f t="shared" si="61"/>
        <v>8.0039024109137493</v>
      </c>
      <c r="I675" s="1">
        <f t="shared" si="62"/>
        <v>0</v>
      </c>
      <c r="J675" s="1">
        <f t="shared" si="63"/>
        <v>0</v>
      </c>
      <c r="K675" s="40">
        <f t="shared" si="64"/>
        <v>0.8732460979300799</v>
      </c>
      <c r="L675" s="7">
        <f t="shared" si="65"/>
        <v>0</v>
      </c>
    </row>
    <row r="676" spans="1:12" s="80" customFormat="1">
      <c r="A676" s="142" t="s">
        <v>676</v>
      </c>
      <c r="B676" s="151">
        <v>371534</v>
      </c>
      <c r="C676" s="80" t="s">
        <v>685</v>
      </c>
      <c r="D676" s="142" t="s">
        <v>1122</v>
      </c>
      <c r="E676" s="17">
        <v>0</v>
      </c>
      <c r="F676" s="123">
        <v>0</v>
      </c>
      <c r="G676" s="2">
        <f t="shared" si="60"/>
        <v>0</v>
      </c>
      <c r="H676" s="3">
        <f t="shared" si="61"/>
        <v>8.0039024109137493</v>
      </c>
      <c r="I676" s="1">
        <f t="shared" si="62"/>
        <v>0</v>
      </c>
      <c r="J676" s="1">
        <f t="shared" si="63"/>
        <v>0</v>
      </c>
      <c r="K676" s="40">
        <f t="shared" si="64"/>
        <v>0.8732460979300799</v>
      </c>
      <c r="L676" s="7">
        <f t="shared" si="65"/>
        <v>0</v>
      </c>
    </row>
    <row r="677" spans="1:12" s="80" customFormat="1">
      <c r="A677" s="142" t="s">
        <v>676</v>
      </c>
      <c r="B677" s="142">
        <v>371536</v>
      </c>
      <c r="C677" s="80" t="s">
        <v>686</v>
      </c>
      <c r="D677" s="142" t="s">
        <v>1122</v>
      </c>
      <c r="E677" s="17">
        <v>0</v>
      </c>
      <c r="F677" s="123">
        <v>0</v>
      </c>
      <c r="G677" s="2">
        <f t="shared" si="60"/>
        <v>0</v>
      </c>
      <c r="H677" s="3">
        <f t="shared" si="61"/>
        <v>8.0039024109137493</v>
      </c>
      <c r="I677" s="1">
        <f t="shared" si="62"/>
        <v>0</v>
      </c>
      <c r="J677" s="1">
        <f t="shared" si="63"/>
        <v>0</v>
      </c>
      <c r="K677" s="40">
        <f t="shared" si="64"/>
        <v>0.8732460979300799</v>
      </c>
      <c r="L677" s="7">
        <f t="shared" si="65"/>
        <v>0</v>
      </c>
    </row>
    <row r="678" spans="1:12" s="80" customFormat="1">
      <c r="A678" s="142" t="s">
        <v>676</v>
      </c>
      <c r="B678" s="142">
        <v>371537</v>
      </c>
      <c r="C678" s="80" t="s">
        <v>687</v>
      </c>
      <c r="D678" s="142" t="s">
        <v>1122</v>
      </c>
      <c r="E678" s="17">
        <v>0</v>
      </c>
      <c r="F678" s="123">
        <v>0</v>
      </c>
      <c r="G678" s="2">
        <f t="shared" si="60"/>
        <v>0</v>
      </c>
      <c r="H678" s="3">
        <f t="shared" si="61"/>
        <v>8.0039024109137493</v>
      </c>
      <c r="I678" s="1">
        <f t="shared" si="62"/>
        <v>0</v>
      </c>
      <c r="J678" s="1">
        <f t="shared" si="63"/>
        <v>0</v>
      </c>
      <c r="K678" s="40">
        <f t="shared" si="64"/>
        <v>0.8732460979300799</v>
      </c>
      <c r="L678" s="7">
        <f t="shared" si="65"/>
        <v>0</v>
      </c>
    </row>
    <row r="679" spans="1:12" s="80" customFormat="1">
      <c r="A679" s="142" t="s">
        <v>676</v>
      </c>
      <c r="B679" s="151">
        <v>371540</v>
      </c>
      <c r="C679" s="80" t="s">
        <v>688</v>
      </c>
      <c r="D679" s="142" t="s">
        <v>1122</v>
      </c>
      <c r="E679" s="17">
        <v>0</v>
      </c>
      <c r="F679" s="123">
        <v>0</v>
      </c>
      <c r="G679" s="2">
        <f t="shared" si="60"/>
        <v>0</v>
      </c>
      <c r="H679" s="3">
        <f t="shared" si="61"/>
        <v>8.0039024109137493</v>
      </c>
      <c r="I679" s="1">
        <f t="shared" si="62"/>
        <v>0</v>
      </c>
      <c r="J679" s="1">
        <f t="shared" si="63"/>
        <v>0</v>
      </c>
      <c r="K679" s="40">
        <f t="shared" si="64"/>
        <v>0.8732460979300799</v>
      </c>
      <c r="L679" s="7">
        <f t="shared" si="65"/>
        <v>0</v>
      </c>
    </row>
    <row r="680" spans="1:12" s="80" customFormat="1">
      <c r="A680" s="142" t="s">
        <v>676</v>
      </c>
      <c r="B680" s="142">
        <v>371542</v>
      </c>
      <c r="C680" s="80" t="s">
        <v>689</v>
      </c>
      <c r="D680" s="142" t="s">
        <v>1122</v>
      </c>
      <c r="E680" s="17">
        <v>0</v>
      </c>
      <c r="F680" s="123">
        <v>0</v>
      </c>
      <c r="G680" s="2">
        <f t="shared" si="60"/>
        <v>0</v>
      </c>
      <c r="H680" s="3">
        <f t="shared" si="61"/>
        <v>8.0039024109137493</v>
      </c>
      <c r="I680" s="1">
        <f t="shared" si="62"/>
        <v>0</v>
      </c>
      <c r="J680" s="1">
        <f t="shared" si="63"/>
        <v>0</v>
      </c>
      <c r="K680" s="40">
        <f t="shared" si="64"/>
        <v>0.8732460979300799</v>
      </c>
      <c r="L680" s="7">
        <f t="shared" si="65"/>
        <v>0</v>
      </c>
    </row>
    <row r="681" spans="1:12" s="80" customFormat="1">
      <c r="A681" s="142" t="s">
        <v>676</v>
      </c>
      <c r="B681" s="151">
        <v>371553</v>
      </c>
      <c r="C681" s="80" t="s">
        <v>690</v>
      </c>
      <c r="D681" s="142" t="s">
        <v>1122</v>
      </c>
      <c r="E681" s="17">
        <v>0</v>
      </c>
      <c r="F681" s="123">
        <v>0</v>
      </c>
      <c r="G681" s="2">
        <f t="shared" si="60"/>
        <v>0</v>
      </c>
      <c r="H681" s="3">
        <f t="shared" si="61"/>
        <v>8.0039024109137493</v>
      </c>
      <c r="I681" s="1">
        <f t="shared" si="62"/>
        <v>0</v>
      </c>
      <c r="J681" s="1">
        <f t="shared" si="63"/>
        <v>0</v>
      </c>
      <c r="K681" s="40">
        <f t="shared" si="64"/>
        <v>0.8732460979300799</v>
      </c>
      <c r="L681" s="7">
        <f t="shared" si="65"/>
        <v>0</v>
      </c>
    </row>
    <row r="682" spans="1:12" s="80" customFormat="1">
      <c r="A682" s="142" t="s">
        <v>676</v>
      </c>
      <c r="B682" s="151">
        <v>371555</v>
      </c>
      <c r="C682" s="80" t="s">
        <v>691</v>
      </c>
      <c r="D682" s="142" t="s">
        <v>1122</v>
      </c>
      <c r="E682" s="17">
        <v>0</v>
      </c>
      <c r="F682" s="123">
        <v>0</v>
      </c>
      <c r="G682" s="2">
        <f t="shared" si="60"/>
        <v>0</v>
      </c>
      <c r="H682" s="3">
        <f t="shared" si="61"/>
        <v>8.0039024109137493</v>
      </c>
      <c r="I682" s="1">
        <f t="shared" si="62"/>
        <v>0</v>
      </c>
      <c r="J682" s="1">
        <f t="shared" si="63"/>
        <v>0</v>
      </c>
      <c r="K682" s="40">
        <f t="shared" si="64"/>
        <v>0.8732460979300799</v>
      </c>
      <c r="L682" s="7">
        <f t="shared" si="65"/>
        <v>0</v>
      </c>
    </row>
    <row r="683" spans="1:12" s="80" customFormat="1">
      <c r="A683" s="142" t="s">
        <v>676</v>
      </c>
      <c r="B683" s="151">
        <v>371556</v>
      </c>
      <c r="C683" s="80" t="s">
        <v>692</v>
      </c>
      <c r="D683" s="142" t="s">
        <v>1122</v>
      </c>
      <c r="E683" s="17">
        <v>0</v>
      </c>
      <c r="F683" s="123">
        <v>0</v>
      </c>
      <c r="G683" s="2">
        <f t="shared" si="60"/>
        <v>0</v>
      </c>
      <c r="H683" s="3">
        <f t="shared" si="61"/>
        <v>8.0039024109137493</v>
      </c>
      <c r="I683" s="1">
        <f t="shared" si="62"/>
        <v>0</v>
      </c>
      <c r="J683" s="1">
        <f t="shared" si="63"/>
        <v>0</v>
      </c>
      <c r="K683" s="40">
        <f t="shared" si="64"/>
        <v>0.8732460979300799</v>
      </c>
      <c r="L683" s="7">
        <f t="shared" si="65"/>
        <v>0</v>
      </c>
    </row>
    <row r="684" spans="1:12" s="80" customFormat="1">
      <c r="A684" s="142" t="s">
        <v>676</v>
      </c>
      <c r="B684" s="151">
        <v>371557</v>
      </c>
      <c r="C684" s="80" t="s">
        <v>693</v>
      </c>
      <c r="D684" s="142" t="s">
        <v>1122</v>
      </c>
      <c r="E684" s="17">
        <v>0</v>
      </c>
      <c r="F684" s="123">
        <v>0</v>
      </c>
      <c r="G684" s="2">
        <f t="shared" si="60"/>
        <v>0</v>
      </c>
      <c r="H684" s="3">
        <f t="shared" si="61"/>
        <v>8.0039024109137493</v>
      </c>
      <c r="I684" s="1">
        <f t="shared" si="62"/>
        <v>0</v>
      </c>
      <c r="J684" s="1">
        <f t="shared" si="63"/>
        <v>0</v>
      </c>
      <c r="K684" s="40">
        <f t="shared" si="64"/>
        <v>0.8732460979300799</v>
      </c>
      <c r="L684" s="7">
        <f t="shared" si="65"/>
        <v>0</v>
      </c>
    </row>
    <row r="685" spans="1:12" s="80" customFormat="1">
      <c r="A685" s="142" t="s">
        <v>676</v>
      </c>
      <c r="B685" s="151">
        <v>371558</v>
      </c>
      <c r="C685" s="80" t="s">
        <v>694</v>
      </c>
      <c r="D685" s="142" t="s">
        <v>1122</v>
      </c>
      <c r="E685" s="17">
        <v>0</v>
      </c>
      <c r="F685" s="123">
        <v>0</v>
      </c>
      <c r="G685" s="2">
        <f t="shared" si="60"/>
        <v>0</v>
      </c>
      <c r="H685" s="3">
        <f t="shared" si="61"/>
        <v>8.0039024109137493</v>
      </c>
      <c r="I685" s="1">
        <f t="shared" si="62"/>
        <v>0</v>
      </c>
      <c r="J685" s="1">
        <f t="shared" si="63"/>
        <v>0</v>
      </c>
      <c r="K685" s="40">
        <f t="shared" si="64"/>
        <v>0.8732460979300799</v>
      </c>
      <c r="L685" s="7">
        <f t="shared" si="65"/>
        <v>0</v>
      </c>
    </row>
    <row r="686" spans="1:12" s="80" customFormat="1">
      <c r="A686" s="142" t="s">
        <v>676</v>
      </c>
      <c r="B686" s="151">
        <v>371559</v>
      </c>
      <c r="C686" s="80" t="s">
        <v>695</v>
      </c>
      <c r="D686" s="142" t="s">
        <v>1122</v>
      </c>
      <c r="E686" s="17">
        <v>0</v>
      </c>
      <c r="F686" s="123">
        <v>0</v>
      </c>
      <c r="G686" s="2">
        <f t="shared" si="60"/>
        <v>0</v>
      </c>
      <c r="H686" s="3">
        <f t="shared" si="61"/>
        <v>8.0039024109137493</v>
      </c>
      <c r="I686" s="1">
        <f t="shared" si="62"/>
        <v>0</v>
      </c>
      <c r="J686" s="1">
        <f t="shared" si="63"/>
        <v>0</v>
      </c>
      <c r="K686" s="40">
        <f t="shared" si="64"/>
        <v>0.8732460979300799</v>
      </c>
      <c r="L686" s="7">
        <f t="shared" si="65"/>
        <v>0</v>
      </c>
    </row>
    <row r="687" spans="1:12" s="80" customFormat="1">
      <c r="A687" s="142" t="s">
        <v>676</v>
      </c>
      <c r="B687" s="151">
        <v>371561</v>
      </c>
      <c r="C687" s="80" t="s">
        <v>696</v>
      </c>
      <c r="D687" s="142" t="s">
        <v>1122</v>
      </c>
      <c r="E687" s="17">
        <v>0</v>
      </c>
      <c r="F687" s="123">
        <v>0</v>
      </c>
      <c r="G687" s="2">
        <f t="shared" si="60"/>
        <v>0</v>
      </c>
      <c r="H687" s="3">
        <f t="shared" si="61"/>
        <v>8.0039024109137493</v>
      </c>
      <c r="I687" s="1">
        <f t="shared" si="62"/>
        <v>0</v>
      </c>
      <c r="J687" s="1">
        <f t="shared" si="63"/>
        <v>0</v>
      </c>
      <c r="K687" s="40">
        <f t="shared" si="64"/>
        <v>0.8732460979300799</v>
      </c>
      <c r="L687" s="7">
        <f t="shared" si="65"/>
        <v>0</v>
      </c>
    </row>
    <row r="688" spans="1:12" s="80" customFormat="1">
      <c r="A688" s="142" t="s">
        <v>676</v>
      </c>
      <c r="B688" s="142">
        <v>371562</v>
      </c>
      <c r="C688" s="80" t="s">
        <v>697</v>
      </c>
      <c r="D688" s="142" t="s">
        <v>1122</v>
      </c>
      <c r="E688" s="17">
        <v>0</v>
      </c>
      <c r="F688" s="123">
        <v>0</v>
      </c>
      <c r="G688" s="2">
        <f t="shared" si="60"/>
        <v>0</v>
      </c>
      <c r="H688" s="3">
        <f t="shared" si="61"/>
        <v>8.0039024109137493</v>
      </c>
      <c r="I688" s="1">
        <f t="shared" si="62"/>
        <v>0</v>
      </c>
      <c r="J688" s="1">
        <f t="shared" si="63"/>
        <v>0</v>
      </c>
      <c r="K688" s="40">
        <f t="shared" si="64"/>
        <v>0.8732460979300799</v>
      </c>
      <c r="L688" s="7">
        <f t="shared" si="65"/>
        <v>0</v>
      </c>
    </row>
    <row r="689" spans="1:12" s="80" customFormat="1">
      <c r="A689" s="142" t="s">
        <v>676</v>
      </c>
      <c r="B689" s="142">
        <v>371563</v>
      </c>
      <c r="C689" s="80" t="s">
        <v>698</v>
      </c>
      <c r="D689" s="142" t="s">
        <v>1122</v>
      </c>
      <c r="E689" s="17">
        <v>0</v>
      </c>
      <c r="F689" s="123">
        <v>0</v>
      </c>
      <c r="G689" s="2">
        <f t="shared" si="60"/>
        <v>0</v>
      </c>
      <c r="H689" s="3">
        <f t="shared" si="61"/>
        <v>8.0039024109137493</v>
      </c>
      <c r="I689" s="1">
        <f t="shared" si="62"/>
        <v>0</v>
      </c>
      <c r="J689" s="1">
        <f t="shared" si="63"/>
        <v>0</v>
      </c>
      <c r="K689" s="40">
        <f t="shared" si="64"/>
        <v>0.8732460979300799</v>
      </c>
      <c r="L689" s="7">
        <f t="shared" si="65"/>
        <v>0</v>
      </c>
    </row>
    <row r="690" spans="1:12" s="80" customFormat="1">
      <c r="A690" s="142" t="s">
        <v>676</v>
      </c>
      <c r="B690" s="142">
        <v>371565</v>
      </c>
      <c r="C690" s="80" t="s">
        <v>699</v>
      </c>
      <c r="D690" s="142" t="s">
        <v>1122</v>
      </c>
      <c r="E690" s="17">
        <v>0</v>
      </c>
      <c r="F690" s="123">
        <v>0</v>
      </c>
      <c r="G690" s="2">
        <f t="shared" si="60"/>
        <v>0</v>
      </c>
      <c r="H690" s="3">
        <f t="shared" si="61"/>
        <v>8.0039024109137493</v>
      </c>
      <c r="I690" s="1">
        <f t="shared" si="62"/>
        <v>0</v>
      </c>
      <c r="J690" s="1">
        <f t="shared" si="63"/>
        <v>0</v>
      </c>
      <c r="K690" s="40">
        <f t="shared" si="64"/>
        <v>0.8732460979300799</v>
      </c>
      <c r="L690" s="7">
        <f t="shared" si="65"/>
        <v>0</v>
      </c>
    </row>
    <row r="691" spans="1:12" s="80" customFormat="1">
      <c r="A691" s="142" t="s">
        <v>676</v>
      </c>
      <c r="B691" s="151">
        <v>371567</v>
      </c>
      <c r="C691" s="80" t="s">
        <v>700</v>
      </c>
      <c r="D691" s="142" t="s">
        <v>1122</v>
      </c>
      <c r="E691" s="17">
        <v>0</v>
      </c>
      <c r="F691" s="123">
        <v>0</v>
      </c>
      <c r="G691" s="2">
        <f t="shared" si="60"/>
        <v>0</v>
      </c>
      <c r="H691" s="3">
        <f t="shared" si="61"/>
        <v>8.0039024109137493</v>
      </c>
      <c r="I691" s="1">
        <f t="shared" si="62"/>
        <v>0</v>
      </c>
      <c r="J691" s="1">
        <f t="shared" si="63"/>
        <v>0</v>
      </c>
      <c r="K691" s="40">
        <f t="shared" si="64"/>
        <v>0.8732460979300799</v>
      </c>
      <c r="L691" s="7">
        <f t="shared" si="65"/>
        <v>0</v>
      </c>
    </row>
    <row r="692" spans="1:12" s="80" customFormat="1">
      <c r="A692" s="142" t="s">
        <v>676</v>
      </c>
      <c r="B692" s="142">
        <v>371574</v>
      </c>
      <c r="C692" s="80" t="s">
        <v>701</v>
      </c>
      <c r="D692" s="142" t="s">
        <v>1122</v>
      </c>
      <c r="E692" s="17">
        <v>0</v>
      </c>
      <c r="F692" s="123">
        <v>0</v>
      </c>
      <c r="G692" s="2">
        <f t="shared" si="60"/>
        <v>0</v>
      </c>
      <c r="H692" s="3">
        <f t="shared" si="61"/>
        <v>8.0039024109137493</v>
      </c>
      <c r="I692" s="1">
        <f t="shared" si="62"/>
        <v>0</v>
      </c>
      <c r="J692" s="1">
        <f t="shared" si="63"/>
        <v>0</v>
      </c>
      <c r="K692" s="40">
        <f t="shared" si="64"/>
        <v>0.8732460979300799</v>
      </c>
      <c r="L692" s="7">
        <f t="shared" si="65"/>
        <v>0</v>
      </c>
    </row>
    <row r="693" spans="1:12" s="80" customFormat="1">
      <c r="A693" s="142" t="s">
        <v>676</v>
      </c>
      <c r="B693" s="151">
        <v>371576</v>
      </c>
      <c r="C693" s="80" t="s">
        <v>702</v>
      </c>
      <c r="D693" s="142" t="s">
        <v>1122</v>
      </c>
      <c r="E693" s="17">
        <v>0</v>
      </c>
      <c r="F693" s="123">
        <v>0</v>
      </c>
      <c r="G693" s="2">
        <f t="shared" si="60"/>
        <v>0</v>
      </c>
      <c r="H693" s="3">
        <f t="shared" si="61"/>
        <v>8.0039024109137493</v>
      </c>
      <c r="I693" s="1">
        <f t="shared" si="62"/>
        <v>0</v>
      </c>
      <c r="J693" s="1">
        <f t="shared" si="63"/>
        <v>0</v>
      </c>
      <c r="K693" s="40">
        <f t="shared" si="64"/>
        <v>0.8732460979300799</v>
      </c>
      <c r="L693" s="7">
        <f t="shared" si="65"/>
        <v>0</v>
      </c>
    </row>
    <row r="694" spans="1:12" s="80" customFormat="1">
      <c r="A694" s="142" t="s">
        <v>676</v>
      </c>
      <c r="B694" s="142">
        <v>371577</v>
      </c>
      <c r="C694" s="80" t="s">
        <v>703</v>
      </c>
      <c r="D694" s="142" t="s">
        <v>1122</v>
      </c>
      <c r="E694" s="17">
        <v>0</v>
      </c>
      <c r="F694" s="123">
        <v>0</v>
      </c>
      <c r="G694" s="2">
        <f t="shared" si="60"/>
        <v>0</v>
      </c>
      <c r="H694" s="3">
        <f t="shared" si="61"/>
        <v>8.0039024109137493</v>
      </c>
      <c r="I694" s="1">
        <f t="shared" si="62"/>
        <v>0</v>
      </c>
      <c r="J694" s="1">
        <f t="shared" si="63"/>
        <v>0</v>
      </c>
      <c r="K694" s="40">
        <f t="shared" si="64"/>
        <v>0.8732460979300799</v>
      </c>
      <c r="L694" s="7">
        <f t="shared" si="65"/>
        <v>0</v>
      </c>
    </row>
    <row r="695" spans="1:12" s="80" customFormat="1">
      <c r="A695" s="142" t="s">
        <v>676</v>
      </c>
      <c r="B695" s="142">
        <v>371581</v>
      </c>
      <c r="C695" s="80" t="s">
        <v>704</v>
      </c>
      <c r="D695" s="142" t="s">
        <v>1122</v>
      </c>
      <c r="E695" s="17">
        <v>0</v>
      </c>
      <c r="F695" s="123">
        <v>0</v>
      </c>
      <c r="G695" s="2">
        <f t="shared" si="60"/>
        <v>0</v>
      </c>
      <c r="H695" s="3">
        <f t="shared" si="61"/>
        <v>8.0039024109137493</v>
      </c>
      <c r="I695" s="1">
        <f t="shared" si="62"/>
        <v>0</v>
      </c>
      <c r="J695" s="1">
        <f t="shared" si="63"/>
        <v>0</v>
      </c>
      <c r="K695" s="40">
        <f t="shared" si="64"/>
        <v>0.8732460979300799</v>
      </c>
      <c r="L695" s="7">
        <f t="shared" si="65"/>
        <v>0</v>
      </c>
    </row>
    <row r="696" spans="1:12" s="80" customFormat="1">
      <c r="A696" s="142" t="s">
        <v>676</v>
      </c>
      <c r="B696" s="151">
        <v>371582</v>
      </c>
      <c r="C696" s="80" t="s">
        <v>705</v>
      </c>
      <c r="D696" s="142" t="s">
        <v>1122</v>
      </c>
      <c r="E696" s="17">
        <v>0</v>
      </c>
      <c r="F696" s="123">
        <v>0</v>
      </c>
      <c r="G696" s="2">
        <f t="shared" si="60"/>
        <v>0</v>
      </c>
      <c r="H696" s="3">
        <f t="shared" si="61"/>
        <v>8.0039024109137493</v>
      </c>
      <c r="I696" s="1">
        <f t="shared" si="62"/>
        <v>0</v>
      </c>
      <c r="J696" s="1">
        <f t="shared" si="63"/>
        <v>0</v>
      </c>
      <c r="K696" s="40">
        <f t="shared" si="64"/>
        <v>0.8732460979300799</v>
      </c>
      <c r="L696" s="7">
        <f t="shared" si="65"/>
        <v>0</v>
      </c>
    </row>
    <row r="697" spans="1:12" s="80" customFormat="1">
      <c r="A697" s="142" t="s">
        <v>676</v>
      </c>
      <c r="B697" s="142">
        <v>371586</v>
      </c>
      <c r="C697" s="80" t="s">
        <v>706</v>
      </c>
      <c r="D697" s="142" t="s">
        <v>1122</v>
      </c>
      <c r="E697" s="17">
        <v>0</v>
      </c>
      <c r="F697" s="123">
        <v>0</v>
      </c>
      <c r="G697" s="2">
        <f t="shared" si="60"/>
        <v>0</v>
      </c>
      <c r="H697" s="3">
        <f t="shared" si="61"/>
        <v>8.0039024109137493</v>
      </c>
      <c r="I697" s="1">
        <f t="shared" si="62"/>
        <v>0</v>
      </c>
      <c r="J697" s="1">
        <f t="shared" si="63"/>
        <v>0</v>
      </c>
      <c r="K697" s="40">
        <f t="shared" si="64"/>
        <v>0.8732460979300799</v>
      </c>
      <c r="L697" s="7">
        <f t="shared" si="65"/>
        <v>0</v>
      </c>
    </row>
    <row r="698" spans="1:12" s="80" customFormat="1">
      <c r="A698" s="142" t="s">
        <v>676</v>
      </c>
      <c r="B698" s="151">
        <v>371590</v>
      </c>
      <c r="C698" s="80" t="s">
        <v>707</v>
      </c>
      <c r="D698" s="142" t="s">
        <v>1122</v>
      </c>
      <c r="E698" s="17">
        <v>0</v>
      </c>
      <c r="F698" s="123">
        <v>0</v>
      </c>
      <c r="G698" s="2">
        <f t="shared" si="60"/>
        <v>0</v>
      </c>
      <c r="H698" s="3">
        <f t="shared" si="61"/>
        <v>8.0039024109137493</v>
      </c>
      <c r="I698" s="1">
        <f t="shared" si="62"/>
        <v>0</v>
      </c>
      <c r="J698" s="1">
        <f t="shared" si="63"/>
        <v>0</v>
      </c>
      <c r="K698" s="40">
        <f t="shared" si="64"/>
        <v>0.8732460979300799</v>
      </c>
      <c r="L698" s="7">
        <f t="shared" si="65"/>
        <v>0</v>
      </c>
    </row>
    <row r="699" spans="1:12" s="80" customFormat="1">
      <c r="A699" s="142" t="s">
        <v>676</v>
      </c>
      <c r="B699" s="151">
        <v>371591</v>
      </c>
      <c r="C699" s="80" t="s">
        <v>708</v>
      </c>
      <c r="D699" s="142" t="s">
        <v>1122</v>
      </c>
      <c r="E699" s="17">
        <v>0</v>
      </c>
      <c r="F699" s="123">
        <v>0</v>
      </c>
      <c r="G699" s="2">
        <f t="shared" si="60"/>
        <v>0</v>
      </c>
      <c r="H699" s="3">
        <f t="shared" si="61"/>
        <v>8.0039024109137493</v>
      </c>
      <c r="I699" s="1">
        <f t="shared" si="62"/>
        <v>0</v>
      </c>
      <c r="J699" s="1">
        <f t="shared" si="63"/>
        <v>0</v>
      </c>
      <c r="K699" s="40">
        <f t="shared" si="64"/>
        <v>0.8732460979300799</v>
      </c>
      <c r="L699" s="7">
        <f t="shared" si="65"/>
        <v>0</v>
      </c>
    </row>
    <row r="700" spans="1:12" s="80" customFormat="1">
      <c r="A700" s="142" t="s">
        <v>676</v>
      </c>
      <c r="B700" s="151">
        <v>371592</v>
      </c>
      <c r="C700" s="80" t="s">
        <v>709</v>
      </c>
      <c r="D700" s="142" t="s">
        <v>1122</v>
      </c>
      <c r="E700" s="17">
        <v>0</v>
      </c>
      <c r="F700" s="123">
        <v>0</v>
      </c>
      <c r="G700" s="2">
        <f t="shared" si="60"/>
        <v>0</v>
      </c>
      <c r="H700" s="3">
        <f t="shared" si="61"/>
        <v>8.0039024109137493</v>
      </c>
      <c r="I700" s="1">
        <f t="shared" si="62"/>
        <v>0</v>
      </c>
      <c r="J700" s="1">
        <f t="shared" si="63"/>
        <v>0</v>
      </c>
      <c r="K700" s="40">
        <f t="shared" si="64"/>
        <v>0.8732460979300799</v>
      </c>
      <c r="L700" s="7">
        <f t="shared" si="65"/>
        <v>0</v>
      </c>
    </row>
    <row r="701" spans="1:12" s="80" customFormat="1">
      <c r="A701" s="142" t="s">
        <v>676</v>
      </c>
      <c r="B701" s="151">
        <v>371597</v>
      </c>
      <c r="C701" s="80" t="s">
        <v>710</v>
      </c>
      <c r="D701" s="142" t="s">
        <v>1122</v>
      </c>
      <c r="E701" s="17">
        <v>0</v>
      </c>
      <c r="F701" s="123">
        <v>0</v>
      </c>
      <c r="G701" s="2">
        <f t="shared" si="60"/>
        <v>0</v>
      </c>
      <c r="H701" s="3">
        <f t="shared" si="61"/>
        <v>8.0039024109137493</v>
      </c>
      <c r="I701" s="1">
        <f t="shared" si="62"/>
        <v>0</v>
      </c>
      <c r="J701" s="1">
        <f t="shared" si="63"/>
        <v>0</v>
      </c>
      <c r="K701" s="40">
        <f t="shared" si="64"/>
        <v>0.8732460979300799</v>
      </c>
      <c r="L701" s="7">
        <f t="shared" si="65"/>
        <v>0</v>
      </c>
    </row>
    <row r="702" spans="1:12" s="80" customFormat="1">
      <c r="A702" s="142" t="s">
        <v>676</v>
      </c>
      <c r="B702" s="151">
        <v>372455</v>
      </c>
      <c r="C702" s="80" t="s">
        <v>711</v>
      </c>
      <c r="D702" s="142" t="s">
        <v>1122</v>
      </c>
      <c r="E702" s="17">
        <v>0</v>
      </c>
      <c r="F702" s="123">
        <v>0</v>
      </c>
      <c r="G702" s="2">
        <f t="shared" si="60"/>
        <v>0</v>
      </c>
      <c r="H702" s="3">
        <f t="shared" si="61"/>
        <v>8.0039024109137493</v>
      </c>
      <c r="I702" s="1">
        <f t="shared" si="62"/>
        <v>0</v>
      </c>
      <c r="J702" s="1">
        <f t="shared" si="63"/>
        <v>0</v>
      </c>
      <c r="K702" s="40">
        <f t="shared" si="64"/>
        <v>0.8732460979300799</v>
      </c>
      <c r="L702" s="7">
        <f t="shared" si="65"/>
        <v>0</v>
      </c>
    </row>
    <row r="703" spans="1:12" s="80" customFormat="1">
      <c r="A703" s="142" t="s">
        <v>712</v>
      </c>
      <c r="B703" s="151">
        <v>381447</v>
      </c>
      <c r="C703" s="80" t="s">
        <v>713</v>
      </c>
      <c r="D703" s="142" t="s">
        <v>1122</v>
      </c>
      <c r="E703" s="17">
        <v>0</v>
      </c>
      <c r="F703" s="123">
        <v>0</v>
      </c>
      <c r="G703" s="2">
        <f t="shared" si="60"/>
        <v>0</v>
      </c>
      <c r="H703" s="3">
        <f t="shared" si="61"/>
        <v>8.0039024109137493</v>
      </c>
      <c r="I703" s="1">
        <f t="shared" si="62"/>
        <v>0</v>
      </c>
      <c r="J703" s="1">
        <f t="shared" si="63"/>
        <v>0</v>
      </c>
      <c r="K703" s="40">
        <f t="shared" si="64"/>
        <v>0.8732460979300799</v>
      </c>
      <c r="L703" s="7">
        <f t="shared" si="65"/>
        <v>0</v>
      </c>
    </row>
    <row r="704" spans="1:12" s="80" customFormat="1">
      <c r="A704" s="142" t="s">
        <v>712</v>
      </c>
      <c r="B704" s="151">
        <v>381509</v>
      </c>
      <c r="C704" s="80" t="s">
        <v>673</v>
      </c>
      <c r="D704" s="142" t="s">
        <v>1122</v>
      </c>
      <c r="E704" s="17">
        <v>0</v>
      </c>
      <c r="F704" s="123">
        <v>0</v>
      </c>
      <c r="G704" s="2">
        <f t="shared" si="60"/>
        <v>0</v>
      </c>
      <c r="H704" s="3">
        <f t="shared" si="61"/>
        <v>8.0039024109137493</v>
      </c>
      <c r="I704" s="1">
        <f t="shared" si="62"/>
        <v>0</v>
      </c>
      <c r="J704" s="1">
        <f t="shared" si="63"/>
        <v>0</v>
      </c>
      <c r="K704" s="40">
        <f t="shared" si="64"/>
        <v>0.8732460979300799</v>
      </c>
      <c r="L704" s="7">
        <f t="shared" si="65"/>
        <v>0</v>
      </c>
    </row>
    <row r="705" spans="1:12" s="80" customFormat="1">
      <c r="A705" s="142" t="s">
        <v>712</v>
      </c>
      <c r="B705" s="142">
        <v>381601</v>
      </c>
      <c r="C705" s="80" t="s">
        <v>714</v>
      </c>
      <c r="D705" s="142" t="s">
        <v>1122</v>
      </c>
      <c r="E705" s="17">
        <v>0</v>
      </c>
      <c r="F705" s="123">
        <v>0</v>
      </c>
      <c r="G705" s="2">
        <f t="shared" si="60"/>
        <v>0</v>
      </c>
      <c r="H705" s="3">
        <f t="shared" si="61"/>
        <v>8.0039024109137493</v>
      </c>
      <c r="I705" s="1">
        <f t="shared" si="62"/>
        <v>0</v>
      </c>
      <c r="J705" s="1">
        <f t="shared" si="63"/>
        <v>0</v>
      </c>
      <c r="K705" s="40">
        <f t="shared" si="64"/>
        <v>0.8732460979300799</v>
      </c>
      <c r="L705" s="7">
        <f t="shared" si="65"/>
        <v>0</v>
      </c>
    </row>
    <row r="706" spans="1:12" s="80" customFormat="1">
      <c r="A706" s="142" t="s">
        <v>712</v>
      </c>
      <c r="B706" s="151">
        <v>381604</v>
      </c>
      <c r="C706" s="80" t="s">
        <v>715</v>
      </c>
      <c r="D706" s="142" t="s">
        <v>1122</v>
      </c>
      <c r="E706" s="17">
        <v>0</v>
      </c>
      <c r="F706" s="123">
        <v>0</v>
      </c>
      <c r="G706" s="2">
        <f t="shared" si="60"/>
        <v>0</v>
      </c>
      <c r="H706" s="3">
        <f t="shared" si="61"/>
        <v>8.0039024109137493</v>
      </c>
      <c r="I706" s="1">
        <f t="shared" si="62"/>
        <v>0</v>
      </c>
      <c r="J706" s="1">
        <f t="shared" si="63"/>
        <v>0</v>
      </c>
      <c r="K706" s="40">
        <f t="shared" si="64"/>
        <v>0.8732460979300799</v>
      </c>
      <c r="L706" s="7">
        <f t="shared" si="65"/>
        <v>0</v>
      </c>
    </row>
    <row r="707" spans="1:12" s="80" customFormat="1">
      <c r="A707" s="142" t="s">
        <v>712</v>
      </c>
      <c r="B707" s="151">
        <v>381607</v>
      </c>
      <c r="C707" s="80" t="s">
        <v>716</v>
      </c>
      <c r="D707" s="142" t="s">
        <v>1122</v>
      </c>
      <c r="E707" s="17">
        <v>0</v>
      </c>
      <c r="F707" s="123">
        <v>0</v>
      </c>
      <c r="G707" s="2">
        <f t="shared" ref="G707:G770" si="66">IFERROR(E707/F707,0)</f>
        <v>0</v>
      </c>
      <c r="H707" s="3">
        <f t="shared" ref="H707:H770" si="67">$D$1108</f>
        <v>8.0039024109137493</v>
      </c>
      <c r="I707" s="1">
        <f t="shared" ref="I707:I770" si="68">MIN(E707,F707*H707)</f>
        <v>0</v>
      </c>
      <c r="J707" s="1">
        <f t="shared" ref="J707:J770" si="69">E707-I707</f>
        <v>0</v>
      </c>
      <c r="K707" s="40">
        <f t="shared" ref="K707:K770" si="70">$J$1106</f>
        <v>0.8732460979300799</v>
      </c>
      <c r="L707" s="7">
        <f t="shared" ref="L707:L770" si="71">K707*J707</f>
        <v>0</v>
      </c>
    </row>
    <row r="708" spans="1:12" s="80" customFormat="1">
      <c r="A708" s="142" t="s">
        <v>712</v>
      </c>
      <c r="B708" s="151">
        <v>381610</v>
      </c>
      <c r="C708" s="80" t="s">
        <v>717</v>
      </c>
      <c r="D708" s="142" t="s">
        <v>1122</v>
      </c>
      <c r="E708" s="17">
        <v>0</v>
      </c>
      <c r="F708" s="123">
        <v>0</v>
      </c>
      <c r="G708" s="2">
        <f t="shared" si="66"/>
        <v>0</v>
      </c>
      <c r="H708" s="3">
        <f t="shared" si="67"/>
        <v>8.0039024109137493</v>
      </c>
      <c r="I708" s="1">
        <f t="shared" si="68"/>
        <v>0</v>
      </c>
      <c r="J708" s="1">
        <f t="shared" si="69"/>
        <v>0</v>
      </c>
      <c r="K708" s="40">
        <f t="shared" si="70"/>
        <v>0.8732460979300799</v>
      </c>
      <c r="L708" s="7">
        <f t="shared" si="71"/>
        <v>0</v>
      </c>
    </row>
    <row r="709" spans="1:12" s="80" customFormat="1">
      <c r="A709" s="142" t="s">
        <v>712</v>
      </c>
      <c r="B709" s="152">
        <v>381611</v>
      </c>
      <c r="C709" s="80" t="s">
        <v>718</v>
      </c>
      <c r="D709" s="142" t="s">
        <v>1122</v>
      </c>
      <c r="E709" s="17">
        <v>0</v>
      </c>
      <c r="F709" s="123">
        <v>2153</v>
      </c>
      <c r="G709" s="2">
        <f t="shared" si="66"/>
        <v>0</v>
      </c>
      <c r="H709" s="3">
        <f t="shared" si="67"/>
        <v>8.0039024109137493</v>
      </c>
      <c r="I709" s="1">
        <f t="shared" si="68"/>
        <v>0</v>
      </c>
      <c r="J709" s="1">
        <f t="shared" si="69"/>
        <v>0</v>
      </c>
      <c r="K709" s="40">
        <f t="shared" si="70"/>
        <v>0.8732460979300799</v>
      </c>
      <c r="L709" s="7">
        <f t="shared" si="71"/>
        <v>0</v>
      </c>
    </row>
    <row r="710" spans="1:12" s="80" customFormat="1">
      <c r="A710" s="142" t="s">
        <v>712</v>
      </c>
      <c r="B710" s="151">
        <v>381614</v>
      </c>
      <c r="C710" s="80" t="s">
        <v>719</v>
      </c>
      <c r="D710" s="142" t="s">
        <v>1122</v>
      </c>
      <c r="E710" s="17">
        <v>0</v>
      </c>
      <c r="F710" s="123">
        <v>0</v>
      </c>
      <c r="G710" s="2">
        <f t="shared" si="66"/>
        <v>0</v>
      </c>
      <c r="H710" s="3">
        <f t="shared" si="67"/>
        <v>8.0039024109137493</v>
      </c>
      <c r="I710" s="1">
        <f t="shared" si="68"/>
        <v>0</v>
      </c>
      <c r="J710" s="1">
        <f t="shared" si="69"/>
        <v>0</v>
      </c>
      <c r="K710" s="40">
        <f t="shared" si="70"/>
        <v>0.8732460979300799</v>
      </c>
      <c r="L710" s="7">
        <f t="shared" si="71"/>
        <v>0</v>
      </c>
    </row>
    <row r="711" spans="1:12" s="80" customFormat="1">
      <c r="A711" s="142" t="s">
        <v>712</v>
      </c>
      <c r="B711" s="151">
        <v>381615</v>
      </c>
      <c r="C711" s="80" t="s">
        <v>720</v>
      </c>
      <c r="D711" s="142" t="s">
        <v>1122</v>
      </c>
      <c r="E711" s="17">
        <v>0</v>
      </c>
      <c r="F711" s="123">
        <v>0</v>
      </c>
      <c r="G711" s="2">
        <f t="shared" si="66"/>
        <v>0</v>
      </c>
      <c r="H711" s="3">
        <f t="shared" si="67"/>
        <v>8.0039024109137493</v>
      </c>
      <c r="I711" s="1">
        <f t="shared" si="68"/>
        <v>0</v>
      </c>
      <c r="J711" s="1">
        <f t="shared" si="69"/>
        <v>0</v>
      </c>
      <c r="K711" s="40">
        <f t="shared" si="70"/>
        <v>0.8732460979300799</v>
      </c>
      <c r="L711" s="7">
        <f t="shared" si="71"/>
        <v>0</v>
      </c>
    </row>
    <row r="712" spans="1:12" s="80" customFormat="1">
      <c r="A712" s="142" t="s">
        <v>712</v>
      </c>
      <c r="B712" s="142">
        <v>381616</v>
      </c>
      <c r="C712" s="80" t="s">
        <v>721</v>
      </c>
      <c r="D712" s="142" t="s">
        <v>1122</v>
      </c>
      <c r="E712" s="17">
        <v>0</v>
      </c>
      <c r="F712" s="123">
        <v>0</v>
      </c>
      <c r="G712" s="2">
        <f t="shared" si="66"/>
        <v>0</v>
      </c>
      <c r="H712" s="3">
        <f t="shared" si="67"/>
        <v>8.0039024109137493</v>
      </c>
      <c r="I712" s="1">
        <f t="shared" si="68"/>
        <v>0</v>
      </c>
      <c r="J712" s="1">
        <f t="shared" si="69"/>
        <v>0</v>
      </c>
      <c r="K712" s="40">
        <f t="shared" si="70"/>
        <v>0.8732460979300799</v>
      </c>
      <c r="L712" s="7">
        <f t="shared" si="71"/>
        <v>0</v>
      </c>
    </row>
    <row r="713" spans="1:12" s="80" customFormat="1">
      <c r="A713" s="142" t="s">
        <v>712</v>
      </c>
      <c r="B713" s="151">
        <v>381617</v>
      </c>
      <c r="C713" s="80" t="s">
        <v>722</v>
      </c>
      <c r="D713" s="142" t="s">
        <v>1122</v>
      </c>
      <c r="E713" s="17">
        <v>0</v>
      </c>
      <c r="F713" s="123">
        <v>0</v>
      </c>
      <c r="G713" s="2">
        <f t="shared" si="66"/>
        <v>0</v>
      </c>
      <c r="H713" s="3">
        <f t="shared" si="67"/>
        <v>8.0039024109137493</v>
      </c>
      <c r="I713" s="1">
        <f t="shared" si="68"/>
        <v>0</v>
      </c>
      <c r="J713" s="1">
        <f t="shared" si="69"/>
        <v>0</v>
      </c>
      <c r="K713" s="40">
        <f t="shared" si="70"/>
        <v>0.8732460979300799</v>
      </c>
      <c r="L713" s="7">
        <f t="shared" si="71"/>
        <v>0</v>
      </c>
    </row>
    <row r="714" spans="1:12" s="80" customFormat="1">
      <c r="A714" s="142" t="s">
        <v>712</v>
      </c>
      <c r="B714" s="151">
        <v>381622</v>
      </c>
      <c r="C714" s="80" t="s">
        <v>723</v>
      </c>
      <c r="D714" s="142" t="s">
        <v>1122</v>
      </c>
      <c r="E714" s="17">
        <v>0</v>
      </c>
      <c r="F714" s="123">
        <v>0</v>
      </c>
      <c r="G714" s="2">
        <f t="shared" si="66"/>
        <v>0</v>
      </c>
      <c r="H714" s="3">
        <f t="shared" si="67"/>
        <v>8.0039024109137493</v>
      </c>
      <c r="I714" s="1">
        <f t="shared" si="68"/>
        <v>0</v>
      </c>
      <c r="J714" s="1">
        <f t="shared" si="69"/>
        <v>0</v>
      </c>
      <c r="K714" s="40">
        <f t="shared" si="70"/>
        <v>0.8732460979300799</v>
      </c>
      <c r="L714" s="7">
        <f t="shared" si="71"/>
        <v>0</v>
      </c>
    </row>
    <row r="715" spans="1:12" s="80" customFormat="1">
      <c r="A715" s="142" t="s">
        <v>712</v>
      </c>
      <c r="B715" s="152">
        <v>381625</v>
      </c>
      <c r="C715" s="80" t="s">
        <v>724</v>
      </c>
      <c r="D715" s="142" t="s">
        <v>1122</v>
      </c>
      <c r="E715" s="17">
        <v>0</v>
      </c>
      <c r="F715" s="123">
        <v>168</v>
      </c>
      <c r="G715" s="2">
        <f t="shared" si="66"/>
        <v>0</v>
      </c>
      <c r="H715" s="3">
        <f t="shared" si="67"/>
        <v>8.0039024109137493</v>
      </c>
      <c r="I715" s="1">
        <f t="shared" si="68"/>
        <v>0</v>
      </c>
      <c r="J715" s="1">
        <f t="shared" si="69"/>
        <v>0</v>
      </c>
      <c r="K715" s="40">
        <f t="shared" si="70"/>
        <v>0.8732460979300799</v>
      </c>
      <c r="L715" s="7">
        <f t="shared" si="71"/>
        <v>0</v>
      </c>
    </row>
    <row r="716" spans="1:12" s="80" customFormat="1">
      <c r="A716" s="142" t="s">
        <v>712</v>
      </c>
      <c r="B716" s="151">
        <v>381630</v>
      </c>
      <c r="C716" s="80" t="s">
        <v>725</v>
      </c>
      <c r="D716" s="142" t="s">
        <v>1122</v>
      </c>
      <c r="E716" s="17">
        <v>0</v>
      </c>
      <c r="F716" s="123">
        <v>0</v>
      </c>
      <c r="G716" s="2">
        <f t="shared" si="66"/>
        <v>0</v>
      </c>
      <c r="H716" s="3">
        <f t="shared" si="67"/>
        <v>8.0039024109137493</v>
      </c>
      <c r="I716" s="1">
        <f t="shared" si="68"/>
        <v>0</v>
      </c>
      <c r="J716" s="1">
        <f t="shared" si="69"/>
        <v>0</v>
      </c>
      <c r="K716" s="40">
        <f t="shared" si="70"/>
        <v>0.8732460979300799</v>
      </c>
      <c r="L716" s="7">
        <f t="shared" si="71"/>
        <v>0</v>
      </c>
    </row>
    <row r="717" spans="1:12" s="80" customFormat="1">
      <c r="A717" s="142" t="s">
        <v>712</v>
      </c>
      <c r="B717" s="151">
        <v>381631</v>
      </c>
      <c r="C717" s="80" t="s">
        <v>726</v>
      </c>
      <c r="D717" s="142" t="s">
        <v>1122</v>
      </c>
      <c r="E717" s="17">
        <v>0</v>
      </c>
      <c r="F717" s="123">
        <v>0</v>
      </c>
      <c r="G717" s="2">
        <f t="shared" si="66"/>
        <v>0</v>
      </c>
      <c r="H717" s="3">
        <f t="shared" si="67"/>
        <v>8.0039024109137493</v>
      </c>
      <c r="I717" s="1">
        <f t="shared" si="68"/>
        <v>0</v>
      </c>
      <c r="J717" s="1">
        <f t="shared" si="69"/>
        <v>0</v>
      </c>
      <c r="K717" s="40">
        <f t="shared" si="70"/>
        <v>0.8732460979300799</v>
      </c>
      <c r="L717" s="7">
        <f t="shared" si="71"/>
        <v>0</v>
      </c>
    </row>
    <row r="718" spans="1:12" s="80" customFormat="1">
      <c r="A718" s="142" t="s">
        <v>712</v>
      </c>
      <c r="B718" s="152">
        <v>381632</v>
      </c>
      <c r="C718" s="80" t="s">
        <v>727</v>
      </c>
      <c r="D718" s="142" t="s">
        <v>1122</v>
      </c>
      <c r="E718" s="17">
        <v>905220</v>
      </c>
      <c r="F718" s="123">
        <v>4044</v>
      </c>
      <c r="G718" s="2">
        <f t="shared" si="66"/>
        <v>223.84272997032642</v>
      </c>
      <c r="H718" s="3">
        <f t="shared" si="67"/>
        <v>8.0039024109137493</v>
      </c>
      <c r="I718" s="1">
        <f t="shared" si="68"/>
        <v>32367.781349735204</v>
      </c>
      <c r="J718" s="1">
        <f t="shared" si="69"/>
        <v>872852.21865026478</v>
      </c>
      <c r="K718" s="40">
        <f t="shared" si="70"/>
        <v>0.8732460979300799</v>
      </c>
      <c r="L718" s="7">
        <f t="shared" si="71"/>
        <v>762214.79400595662</v>
      </c>
    </row>
    <row r="719" spans="1:12" s="80" customFormat="1">
      <c r="A719" s="142" t="s">
        <v>712</v>
      </c>
      <c r="B719" s="151">
        <v>381636</v>
      </c>
      <c r="C719" s="80" t="s">
        <v>728</v>
      </c>
      <c r="D719" s="142" t="s">
        <v>1122</v>
      </c>
      <c r="E719" s="17">
        <v>0</v>
      </c>
      <c r="F719" s="123">
        <v>0</v>
      </c>
      <c r="G719" s="2">
        <f t="shared" si="66"/>
        <v>0</v>
      </c>
      <c r="H719" s="3">
        <f t="shared" si="67"/>
        <v>8.0039024109137493</v>
      </c>
      <c r="I719" s="1">
        <f t="shared" si="68"/>
        <v>0</v>
      </c>
      <c r="J719" s="1">
        <f t="shared" si="69"/>
        <v>0</v>
      </c>
      <c r="K719" s="40">
        <f t="shared" si="70"/>
        <v>0.8732460979300799</v>
      </c>
      <c r="L719" s="7">
        <f t="shared" si="71"/>
        <v>0</v>
      </c>
    </row>
    <row r="720" spans="1:12" s="80" customFormat="1">
      <c r="A720" s="142" t="s">
        <v>712</v>
      </c>
      <c r="B720" s="151">
        <v>381637</v>
      </c>
      <c r="C720" s="80" t="s">
        <v>729</v>
      </c>
      <c r="D720" s="142" t="s">
        <v>1122</v>
      </c>
      <c r="E720" s="17">
        <v>0</v>
      </c>
      <c r="F720" s="123">
        <v>0</v>
      </c>
      <c r="G720" s="2">
        <f t="shared" si="66"/>
        <v>0</v>
      </c>
      <c r="H720" s="3">
        <f t="shared" si="67"/>
        <v>8.0039024109137493</v>
      </c>
      <c r="I720" s="1">
        <f t="shared" si="68"/>
        <v>0</v>
      </c>
      <c r="J720" s="1">
        <f t="shared" si="69"/>
        <v>0</v>
      </c>
      <c r="K720" s="40">
        <f t="shared" si="70"/>
        <v>0.8732460979300799</v>
      </c>
      <c r="L720" s="7">
        <f t="shared" si="71"/>
        <v>0</v>
      </c>
    </row>
    <row r="721" spans="1:12" s="80" customFormat="1">
      <c r="A721" s="142" t="s">
        <v>712</v>
      </c>
      <c r="B721" s="151">
        <v>381638</v>
      </c>
      <c r="C721" s="80" t="s">
        <v>730</v>
      </c>
      <c r="D721" s="142" t="s">
        <v>1122</v>
      </c>
      <c r="E721" s="17">
        <v>0</v>
      </c>
      <c r="F721" s="123">
        <v>0</v>
      </c>
      <c r="G721" s="2">
        <f t="shared" si="66"/>
        <v>0</v>
      </c>
      <c r="H721" s="3">
        <f t="shared" si="67"/>
        <v>8.0039024109137493</v>
      </c>
      <c r="I721" s="1">
        <f t="shared" si="68"/>
        <v>0</v>
      </c>
      <c r="J721" s="1">
        <f t="shared" si="69"/>
        <v>0</v>
      </c>
      <c r="K721" s="40">
        <f t="shared" si="70"/>
        <v>0.8732460979300799</v>
      </c>
      <c r="L721" s="7">
        <f t="shared" si="71"/>
        <v>0</v>
      </c>
    </row>
    <row r="722" spans="1:12" s="80" customFormat="1">
      <c r="A722" s="142" t="s">
        <v>712</v>
      </c>
      <c r="B722" s="151">
        <v>382247</v>
      </c>
      <c r="C722" s="80" t="s">
        <v>731</v>
      </c>
      <c r="D722" s="142" t="s">
        <v>1122</v>
      </c>
      <c r="E722" s="17">
        <v>0</v>
      </c>
      <c r="F722" s="123">
        <v>0</v>
      </c>
      <c r="G722" s="2">
        <f t="shared" si="66"/>
        <v>0</v>
      </c>
      <c r="H722" s="3">
        <f t="shared" si="67"/>
        <v>8.0039024109137493</v>
      </c>
      <c r="I722" s="1">
        <f t="shared" si="68"/>
        <v>0</v>
      </c>
      <c r="J722" s="1">
        <f t="shared" si="69"/>
        <v>0</v>
      </c>
      <c r="K722" s="40">
        <f t="shared" si="70"/>
        <v>0.8732460979300799</v>
      </c>
      <c r="L722" s="7">
        <f t="shared" si="71"/>
        <v>0</v>
      </c>
    </row>
    <row r="723" spans="1:12" s="80" customFormat="1">
      <c r="A723" s="142" t="s">
        <v>712</v>
      </c>
      <c r="B723" s="152">
        <v>383303</v>
      </c>
      <c r="C723" s="80" t="s">
        <v>732</v>
      </c>
      <c r="D723" s="142" t="s">
        <v>1122</v>
      </c>
      <c r="E723" s="17">
        <v>42108</v>
      </c>
      <c r="F723" s="123">
        <v>532</v>
      </c>
      <c r="G723" s="2">
        <f t="shared" si="66"/>
        <v>79.150375939849624</v>
      </c>
      <c r="H723" s="3">
        <f t="shared" si="67"/>
        <v>8.0039024109137493</v>
      </c>
      <c r="I723" s="1">
        <f t="shared" si="68"/>
        <v>4258.0760826061151</v>
      </c>
      <c r="J723" s="1">
        <f t="shared" si="69"/>
        <v>37849.923917393884</v>
      </c>
      <c r="K723" s="40">
        <f t="shared" si="70"/>
        <v>0.8732460979300799</v>
      </c>
      <c r="L723" s="7">
        <f t="shared" si="71"/>
        <v>33052.298367814612</v>
      </c>
    </row>
    <row r="724" spans="1:12" s="80" customFormat="1">
      <c r="A724" s="142" t="s">
        <v>733</v>
      </c>
      <c r="B724" s="152">
        <v>391405</v>
      </c>
      <c r="C724" s="80" t="s">
        <v>734</v>
      </c>
      <c r="D724" s="142" t="s">
        <v>1122</v>
      </c>
      <c r="E724" s="17">
        <v>0</v>
      </c>
      <c r="F724" s="123">
        <v>503</v>
      </c>
      <c r="G724" s="2">
        <f t="shared" si="66"/>
        <v>0</v>
      </c>
      <c r="H724" s="3">
        <f t="shared" si="67"/>
        <v>8.0039024109137493</v>
      </c>
      <c r="I724" s="1">
        <f t="shared" si="68"/>
        <v>0</v>
      </c>
      <c r="J724" s="1">
        <f t="shared" si="69"/>
        <v>0</v>
      </c>
      <c r="K724" s="40">
        <f t="shared" si="70"/>
        <v>0.8732460979300799</v>
      </c>
      <c r="L724" s="7">
        <f t="shared" si="71"/>
        <v>0</v>
      </c>
    </row>
    <row r="725" spans="1:12" s="80" customFormat="1">
      <c r="A725" s="142" t="s">
        <v>733</v>
      </c>
      <c r="B725" s="151">
        <v>391640</v>
      </c>
      <c r="C725" s="80" t="s">
        <v>735</v>
      </c>
      <c r="D725" s="142" t="s">
        <v>1122</v>
      </c>
      <c r="E725" s="17">
        <v>0</v>
      </c>
      <c r="F725" s="123">
        <v>0</v>
      </c>
      <c r="G725" s="2">
        <f t="shared" si="66"/>
        <v>0</v>
      </c>
      <c r="H725" s="3">
        <f t="shared" si="67"/>
        <v>8.0039024109137493</v>
      </c>
      <c r="I725" s="1">
        <f t="shared" si="68"/>
        <v>0</v>
      </c>
      <c r="J725" s="1">
        <f t="shared" si="69"/>
        <v>0</v>
      </c>
      <c r="K725" s="40">
        <f t="shared" si="70"/>
        <v>0.8732460979300799</v>
      </c>
      <c r="L725" s="7">
        <f t="shared" si="71"/>
        <v>0</v>
      </c>
    </row>
    <row r="726" spans="1:12" s="80" customFormat="1">
      <c r="A726" s="142" t="s">
        <v>733</v>
      </c>
      <c r="B726" s="151">
        <v>391642</v>
      </c>
      <c r="C726" s="80" t="s">
        <v>736</v>
      </c>
      <c r="D726" s="142" t="s">
        <v>1122</v>
      </c>
      <c r="E726" s="17">
        <v>0</v>
      </c>
      <c r="F726" s="123">
        <v>0</v>
      </c>
      <c r="G726" s="2">
        <f t="shared" si="66"/>
        <v>0</v>
      </c>
      <c r="H726" s="3">
        <f t="shared" si="67"/>
        <v>8.0039024109137493</v>
      </c>
      <c r="I726" s="1">
        <f t="shared" si="68"/>
        <v>0</v>
      </c>
      <c r="J726" s="1">
        <f t="shared" si="69"/>
        <v>0</v>
      </c>
      <c r="K726" s="40">
        <f t="shared" si="70"/>
        <v>0.8732460979300799</v>
      </c>
      <c r="L726" s="7">
        <f t="shared" si="71"/>
        <v>0</v>
      </c>
    </row>
    <row r="727" spans="1:12" s="80" customFormat="1">
      <c r="A727" s="142" t="s">
        <v>733</v>
      </c>
      <c r="B727" s="151">
        <v>391647</v>
      </c>
      <c r="C727" s="80" t="s">
        <v>737</v>
      </c>
      <c r="D727" s="142" t="s">
        <v>1122</v>
      </c>
      <c r="E727" s="17">
        <v>0</v>
      </c>
      <c r="F727" s="123">
        <v>0</v>
      </c>
      <c r="G727" s="2">
        <f t="shared" si="66"/>
        <v>0</v>
      </c>
      <c r="H727" s="3">
        <f t="shared" si="67"/>
        <v>8.0039024109137493</v>
      </c>
      <c r="I727" s="1">
        <f t="shared" si="68"/>
        <v>0</v>
      </c>
      <c r="J727" s="1">
        <f t="shared" si="69"/>
        <v>0</v>
      </c>
      <c r="K727" s="40">
        <f t="shared" si="70"/>
        <v>0.8732460979300799</v>
      </c>
      <c r="L727" s="7">
        <f t="shared" si="71"/>
        <v>0</v>
      </c>
    </row>
    <row r="728" spans="1:12" s="80" customFormat="1">
      <c r="A728" s="142" t="s">
        <v>733</v>
      </c>
      <c r="B728" s="151">
        <v>391649</v>
      </c>
      <c r="C728" s="80" t="s">
        <v>738</v>
      </c>
      <c r="D728" s="142" t="s">
        <v>1122</v>
      </c>
      <c r="E728" s="17">
        <v>0</v>
      </c>
      <c r="F728" s="123">
        <v>0</v>
      </c>
      <c r="G728" s="2">
        <f t="shared" si="66"/>
        <v>0</v>
      </c>
      <c r="H728" s="3">
        <f t="shared" si="67"/>
        <v>8.0039024109137493</v>
      </c>
      <c r="I728" s="1">
        <f t="shared" si="68"/>
        <v>0</v>
      </c>
      <c r="J728" s="1">
        <f t="shared" si="69"/>
        <v>0</v>
      </c>
      <c r="K728" s="40">
        <f t="shared" si="70"/>
        <v>0.8732460979300799</v>
      </c>
      <c r="L728" s="7">
        <f t="shared" si="71"/>
        <v>0</v>
      </c>
    </row>
    <row r="729" spans="1:12" s="80" customFormat="1">
      <c r="A729" s="142" t="s">
        <v>733</v>
      </c>
      <c r="B729" s="151">
        <v>391650</v>
      </c>
      <c r="C729" s="80" t="s">
        <v>739</v>
      </c>
      <c r="D729" s="142" t="s">
        <v>1122</v>
      </c>
      <c r="E729" s="17">
        <v>0</v>
      </c>
      <c r="F729" s="123">
        <v>0</v>
      </c>
      <c r="G729" s="2">
        <f t="shared" si="66"/>
        <v>0</v>
      </c>
      <c r="H729" s="3">
        <f t="shared" si="67"/>
        <v>8.0039024109137493</v>
      </c>
      <c r="I729" s="1">
        <f t="shared" si="68"/>
        <v>0</v>
      </c>
      <c r="J729" s="1">
        <f t="shared" si="69"/>
        <v>0</v>
      </c>
      <c r="K729" s="40">
        <f t="shared" si="70"/>
        <v>0.8732460979300799</v>
      </c>
      <c r="L729" s="7">
        <f t="shared" si="71"/>
        <v>0</v>
      </c>
    </row>
    <row r="730" spans="1:12" s="80" customFormat="1">
      <c r="A730" s="142" t="s">
        <v>733</v>
      </c>
      <c r="B730" s="142">
        <v>391652</v>
      </c>
      <c r="C730" s="80" t="s">
        <v>740</v>
      </c>
      <c r="D730" s="142" t="s">
        <v>1122</v>
      </c>
      <c r="E730" s="17">
        <v>0</v>
      </c>
      <c r="F730" s="123">
        <v>0</v>
      </c>
      <c r="G730" s="2">
        <f t="shared" si="66"/>
        <v>0</v>
      </c>
      <c r="H730" s="3">
        <f t="shared" si="67"/>
        <v>8.0039024109137493</v>
      </c>
      <c r="I730" s="1">
        <f t="shared" si="68"/>
        <v>0</v>
      </c>
      <c r="J730" s="1">
        <f t="shared" si="69"/>
        <v>0</v>
      </c>
      <c r="K730" s="40">
        <f t="shared" si="70"/>
        <v>0.8732460979300799</v>
      </c>
      <c r="L730" s="7">
        <f t="shared" si="71"/>
        <v>0</v>
      </c>
    </row>
    <row r="731" spans="1:12" s="80" customFormat="1">
      <c r="A731" s="142" t="s">
        <v>733</v>
      </c>
      <c r="B731" s="151">
        <v>391653</v>
      </c>
      <c r="C731" s="80" t="s">
        <v>741</v>
      </c>
      <c r="D731" s="142" t="s">
        <v>1122</v>
      </c>
      <c r="E731" s="17">
        <v>0</v>
      </c>
      <c r="F731" s="123">
        <v>0</v>
      </c>
      <c r="G731" s="2">
        <f t="shared" si="66"/>
        <v>0</v>
      </c>
      <c r="H731" s="3">
        <f t="shared" si="67"/>
        <v>8.0039024109137493</v>
      </c>
      <c r="I731" s="1">
        <f t="shared" si="68"/>
        <v>0</v>
      </c>
      <c r="J731" s="1">
        <f t="shared" si="69"/>
        <v>0</v>
      </c>
      <c r="K731" s="40">
        <f t="shared" si="70"/>
        <v>0.8732460979300799</v>
      </c>
      <c r="L731" s="7">
        <f t="shared" si="71"/>
        <v>0</v>
      </c>
    </row>
    <row r="732" spans="1:12" s="80" customFormat="1">
      <c r="A732" s="142" t="s">
        <v>733</v>
      </c>
      <c r="B732" s="151">
        <v>391654</v>
      </c>
      <c r="C732" s="80" t="s">
        <v>675</v>
      </c>
      <c r="D732" s="142" t="s">
        <v>1122</v>
      </c>
      <c r="E732" s="17">
        <v>0</v>
      </c>
      <c r="F732" s="123">
        <v>0</v>
      </c>
      <c r="G732" s="2">
        <f t="shared" si="66"/>
        <v>0</v>
      </c>
      <c r="H732" s="3">
        <f t="shared" si="67"/>
        <v>8.0039024109137493</v>
      </c>
      <c r="I732" s="1">
        <f t="shared" si="68"/>
        <v>0</v>
      </c>
      <c r="J732" s="1">
        <f t="shared" si="69"/>
        <v>0</v>
      </c>
      <c r="K732" s="40">
        <f t="shared" si="70"/>
        <v>0.8732460979300799</v>
      </c>
      <c r="L732" s="7">
        <f t="shared" si="71"/>
        <v>0</v>
      </c>
    </row>
    <row r="733" spans="1:12" s="80" customFormat="1">
      <c r="A733" s="142" t="s">
        <v>733</v>
      </c>
      <c r="B733" s="151">
        <v>391657</v>
      </c>
      <c r="C733" s="80" t="s">
        <v>742</v>
      </c>
      <c r="D733" s="142" t="s">
        <v>1122</v>
      </c>
      <c r="E733" s="17">
        <v>0</v>
      </c>
      <c r="F733" s="123">
        <v>0</v>
      </c>
      <c r="G733" s="2">
        <f t="shared" si="66"/>
        <v>0</v>
      </c>
      <c r="H733" s="3">
        <f t="shared" si="67"/>
        <v>8.0039024109137493</v>
      </c>
      <c r="I733" s="1">
        <f t="shared" si="68"/>
        <v>0</v>
      </c>
      <c r="J733" s="1">
        <f t="shared" si="69"/>
        <v>0</v>
      </c>
      <c r="K733" s="40">
        <f t="shared" si="70"/>
        <v>0.8732460979300799</v>
      </c>
      <c r="L733" s="7">
        <f t="shared" si="71"/>
        <v>0</v>
      </c>
    </row>
    <row r="734" spans="1:12" s="80" customFormat="1">
      <c r="A734" s="142" t="s">
        <v>733</v>
      </c>
      <c r="B734" s="151">
        <v>391659</v>
      </c>
      <c r="C734" s="80" t="s">
        <v>743</v>
      </c>
      <c r="D734" s="142" t="s">
        <v>1122</v>
      </c>
      <c r="E734" s="17">
        <v>0</v>
      </c>
      <c r="F734" s="123">
        <v>0</v>
      </c>
      <c r="G734" s="2">
        <f t="shared" si="66"/>
        <v>0</v>
      </c>
      <c r="H734" s="3">
        <f t="shared" si="67"/>
        <v>8.0039024109137493</v>
      </c>
      <c r="I734" s="1">
        <f t="shared" si="68"/>
        <v>0</v>
      </c>
      <c r="J734" s="1">
        <f t="shared" si="69"/>
        <v>0</v>
      </c>
      <c r="K734" s="40">
        <f t="shared" si="70"/>
        <v>0.8732460979300799</v>
      </c>
      <c r="L734" s="7">
        <f t="shared" si="71"/>
        <v>0</v>
      </c>
    </row>
    <row r="735" spans="1:12" s="80" customFormat="1">
      <c r="A735" s="142" t="s">
        <v>733</v>
      </c>
      <c r="B735" s="142">
        <v>391660</v>
      </c>
      <c r="C735" s="80" t="s">
        <v>744</v>
      </c>
      <c r="D735" s="142" t="s">
        <v>1122</v>
      </c>
      <c r="E735" s="17">
        <v>0</v>
      </c>
      <c r="F735" s="123">
        <v>0</v>
      </c>
      <c r="G735" s="2">
        <f t="shared" si="66"/>
        <v>0</v>
      </c>
      <c r="H735" s="3">
        <f t="shared" si="67"/>
        <v>8.0039024109137493</v>
      </c>
      <c r="I735" s="1">
        <f t="shared" si="68"/>
        <v>0</v>
      </c>
      <c r="J735" s="1">
        <f t="shared" si="69"/>
        <v>0</v>
      </c>
      <c r="K735" s="40">
        <f t="shared" si="70"/>
        <v>0.8732460979300799</v>
      </c>
      <c r="L735" s="7">
        <f t="shared" si="71"/>
        <v>0</v>
      </c>
    </row>
    <row r="736" spans="1:12" s="80" customFormat="1">
      <c r="A736" s="142" t="s">
        <v>733</v>
      </c>
      <c r="B736" s="142">
        <v>391664</v>
      </c>
      <c r="C736" s="80" t="s">
        <v>745</v>
      </c>
      <c r="D736" s="142" t="s">
        <v>1122</v>
      </c>
      <c r="E736" s="17">
        <v>0</v>
      </c>
      <c r="F736" s="123">
        <v>0</v>
      </c>
      <c r="G736" s="2">
        <f t="shared" si="66"/>
        <v>0</v>
      </c>
      <c r="H736" s="3">
        <f t="shared" si="67"/>
        <v>8.0039024109137493</v>
      </c>
      <c r="I736" s="1">
        <f t="shared" si="68"/>
        <v>0</v>
      </c>
      <c r="J736" s="1">
        <f t="shared" si="69"/>
        <v>0</v>
      </c>
      <c r="K736" s="40">
        <f t="shared" si="70"/>
        <v>0.8732460979300799</v>
      </c>
      <c r="L736" s="7">
        <f t="shared" si="71"/>
        <v>0</v>
      </c>
    </row>
    <row r="737" spans="1:12" s="80" customFormat="1">
      <c r="A737" s="142" t="s">
        <v>733</v>
      </c>
      <c r="B737" s="151">
        <v>391666</v>
      </c>
      <c r="C737" s="80" t="s">
        <v>746</v>
      </c>
      <c r="D737" s="142" t="s">
        <v>1122</v>
      </c>
      <c r="E737" s="17">
        <v>0</v>
      </c>
      <c r="F737" s="123">
        <v>0</v>
      </c>
      <c r="G737" s="2">
        <f t="shared" si="66"/>
        <v>0</v>
      </c>
      <c r="H737" s="3">
        <f t="shared" si="67"/>
        <v>8.0039024109137493</v>
      </c>
      <c r="I737" s="1">
        <f t="shared" si="68"/>
        <v>0</v>
      </c>
      <c r="J737" s="1">
        <f t="shared" si="69"/>
        <v>0</v>
      </c>
      <c r="K737" s="40">
        <f t="shared" si="70"/>
        <v>0.8732460979300799</v>
      </c>
      <c r="L737" s="7">
        <f t="shared" si="71"/>
        <v>0</v>
      </c>
    </row>
    <row r="738" spans="1:12" s="80" customFormat="1">
      <c r="A738" s="142" t="s">
        <v>733</v>
      </c>
      <c r="B738" s="151">
        <v>391667</v>
      </c>
      <c r="C738" s="80" t="s">
        <v>747</v>
      </c>
      <c r="D738" s="142" t="s">
        <v>1122</v>
      </c>
      <c r="E738" s="17">
        <v>0</v>
      </c>
      <c r="F738" s="123">
        <v>0</v>
      </c>
      <c r="G738" s="2">
        <f t="shared" si="66"/>
        <v>0</v>
      </c>
      <c r="H738" s="3">
        <f t="shared" si="67"/>
        <v>8.0039024109137493</v>
      </c>
      <c r="I738" s="1">
        <f t="shared" si="68"/>
        <v>0</v>
      </c>
      <c r="J738" s="1">
        <f t="shared" si="69"/>
        <v>0</v>
      </c>
      <c r="K738" s="40">
        <f t="shared" si="70"/>
        <v>0.8732460979300799</v>
      </c>
      <c r="L738" s="7">
        <f t="shared" si="71"/>
        <v>0</v>
      </c>
    </row>
    <row r="739" spans="1:12" s="80" customFormat="1">
      <c r="A739" s="142" t="s">
        <v>733</v>
      </c>
      <c r="B739" s="151">
        <v>391668</v>
      </c>
      <c r="C739" s="80" t="s">
        <v>748</v>
      </c>
      <c r="D739" s="142" t="s">
        <v>1122</v>
      </c>
      <c r="E739" s="17">
        <v>0</v>
      </c>
      <c r="F739" s="123">
        <v>0</v>
      </c>
      <c r="G739" s="2">
        <f t="shared" si="66"/>
        <v>0</v>
      </c>
      <c r="H739" s="3">
        <f t="shared" si="67"/>
        <v>8.0039024109137493</v>
      </c>
      <c r="I739" s="1">
        <f t="shared" si="68"/>
        <v>0</v>
      </c>
      <c r="J739" s="1">
        <f t="shared" si="69"/>
        <v>0</v>
      </c>
      <c r="K739" s="40">
        <f t="shared" si="70"/>
        <v>0.8732460979300799</v>
      </c>
      <c r="L739" s="7">
        <f t="shared" si="71"/>
        <v>0</v>
      </c>
    </row>
    <row r="740" spans="1:12" s="80" customFormat="1">
      <c r="A740" s="142" t="s">
        <v>733</v>
      </c>
      <c r="B740" s="151">
        <v>391669</v>
      </c>
      <c r="C740" s="80" t="s">
        <v>749</v>
      </c>
      <c r="D740" s="142" t="s">
        <v>1122</v>
      </c>
      <c r="E740" s="17">
        <v>0</v>
      </c>
      <c r="F740" s="123">
        <v>0</v>
      </c>
      <c r="G740" s="2">
        <f t="shared" si="66"/>
        <v>0</v>
      </c>
      <c r="H740" s="3">
        <f t="shared" si="67"/>
        <v>8.0039024109137493</v>
      </c>
      <c r="I740" s="1">
        <f t="shared" si="68"/>
        <v>0</v>
      </c>
      <c r="J740" s="1">
        <f t="shared" si="69"/>
        <v>0</v>
      </c>
      <c r="K740" s="40">
        <f t="shared" si="70"/>
        <v>0.8732460979300799</v>
      </c>
      <c r="L740" s="7">
        <f t="shared" si="71"/>
        <v>0</v>
      </c>
    </row>
    <row r="741" spans="1:12" s="80" customFormat="1">
      <c r="A741" s="142" t="s">
        <v>733</v>
      </c>
      <c r="B741" s="151">
        <v>391670</v>
      </c>
      <c r="C741" s="80" t="s">
        <v>750</v>
      </c>
      <c r="D741" s="142" t="s">
        <v>1122</v>
      </c>
      <c r="E741" s="17">
        <v>0</v>
      </c>
      <c r="F741" s="123">
        <v>0</v>
      </c>
      <c r="G741" s="2">
        <f t="shared" si="66"/>
        <v>0</v>
      </c>
      <c r="H741" s="3">
        <f t="shared" si="67"/>
        <v>8.0039024109137493</v>
      </c>
      <c r="I741" s="1">
        <f t="shared" si="68"/>
        <v>0</v>
      </c>
      <c r="J741" s="1">
        <f t="shared" si="69"/>
        <v>0</v>
      </c>
      <c r="K741" s="40">
        <f t="shared" si="70"/>
        <v>0.8732460979300799</v>
      </c>
      <c r="L741" s="7">
        <f t="shared" si="71"/>
        <v>0</v>
      </c>
    </row>
    <row r="742" spans="1:12" s="80" customFormat="1">
      <c r="A742" s="142" t="s">
        <v>733</v>
      </c>
      <c r="B742" s="151">
        <v>391671</v>
      </c>
      <c r="C742" s="80" t="s">
        <v>751</v>
      </c>
      <c r="D742" s="142" t="s">
        <v>1122</v>
      </c>
      <c r="E742" s="17">
        <v>0</v>
      </c>
      <c r="F742" s="123">
        <v>0</v>
      </c>
      <c r="G742" s="2">
        <f t="shared" si="66"/>
        <v>0</v>
      </c>
      <c r="H742" s="3">
        <f t="shared" si="67"/>
        <v>8.0039024109137493</v>
      </c>
      <c r="I742" s="1">
        <f t="shared" si="68"/>
        <v>0</v>
      </c>
      <c r="J742" s="1">
        <f t="shared" si="69"/>
        <v>0</v>
      </c>
      <c r="K742" s="40">
        <f t="shared" si="70"/>
        <v>0.8732460979300799</v>
      </c>
      <c r="L742" s="7">
        <f t="shared" si="71"/>
        <v>0</v>
      </c>
    </row>
    <row r="743" spans="1:12" s="80" customFormat="1">
      <c r="A743" s="142" t="s">
        <v>733</v>
      </c>
      <c r="B743" s="151">
        <v>391674</v>
      </c>
      <c r="C743" s="80" t="s">
        <v>752</v>
      </c>
      <c r="D743" s="142" t="s">
        <v>1122</v>
      </c>
      <c r="E743" s="17">
        <v>0</v>
      </c>
      <c r="F743" s="123">
        <v>0</v>
      </c>
      <c r="G743" s="2">
        <f t="shared" si="66"/>
        <v>0</v>
      </c>
      <c r="H743" s="3">
        <f t="shared" si="67"/>
        <v>8.0039024109137493</v>
      </c>
      <c r="I743" s="1">
        <f t="shared" si="68"/>
        <v>0</v>
      </c>
      <c r="J743" s="1">
        <f t="shared" si="69"/>
        <v>0</v>
      </c>
      <c r="K743" s="40">
        <f t="shared" si="70"/>
        <v>0.8732460979300799</v>
      </c>
      <c r="L743" s="7">
        <f t="shared" si="71"/>
        <v>0</v>
      </c>
    </row>
    <row r="744" spans="1:12" s="80" customFormat="1">
      <c r="A744" s="142" t="s">
        <v>733</v>
      </c>
      <c r="B744" s="151">
        <v>391676</v>
      </c>
      <c r="C744" s="80" t="s">
        <v>753</v>
      </c>
      <c r="D744" s="142" t="s">
        <v>1122</v>
      </c>
      <c r="E744" s="17">
        <v>0</v>
      </c>
      <c r="F744" s="123">
        <v>0</v>
      </c>
      <c r="G744" s="2">
        <f t="shared" si="66"/>
        <v>0</v>
      </c>
      <c r="H744" s="3">
        <f t="shared" si="67"/>
        <v>8.0039024109137493</v>
      </c>
      <c r="I744" s="1">
        <f t="shared" si="68"/>
        <v>0</v>
      </c>
      <c r="J744" s="1">
        <f t="shared" si="69"/>
        <v>0</v>
      </c>
      <c r="K744" s="40">
        <f t="shared" si="70"/>
        <v>0.8732460979300799</v>
      </c>
      <c r="L744" s="7">
        <f t="shared" si="71"/>
        <v>0</v>
      </c>
    </row>
    <row r="745" spans="1:12" s="80" customFormat="1">
      <c r="A745" s="142" t="s">
        <v>733</v>
      </c>
      <c r="B745" s="151">
        <v>391677</v>
      </c>
      <c r="C745" s="80" t="s">
        <v>754</v>
      </c>
      <c r="D745" s="142" t="s">
        <v>1122</v>
      </c>
      <c r="E745" s="17">
        <v>0</v>
      </c>
      <c r="F745" s="123">
        <v>0</v>
      </c>
      <c r="G745" s="2">
        <f t="shared" si="66"/>
        <v>0</v>
      </c>
      <c r="H745" s="3">
        <f t="shared" si="67"/>
        <v>8.0039024109137493</v>
      </c>
      <c r="I745" s="1">
        <f t="shared" si="68"/>
        <v>0</v>
      </c>
      <c r="J745" s="1">
        <f t="shared" si="69"/>
        <v>0</v>
      </c>
      <c r="K745" s="40">
        <f t="shared" si="70"/>
        <v>0.8732460979300799</v>
      </c>
      <c r="L745" s="7">
        <f t="shared" si="71"/>
        <v>0</v>
      </c>
    </row>
    <row r="746" spans="1:12" s="80" customFormat="1">
      <c r="A746" s="142" t="s">
        <v>733</v>
      </c>
      <c r="B746" s="151">
        <v>391679</v>
      </c>
      <c r="C746" s="80" t="s">
        <v>755</v>
      </c>
      <c r="D746" s="142" t="s">
        <v>1122</v>
      </c>
      <c r="E746" s="17">
        <v>0</v>
      </c>
      <c r="F746" s="123">
        <v>0</v>
      </c>
      <c r="G746" s="2">
        <f t="shared" si="66"/>
        <v>0</v>
      </c>
      <c r="H746" s="3">
        <f t="shared" si="67"/>
        <v>8.0039024109137493</v>
      </c>
      <c r="I746" s="1">
        <f t="shared" si="68"/>
        <v>0</v>
      </c>
      <c r="J746" s="1">
        <f t="shared" si="69"/>
        <v>0</v>
      </c>
      <c r="K746" s="40">
        <f t="shared" si="70"/>
        <v>0.8732460979300799</v>
      </c>
      <c r="L746" s="7">
        <f t="shared" si="71"/>
        <v>0</v>
      </c>
    </row>
    <row r="747" spans="1:12" s="80" customFormat="1">
      <c r="A747" s="142" t="s">
        <v>733</v>
      </c>
      <c r="B747" s="152">
        <v>391680</v>
      </c>
      <c r="C747" s="80" t="s">
        <v>756</v>
      </c>
      <c r="D747" s="142" t="s">
        <v>1122</v>
      </c>
      <c r="E747" s="17">
        <v>253320</v>
      </c>
      <c r="F747" s="123">
        <v>2220</v>
      </c>
      <c r="G747" s="2">
        <f t="shared" si="66"/>
        <v>114.10810810810811</v>
      </c>
      <c r="H747" s="3">
        <f t="shared" si="67"/>
        <v>8.0039024109137493</v>
      </c>
      <c r="I747" s="1">
        <f t="shared" si="68"/>
        <v>17768.663352228523</v>
      </c>
      <c r="J747" s="1">
        <f t="shared" si="69"/>
        <v>235551.33664777147</v>
      </c>
      <c r="K747" s="40">
        <f t="shared" si="70"/>
        <v>0.8732460979300799</v>
      </c>
      <c r="L747" s="7">
        <f t="shared" si="71"/>
        <v>205694.28558988107</v>
      </c>
    </row>
    <row r="748" spans="1:12" s="80" customFormat="1">
      <c r="A748" s="142" t="s">
        <v>733</v>
      </c>
      <c r="B748" s="151">
        <v>391682</v>
      </c>
      <c r="C748" s="80" t="s">
        <v>757</v>
      </c>
      <c r="D748" s="142" t="s">
        <v>1122</v>
      </c>
      <c r="E748" s="17">
        <v>0</v>
      </c>
      <c r="F748" s="123">
        <v>0</v>
      </c>
      <c r="G748" s="2">
        <f t="shared" si="66"/>
        <v>0</v>
      </c>
      <c r="H748" s="3">
        <f t="shared" si="67"/>
        <v>8.0039024109137493</v>
      </c>
      <c r="I748" s="1">
        <f t="shared" si="68"/>
        <v>0</v>
      </c>
      <c r="J748" s="1">
        <f t="shared" si="69"/>
        <v>0</v>
      </c>
      <c r="K748" s="40">
        <f t="shared" si="70"/>
        <v>0.8732460979300799</v>
      </c>
      <c r="L748" s="7">
        <f t="shared" si="71"/>
        <v>0</v>
      </c>
    </row>
    <row r="749" spans="1:12" s="80" customFormat="1">
      <c r="A749" s="142" t="s">
        <v>733</v>
      </c>
      <c r="B749" s="151">
        <v>391684</v>
      </c>
      <c r="C749" s="80" t="s">
        <v>758</v>
      </c>
      <c r="D749" s="142" t="s">
        <v>1122</v>
      </c>
      <c r="E749" s="17">
        <v>0</v>
      </c>
      <c r="F749" s="123">
        <v>0</v>
      </c>
      <c r="G749" s="2">
        <f t="shared" si="66"/>
        <v>0</v>
      </c>
      <c r="H749" s="3">
        <f t="shared" si="67"/>
        <v>8.0039024109137493</v>
      </c>
      <c r="I749" s="1">
        <f t="shared" si="68"/>
        <v>0</v>
      </c>
      <c r="J749" s="1">
        <f t="shared" si="69"/>
        <v>0</v>
      </c>
      <c r="K749" s="40">
        <f t="shared" si="70"/>
        <v>0.8732460979300799</v>
      </c>
      <c r="L749" s="7">
        <f t="shared" si="71"/>
        <v>0</v>
      </c>
    </row>
    <row r="750" spans="1:12" s="80" customFormat="1">
      <c r="A750" s="142" t="s">
        <v>733</v>
      </c>
      <c r="B750" s="151">
        <v>391685</v>
      </c>
      <c r="C750" s="80" t="s">
        <v>759</v>
      </c>
      <c r="D750" s="142" t="s">
        <v>1122</v>
      </c>
      <c r="E750" s="17">
        <v>0</v>
      </c>
      <c r="F750" s="123">
        <v>0</v>
      </c>
      <c r="G750" s="2">
        <f t="shared" si="66"/>
        <v>0</v>
      </c>
      <c r="H750" s="3">
        <f t="shared" si="67"/>
        <v>8.0039024109137493</v>
      </c>
      <c r="I750" s="1">
        <f t="shared" si="68"/>
        <v>0</v>
      </c>
      <c r="J750" s="1">
        <f t="shared" si="69"/>
        <v>0</v>
      </c>
      <c r="K750" s="40">
        <f t="shared" si="70"/>
        <v>0.8732460979300799</v>
      </c>
      <c r="L750" s="7">
        <f t="shared" si="71"/>
        <v>0</v>
      </c>
    </row>
    <row r="751" spans="1:12" s="80" customFormat="1">
      <c r="A751" s="142" t="s">
        <v>733</v>
      </c>
      <c r="B751" s="151">
        <v>391686</v>
      </c>
      <c r="C751" s="80" t="s">
        <v>760</v>
      </c>
      <c r="D751" s="142" t="s">
        <v>1122</v>
      </c>
      <c r="E751" s="17">
        <v>0</v>
      </c>
      <c r="F751" s="123">
        <v>0</v>
      </c>
      <c r="G751" s="2">
        <f t="shared" si="66"/>
        <v>0</v>
      </c>
      <c r="H751" s="3">
        <f t="shared" si="67"/>
        <v>8.0039024109137493</v>
      </c>
      <c r="I751" s="1">
        <f t="shared" si="68"/>
        <v>0</v>
      </c>
      <c r="J751" s="1">
        <f t="shared" si="69"/>
        <v>0</v>
      </c>
      <c r="K751" s="40">
        <f t="shared" si="70"/>
        <v>0.8732460979300799</v>
      </c>
      <c r="L751" s="7">
        <f t="shared" si="71"/>
        <v>0</v>
      </c>
    </row>
    <row r="752" spans="1:12" s="80" customFormat="1">
      <c r="A752" s="142" t="s">
        <v>733</v>
      </c>
      <c r="B752" s="151">
        <v>391688</v>
      </c>
      <c r="C752" s="80" t="s">
        <v>761</v>
      </c>
      <c r="D752" s="142" t="s">
        <v>1122</v>
      </c>
      <c r="E752" s="17">
        <v>0</v>
      </c>
      <c r="F752" s="123">
        <v>0</v>
      </c>
      <c r="G752" s="2">
        <f t="shared" si="66"/>
        <v>0</v>
      </c>
      <c r="H752" s="3">
        <f t="shared" si="67"/>
        <v>8.0039024109137493</v>
      </c>
      <c r="I752" s="1">
        <f t="shared" si="68"/>
        <v>0</v>
      </c>
      <c r="J752" s="1">
        <f t="shared" si="69"/>
        <v>0</v>
      </c>
      <c r="K752" s="40">
        <f t="shared" si="70"/>
        <v>0.8732460979300799</v>
      </c>
      <c r="L752" s="7">
        <f t="shared" si="71"/>
        <v>0</v>
      </c>
    </row>
    <row r="753" spans="1:12" s="80" customFormat="1">
      <c r="A753" s="142" t="s">
        <v>733</v>
      </c>
      <c r="B753" s="151">
        <v>391689</v>
      </c>
      <c r="C753" s="80" t="s">
        <v>762</v>
      </c>
      <c r="D753" s="142" t="s">
        <v>1122</v>
      </c>
      <c r="E753" s="17">
        <v>0</v>
      </c>
      <c r="F753" s="123">
        <v>0</v>
      </c>
      <c r="G753" s="2">
        <f t="shared" si="66"/>
        <v>0</v>
      </c>
      <c r="H753" s="3">
        <f t="shared" si="67"/>
        <v>8.0039024109137493</v>
      </c>
      <c r="I753" s="1">
        <f t="shared" si="68"/>
        <v>0</v>
      </c>
      <c r="J753" s="1">
        <f t="shared" si="69"/>
        <v>0</v>
      </c>
      <c r="K753" s="40">
        <f t="shared" si="70"/>
        <v>0.8732460979300799</v>
      </c>
      <c r="L753" s="7">
        <f t="shared" si="71"/>
        <v>0</v>
      </c>
    </row>
    <row r="754" spans="1:12" s="80" customFormat="1">
      <c r="A754" s="142" t="s">
        <v>763</v>
      </c>
      <c r="B754" s="142">
        <v>401692</v>
      </c>
      <c r="C754" s="80" t="s">
        <v>764</v>
      </c>
      <c r="D754" s="142" t="s">
        <v>1122</v>
      </c>
      <c r="E754" s="17">
        <v>0</v>
      </c>
      <c r="F754" s="123">
        <v>0</v>
      </c>
      <c r="G754" s="2">
        <f t="shared" si="66"/>
        <v>0</v>
      </c>
      <c r="H754" s="3">
        <f t="shared" si="67"/>
        <v>8.0039024109137493</v>
      </c>
      <c r="I754" s="1">
        <f t="shared" si="68"/>
        <v>0</v>
      </c>
      <c r="J754" s="1">
        <f t="shared" si="69"/>
        <v>0</v>
      </c>
      <c r="K754" s="40">
        <f t="shared" si="70"/>
        <v>0.8732460979300799</v>
      </c>
      <c r="L754" s="7">
        <f t="shared" si="71"/>
        <v>0</v>
      </c>
    </row>
    <row r="755" spans="1:12" s="80" customFormat="1">
      <c r="A755" s="142" t="s">
        <v>763</v>
      </c>
      <c r="B755" s="151">
        <v>401697</v>
      </c>
      <c r="C755" s="80" t="s">
        <v>765</v>
      </c>
      <c r="D755" s="142" t="s">
        <v>1122</v>
      </c>
      <c r="E755" s="17">
        <v>0</v>
      </c>
      <c r="F755" s="123">
        <v>0</v>
      </c>
      <c r="G755" s="2">
        <f t="shared" si="66"/>
        <v>0</v>
      </c>
      <c r="H755" s="3">
        <f t="shared" si="67"/>
        <v>8.0039024109137493</v>
      </c>
      <c r="I755" s="1">
        <f t="shared" si="68"/>
        <v>0</v>
      </c>
      <c r="J755" s="1">
        <f t="shared" si="69"/>
        <v>0</v>
      </c>
      <c r="K755" s="40">
        <f t="shared" si="70"/>
        <v>0.8732460979300799</v>
      </c>
      <c r="L755" s="7">
        <f t="shared" si="71"/>
        <v>0</v>
      </c>
    </row>
    <row r="756" spans="1:12" s="80" customFormat="1">
      <c r="A756" s="142" t="s">
        <v>763</v>
      </c>
      <c r="B756" s="151">
        <v>401698</v>
      </c>
      <c r="C756" s="80" t="s">
        <v>766</v>
      </c>
      <c r="D756" s="142" t="s">
        <v>1122</v>
      </c>
      <c r="E756" s="17">
        <v>0</v>
      </c>
      <c r="F756" s="123">
        <v>0</v>
      </c>
      <c r="G756" s="2">
        <f t="shared" si="66"/>
        <v>0</v>
      </c>
      <c r="H756" s="3">
        <f t="shared" si="67"/>
        <v>8.0039024109137493</v>
      </c>
      <c r="I756" s="1">
        <f t="shared" si="68"/>
        <v>0</v>
      </c>
      <c r="J756" s="1">
        <f t="shared" si="69"/>
        <v>0</v>
      </c>
      <c r="K756" s="40">
        <f t="shared" si="70"/>
        <v>0.8732460979300799</v>
      </c>
      <c r="L756" s="7">
        <f t="shared" si="71"/>
        <v>0</v>
      </c>
    </row>
    <row r="757" spans="1:12" s="80" customFormat="1">
      <c r="A757" s="142" t="s">
        <v>763</v>
      </c>
      <c r="B757" s="151">
        <v>401699</v>
      </c>
      <c r="C757" s="80" t="s">
        <v>767</v>
      </c>
      <c r="D757" s="142" t="s">
        <v>1122</v>
      </c>
      <c r="E757" s="17">
        <v>0</v>
      </c>
      <c r="F757" s="123">
        <v>0</v>
      </c>
      <c r="G757" s="2">
        <f t="shared" si="66"/>
        <v>0</v>
      </c>
      <c r="H757" s="3">
        <f t="shared" si="67"/>
        <v>8.0039024109137493</v>
      </c>
      <c r="I757" s="1">
        <f t="shared" si="68"/>
        <v>0</v>
      </c>
      <c r="J757" s="1">
        <f t="shared" si="69"/>
        <v>0</v>
      </c>
      <c r="K757" s="40">
        <f t="shared" si="70"/>
        <v>0.8732460979300799</v>
      </c>
      <c r="L757" s="7">
        <f t="shared" si="71"/>
        <v>0</v>
      </c>
    </row>
    <row r="758" spans="1:12" s="80" customFormat="1">
      <c r="A758" s="142" t="s">
        <v>763</v>
      </c>
      <c r="B758" s="151">
        <v>401702</v>
      </c>
      <c r="C758" s="80" t="s">
        <v>768</v>
      </c>
      <c r="D758" s="142" t="s">
        <v>1122</v>
      </c>
      <c r="E758" s="17">
        <v>0</v>
      </c>
      <c r="F758" s="123">
        <v>0</v>
      </c>
      <c r="G758" s="2">
        <f t="shared" si="66"/>
        <v>0</v>
      </c>
      <c r="H758" s="3">
        <f t="shared" si="67"/>
        <v>8.0039024109137493</v>
      </c>
      <c r="I758" s="1">
        <f t="shared" si="68"/>
        <v>0</v>
      </c>
      <c r="J758" s="1">
        <f t="shared" si="69"/>
        <v>0</v>
      </c>
      <c r="K758" s="40">
        <f t="shared" si="70"/>
        <v>0.8732460979300799</v>
      </c>
      <c r="L758" s="7">
        <f t="shared" si="71"/>
        <v>0</v>
      </c>
    </row>
    <row r="759" spans="1:12" s="80" customFormat="1">
      <c r="A759" s="142" t="s">
        <v>763</v>
      </c>
      <c r="B759" s="151">
        <v>401704</v>
      </c>
      <c r="C759" s="80" t="s">
        <v>769</v>
      </c>
      <c r="D759" s="142" t="s">
        <v>1122</v>
      </c>
      <c r="E759" s="17">
        <v>0</v>
      </c>
      <c r="F759" s="123">
        <v>0</v>
      </c>
      <c r="G759" s="2">
        <f t="shared" si="66"/>
        <v>0</v>
      </c>
      <c r="H759" s="3">
        <f t="shared" si="67"/>
        <v>8.0039024109137493</v>
      </c>
      <c r="I759" s="1">
        <f t="shared" si="68"/>
        <v>0</v>
      </c>
      <c r="J759" s="1">
        <f t="shared" si="69"/>
        <v>0</v>
      </c>
      <c r="K759" s="40">
        <f t="shared" si="70"/>
        <v>0.8732460979300799</v>
      </c>
      <c r="L759" s="7">
        <f t="shared" si="71"/>
        <v>0</v>
      </c>
    </row>
    <row r="760" spans="1:12" s="80" customFormat="1">
      <c r="A760" s="142" t="s">
        <v>763</v>
      </c>
      <c r="B760" s="151">
        <v>401709</v>
      </c>
      <c r="C760" s="80" t="s">
        <v>770</v>
      </c>
      <c r="D760" s="142" t="s">
        <v>1122</v>
      </c>
      <c r="E760" s="17">
        <v>0</v>
      </c>
      <c r="F760" s="123">
        <v>0</v>
      </c>
      <c r="G760" s="2">
        <f t="shared" si="66"/>
        <v>0</v>
      </c>
      <c r="H760" s="3">
        <f t="shared" si="67"/>
        <v>8.0039024109137493</v>
      </c>
      <c r="I760" s="1">
        <f t="shared" si="68"/>
        <v>0</v>
      </c>
      <c r="J760" s="1">
        <f t="shared" si="69"/>
        <v>0</v>
      </c>
      <c r="K760" s="40">
        <f t="shared" si="70"/>
        <v>0.8732460979300799</v>
      </c>
      <c r="L760" s="7">
        <f t="shared" si="71"/>
        <v>0</v>
      </c>
    </row>
    <row r="761" spans="1:12" s="80" customFormat="1">
      <c r="A761" s="142" t="s">
        <v>763</v>
      </c>
      <c r="B761" s="151">
        <v>401710</v>
      </c>
      <c r="C761" s="80" t="s">
        <v>771</v>
      </c>
      <c r="D761" s="142" t="s">
        <v>1122</v>
      </c>
      <c r="E761" s="17">
        <v>0</v>
      </c>
      <c r="F761" s="123">
        <v>0</v>
      </c>
      <c r="G761" s="2">
        <f t="shared" si="66"/>
        <v>0</v>
      </c>
      <c r="H761" s="3">
        <f t="shared" si="67"/>
        <v>8.0039024109137493</v>
      </c>
      <c r="I761" s="1">
        <f t="shared" si="68"/>
        <v>0</v>
      </c>
      <c r="J761" s="1">
        <f t="shared" si="69"/>
        <v>0</v>
      </c>
      <c r="K761" s="40">
        <f t="shared" si="70"/>
        <v>0.8732460979300799</v>
      </c>
      <c r="L761" s="7">
        <f t="shared" si="71"/>
        <v>0</v>
      </c>
    </row>
    <row r="762" spans="1:12" s="80" customFormat="1">
      <c r="A762" s="142" t="s">
        <v>763</v>
      </c>
      <c r="B762" s="142">
        <v>401712</v>
      </c>
      <c r="C762" s="80" t="s">
        <v>772</v>
      </c>
      <c r="D762" s="142" t="s">
        <v>1122</v>
      </c>
      <c r="E762" s="17">
        <v>0</v>
      </c>
      <c r="F762" s="123">
        <v>0</v>
      </c>
      <c r="G762" s="2">
        <f t="shared" si="66"/>
        <v>0</v>
      </c>
      <c r="H762" s="3">
        <f t="shared" si="67"/>
        <v>8.0039024109137493</v>
      </c>
      <c r="I762" s="1">
        <f t="shared" si="68"/>
        <v>0</v>
      </c>
      <c r="J762" s="1">
        <f t="shared" si="69"/>
        <v>0</v>
      </c>
      <c r="K762" s="40">
        <f t="shared" si="70"/>
        <v>0.8732460979300799</v>
      </c>
      <c r="L762" s="7">
        <f t="shared" si="71"/>
        <v>0</v>
      </c>
    </row>
    <row r="763" spans="1:12" s="80" customFormat="1">
      <c r="A763" s="142" t="s">
        <v>763</v>
      </c>
      <c r="B763" s="151">
        <v>401713</v>
      </c>
      <c r="C763" s="80" t="s">
        <v>773</v>
      </c>
      <c r="D763" s="142" t="s">
        <v>1122</v>
      </c>
      <c r="E763" s="17">
        <v>0</v>
      </c>
      <c r="F763" s="123">
        <v>0</v>
      </c>
      <c r="G763" s="2">
        <f t="shared" si="66"/>
        <v>0</v>
      </c>
      <c r="H763" s="3">
        <f t="shared" si="67"/>
        <v>8.0039024109137493</v>
      </c>
      <c r="I763" s="1">
        <f t="shared" si="68"/>
        <v>0</v>
      </c>
      <c r="J763" s="1">
        <f t="shared" si="69"/>
        <v>0</v>
      </c>
      <c r="K763" s="40">
        <f t="shared" si="70"/>
        <v>0.8732460979300799</v>
      </c>
      <c r="L763" s="7">
        <f t="shared" si="71"/>
        <v>0</v>
      </c>
    </row>
    <row r="764" spans="1:12" s="80" customFormat="1">
      <c r="A764" s="142" t="s">
        <v>763</v>
      </c>
      <c r="B764" s="151">
        <v>401718</v>
      </c>
      <c r="C764" s="80" t="s">
        <v>774</v>
      </c>
      <c r="D764" s="142" t="s">
        <v>1122</v>
      </c>
      <c r="E764" s="17">
        <v>0</v>
      </c>
      <c r="F764" s="123">
        <v>0</v>
      </c>
      <c r="G764" s="2">
        <f t="shared" si="66"/>
        <v>0</v>
      </c>
      <c r="H764" s="3">
        <f t="shared" si="67"/>
        <v>8.0039024109137493</v>
      </c>
      <c r="I764" s="1">
        <f t="shared" si="68"/>
        <v>0</v>
      </c>
      <c r="J764" s="1">
        <f t="shared" si="69"/>
        <v>0</v>
      </c>
      <c r="K764" s="40">
        <f t="shared" si="70"/>
        <v>0.8732460979300799</v>
      </c>
      <c r="L764" s="7">
        <f t="shared" si="71"/>
        <v>0</v>
      </c>
    </row>
    <row r="765" spans="1:12" s="80" customFormat="1">
      <c r="A765" s="142" t="s">
        <v>763</v>
      </c>
      <c r="B765" s="151">
        <v>401721</v>
      </c>
      <c r="C765" s="80" t="s">
        <v>775</v>
      </c>
      <c r="D765" s="142" t="s">
        <v>1122</v>
      </c>
      <c r="E765" s="17">
        <v>0</v>
      </c>
      <c r="F765" s="123">
        <v>0</v>
      </c>
      <c r="G765" s="2">
        <f t="shared" si="66"/>
        <v>0</v>
      </c>
      <c r="H765" s="3">
        <f t="shared" si="67"/>
        <v>8.0039024109137493</v>
      </c>
      <c r="I765" s="1">
        <f t="shared" si="68"/>
        <v>0</v>
      </c>
      <c r="J765" s="1">
        <f t="shared" si="69"/>
        <v>0</v>
      </c>
      <c r="K765" s="40">
        <f t="shared" si="70"/>
        <v>0.8732460979300799</v>
      </c>
      <c r="L765" s="7">
        <f t="shared" si="71"/>
        <v>0</v>
      </c>
    </row>
    <row r="766" spans="1:12" s="80" customFormat="1">
      <c r="A766" s="142" t="s">
        <v>763</v>
      </c>
      <c r="B766" s="142">
        <v>401722</v>
      </c>
      <c r="C766" s="80" t="s">
        <v>776</v>
      </c>
      <c r="D766" s="142" t="s">
        <v>1122</v>
      </c>
      <c r="E766" s="17">
        <v>0</v>
      </c>
      <c r="F766" s="123">
        <v>0</v>
      </c>
      <c r="G766" s="2">
        <f t="shared" si="66"/>
        <v>0</v>
      </c>
      <c r="H766" s="3">
        <f t="shared" si="67"/>
        <v>8.0039024109137493</v>
      </c>
      <c r="I766" s="1">
        <f t="shared" si="68"/>
        <v>0</v>
      </c>
      <c r="J766" s="1">
        <f t="shared" si="69"/>
        <v>0</v>
      </c>
      <c r="K766" s="40">
        <f t="shared" si="70"/>
        <v>0.8732460979300799</v>
      </c>
      <c r="L766" s="7">
        <f t="shared" si="71"/>
        <v>0</v>
      </c>
    </row>
    <row r="767" spans="1:12" s="80" customFormat="1">
      <c r="A767" s="142" t="s">
        <v>763</v>
      </c>
      <c r="B767" s="151">
        <v>401724</v>
      </c>
      <c r="C767" s="80" t="s">
        <v>777</v>
      </c>
      <c r="D767" s="142" t="s">
        <v>1122</v>
      </c>
      <c r="E767" s="17">
        <v>0</v>
      </c>
      <c r="F767" s="123">
        <v>0</v>
      </c>
      <c r="G767" s="2">
        <f t="shared" si="66"/>
        <v>0</v>
      </c>
      <c r="H767" s="3">
        <f t="shared" si="67"/>
        <v>8.0039024109137493</v>
      </c>
      <c r="I767" s="1">
        <f t="shared" si="68"/>
        <v>0</v>
      </c>
      <c r="J767" s="1">
        <f t="shared" si="69"/>
        <v>0</v>
      </c>
      <c r="K767" s="40">
        <f t="shared" si="70"/>
        <v>0.8732460979300799</v>
      </c>
      <c r="L767" s="7">
        <f t="shared" si="71"/>
        <v>0</v>
      </c>
    </row>
    <row r="768" spans="1:12" s="80" customFormat="1">
      <c r="A768" s="142" t="s">
        <v>763</v>
      </c>
      <c r="B768" s="142">
        <v>401726</v>
      </c>
      <c r="C768" s="80" t="s">
        <v>778</v>
      </c>
      <c r="D768" s="142" t="s">
        <v>1122</v>
      </c>
      <c r="E768" s="17">
        <v>0</v>
      </c>
      <c r="F768" s="123">
        <v>0</v>
      </c>
      <c r="G768" s="2">
        <f t="shared" si="66"/>
        <v>0</v>
      </c>
      <c r="H768" s="3">
        <f t="shared" si="67"/>
        <v>8.0039024109137493</v>
      </c>
      <c r="I768" s="1">
        <f t="shared" si="68"/>
        <v>0</v>
      </c>
      <c r="J768" s="1">
        <f t="shared" si="69"/>
        <v>0</v>
      </c>
      <c r="K768" s="40">
        <f t="shared" si="70"/>
        <v>0.8732460979300799</v>
      </c>
      <c r="L768" s="7">
        <f t="shared" si="71"/>
        <v>0</v>
      </c>
    </row>
    <row r="769" spans="1:12" s="80" customFormat="1">
      <c r="A769" s="142" t="s">
        <v>763</v>
      </c>
      <c r="B769" s="142">
        <v>401729</v>
      </c>
      <c r="C769" s="80" t="s">
        <v>779</v>
      </c>
      <c r="D769" s="142" t="s">
        <v>1122</v>
      </c>
      <c r="E769" s="17">
        <v>0</v>
      </c>
      <c r="F769" s="123">
        <v>0</v>
      </c>
      <c r="G769" s="2">
        <f t="shared" si="66"/>
        <v>0</v>
      </c>
      <c r="H769" s="3">
        <f t="shared" si="67"/>
        <v>8.0039024109137493</v>
      </c>
      <c r="I769" s="1">
        <f t="shared" si="68"/>
        <v>0</v>
      </c>
      <c r="J769" s="1">
        <f t="shared" si="69"/>
        <v>0</v>
      </c>
      <c r="K769" s="40">
        <f t="shared" si="70"/>
        <v>0.8732460979300799</v>
      </c>
      <c r="L769" s="7">
        <f t="shared" si="71"/>
        <v>0</v>
      </c>
    </row>
    <row r="770" spans="1:12" s="80" customFormat="1">
      <c r="A770" s="142" t="s">
        <v>763</v>
      </c>
      <c r="B770" s="142">
        <v>401733</v>
      </c>
      <c r="C770" s="80" t="s">
        <v>780</v>
      </c>
      <c r="D770" s="142" t="s">
        <v>1122</v>
      </c>
      <c r="E770" s="17">
        <v>0</v>
      </c>
      <c r="F770" s="123">
        <v>0</v>
      </c>
      <c r="G770" s="2">
        <f t="shared" si="66"/>
        <v>0</v>
      </c>
      <c r="H770" s="3">
        <f t="shared" si="67"/>
        <v>8.0039024109137493</v>
      </c>
      <c r="I770" s="1">
        <f t="shared" si="68"/>
        <v>0</v>
      </c>
      <c r="J770" s="1">
        <f t="shared" si="69"/>
        <v>0</v>
      </c>
      <c r="K770" s="40">
        <f t="shared" si="70"/>
        <v>0.8732460979300799</v>
      </c>
      <c r="L770" s="7">
        <f t="shared" si="71"/>
        <v>0</v>
      </c>
    </row>
    <row r="771" spans="1:12" s="80" customFormat="1">
      <c r="A771" s="142" t="s">
        <v>763</v>
      </c>
      <c r="B771" s="151">
        <v>401734</v>
      </c>
      <c r="C771" s="80" t="s">
        <v>781</v>
      </c>
      <c r="D771" s="142" t="s">
        <v>1122</v>
      </c>
      <c r="E771" s="17">
        <v>0</v>
      </c>
      <c r="F771" s="123">
        <v>0</v>
      </c>
      <c r="G771" s="2">
        <f t="shared" ref="G771:G834" si="72">IFERROR(E771/F771,0)</f>
        <v>0</v>
      </c>
      <c r="H771" s="3">
        <f t="shared" ref="H771:H834" si="73">$D$1108</f>
        <v>8.0039024109137493</v>
      </c>
      <c r="I771" s="1">
        <f t="shared" ref="I771:I834" si="74">MIN(E771,F771*H771)</f>
        <v>0</v>
      </c>
      <c r="J771" s="1">
        <f t="shared" ref="J771:J834" si="75">E771-I771</f>
        <v>0</v>
      </c>
      <c r="K771" s="40">
        <f t="shared" ref="K771:K834" si="76">$J$1106</f>
        <v>0.8732460979300799</v>
      </c>
      <c r="L771" s="7">
        <f t="shared" ref="L771:L834" si="77">K771*J771</f>
        <v>0</v>
      </c>
    </row>
    <row r="772" spans="1:12" s="80" customFormat="1">
      <c r="A772" s="142" t="s">
        <v>763</v>
      </c>
      <c r="B772" s="142">
        <v>403031</v>
      </c>
      <c r="C772" s="80" t="s">
        <v>782</v>
      </c>
      <c r="D772" s="142" t="s">
        <v>1122</v>
      </c>
      <c r="E772" s="17">
        <v>0</v>
      </c>
      <c r="F772" s="123">
        <v>0</v>
      </c>
      <c r="G772" s="2">
        <f t="shared" si="72"/>
        <v>0</v>
      </c>
      <c r="H772" s="3">
        <f t="shared" si="73"/>
        <v>8.0039024109137493</v>
      </c>
      <c r="I772" s="1">
        <f t="shared" si="74"/>
        <v>0</v>
      </c>
      <c r="J772" s="1">
        <f t="shared" si="75"/>
        <v>0</v>
      </c>
      <c r="K772" s="40">
        <f t="shared" si="76"/>
        <v>0.8732460979300799</v>
      </c>
      <c r="L772" s="7">
        <f t="shared" si="77"/>
        <v>0</v>
      </c>
    </row>
    <row r="773" spans="1:12" s="80" customFormat="1">
      <c r="A773" s="142" t="s">
        <v>783</v>
      </c>
      <c r="B773" s="152">
        <v>411746</v>
      </c>
      <c r="C773" s="80" t="s">
        <v>784</v>
      </c>
      <c r="D773" s="142" t="s">
        <v>1122</v>
      </c>
      <c r="E773" s="17">
        <v>443664</v>
      </c>
      <c r="F773" s="123">
        <v>1131</v>
      </c>
      <c r="G773" s="2">
        <f t="shared" si="72"/>
        <v>392.27586206896552</v>
      </c>
      <c r="H773" s="3">
        <f t="shared" si="73"/>
        <v>8.0039024109137493</v>
      </c>
      <c r="I773" s="1">
        <f t="shared" si="74"/>
        <v>9052.4136267434496</v>
      </c>
      <c r="J773" s="1">
        <f t="shared" si="75"/>
        <v>434611.58637325658</v>
      </c>
      <c r="K773" s="40">
        <f t="shared" si="76"/>
        <v>0.8732460979300799</v>
      </c>
      <c r="L773" s="7">
        <f t="shared" si="77"/>
        <v>379522.87191564817</v>
      </c>
    </row>
    <row r="774" spans="1:12" s="80" customFormat="1">
      <c r="A774" s="142" t="s">
        <v>783</v>
      </c>
      <c r="B774" s="151">
        <v>411756</v>
      </c>
      <c r="C774" s="80" t="s">
        <v>785</v>
      </c>
      <c r="D774" s="142" t="s">
        <v>1122</v>
      </c>
      <c r="E774" s="17">
        <v>0</v>
      </c>
      <c r="F774" s="123">
        <v>0</v>
      </c>
      <c r="G774" s="2">
        <f t="shared" si="72"/>
        <v>0</v>
      </c>
      <c r="H774" s="3">
        <f t="shared" si="73"/>
        <v>8.0039024109137493</v>
      </c>
      <c r="I774" s="1">
        <f t="shared" si="74"/>
        <v>0</v>
      </c>
      <c r="J774" s="1">
        <f t="shared" si="75"/>
        <v>0</v>
      </c>
      <c r="K774" s="40">
        <f t="shared" si="76"/>
        <v>0.8732460979300799</v>
      </c>
      <c r="L774" s="7">
        <f t="shared" si="77"/>
        <v>0</v>
      </c>
    </row>
    <row r="775" spans="1:12" s="80" customFormat="1">
      <c r="A775" s="142" t="s">
        <v>783</v>
      </c>
      <c r="B775" s="151">
        <v>411758</v>
      </c>
      <c r="C775" s="80" t="s">
        <v>786</v>
      </c>
      <c r="D775" s="142" t="s">
        <v>1122</v>
      </c>
      <c r="E775" s="17">
        <v>0</v>
      </c>
      <c r="F775" s="123">
        <v>0</v>
      </c>
      <c r="G775" s="2">
        <f t="shared" si="72"/>
        <v>0</v>
      </c>
      <c r="H775" s="3">
        <f t="shared" si="73"/>
        <v>8.0039024109137493</v>
      </c>
      <c r="I775" s="1">
        <f t="shared" si="74"/>
        <v>0</v>
      </c>
      <c r="J775" s="1">
        <f t="shared" si="75"/>
        <v>0</v>
      </c>
      <c r="K775" s="40">
        <f t="shared" si="76"/>
        <v>0.8732460979300799</v>
      </c>
      <c r="L775" s="7">
        <f t="shared" si="77"/>
        <v>0</v>
      </c>
    </row>
    <row r="776" spans="1:12" s="80" customFormat="1">
      <c r="A776" s="142" t="s">
        <v>783</v>
      </c>
      <c r="B776" s="151">
        <v>411761</v>
      </c>
      <c r="C776" s="80" t="s">
        <v>787</v>
      </c>
      <c r="D776" s="142" t="s">
        <v>1122</v>
      </c>
      <c r="E776" s="17">
        <v>0</v>
      </c>
      <c r="F776" s="123">
        <v>0</v>
      </c>
      <c r="G776" s="2">
        <f t="shared" si="72"/>
        <v>0</v>
      </c>
      <c r="H776" s="3">
        <f t="shared" si="73"/>
        <v>8.0039024109137493</v>
      </c>
      <c r="I776" s="1">
        <f t="shared" si="74"/>
        <v>0</v>
      </c>
      <c r="J776" s="1">
        <f t="shared" si="75"/>
        <v>0</v>
      </c>
      <c r="K776" s="40">
        <f t="shared" si="76"/>
        <v>0.8732460979300799</v>
      </c>
      <c r="L776" s="7">
        <f t="shared" si="77"/>
        <v>0</v>
      </c>
    </row>
    <row r="777" spans="1:12" s="80" customFormat="1">
      <c r="A777" s="142" t="s">
        <v>783</v>
      </c>
      <c r="B777" s="151">
        <v>411764</v>
      </c>
      <c r="C777" s="80" t="s">
        <v>788</v>
      </c>
      <c r="D777" s="142" t="s">
        <v>1122</v>
      </c>
      <c r="E777" s="17">
        <v>0</v>
      </c>
      <c r="F777" s="123">
        <v>0</v>
      </c>
      <c r="G777" s="2">
        <f t="shared" si="72"/>
        <v>0</v>
      </c>
      <c r="H777" s="3">
        <f t="shared" si="73"/>
        <v>8.0039024109137493</v>
      </c>
      <c r="I777" s="1">
        <f t="shared" si="74"/>
        <v>0</v>
      </c>
      <c r="J777" s="1">
        <f t="shared" si="75"/>
        <v>0</v>
      </c>
      <c r="K777" s="40">
        <f t="shared" si="76"/>
        <v>0.8732460979300799</v>
      </c>
      <c r="L777" s="7">
        <f t="shared" si="77"/>
        <v>0</v>
      </c>
    </row>
    <row r="778" spans="1:12" s="80" customFormat="1">
      <c r="A778" s="142" t="s">
        <v>783</v>
      </c>
      <c r="B778" s="151">
        <v>411777</v>
      </c>
      <c r="C778" s="80" t="s">
        <v>789</v>
      </c>
      <c r="D778" s="142" t="s">
        <v>1122</v>
      </c>
      <c r="E778" s="17">
        <v>0</v>
      </c>
      <c r="F778" s="123">
        <v>0</v>
      </c>
      <c r="G778" s="2">
        <f t="shared" si="72"/>
        <v>0</v>
      </c>
      <c r="H778" s="3">
        <f t="shared" si="73"/>
        <v>8.0039024109137493</v>
      </c>
      <c r="I778" s="1">
        <f t="shared" si="74"/>
        <v>0</v>
      </c>
      <c r="J778" s="1">
        <f t="shared" si="75"/>
        <v>0</v>
      </c>
      <c r="K778" s="40">
        <f t="shared" si="76"/>
        <v>0.8732460979300799</v>
      </c>
      <c r="L778" s="7">
        <f t="shared" si="77"/>
        <v>0</v>
      </c>
    </row>
    <row r="779" spans="1:12" s="80" customFormat="1">
      <c r="A779" s="142" t="s">
        <v>783</v>
      </c>
      <c r="B779" s="152">
        <v>411778</v>
      </c>
      <c r="C779" s="80" t="s">
        <v>790</v>
      </c>
      <c r="D779" s="142" t="s">
        <v>1122</v>
      </c>
      <c r="E779" s="17">
        <v>0</v>
      </c>
      <c r="F779" s="123">
        <v>191</v>
      </c>
      <c r="G779" s="2">
        <f t="shared" si="72"/>
        <v>0</v>
      </c>
      <c r="H779" s="3">
        <f t="shared" si="73"/>
        <v>8.0039024109137493</v>
      </c>
      <c r="I779" s="1">
        <f t="shared" si="74"/>
        <v>0</v>
      </c>
      <c r="J779" s="1">
        <f t="shared" si="75"/>
        <v>0</v>
      </c>
      <c r="K779" s="40">
        <f t="shared" si="76"/>
        <v>0.8732460979300799</v>
      </c>
      <c r="L779" s="7">
        <f t="shared" si="77"/>
        <v>0</v>
      </c>
    </row>
    <row r="780" spans="1:12" s="80" customFormat="1">
      <c r="A780" s="142" t="s">
        <v>783</v>
      </c>
      <c r="B780" s="142">
        <v>411780</v>
      </c>
      <c r="C780" s="80" t="s">
        <v>791</v>
      </c>
      <c r="D780" s="142" t="s">
        <v>1122</v>
      </c>
      <c r="E780" s="17">
        <v>0</v>
      </c>
      <c r="F780" s="123">
        <v>0</v>
      </c>
      <c r="G780" s="2">
        <f t="shared" si="72"/>
        <v>0</v>
      </c>
      <c r="H780" s="3">
        <f t="shared" si="73"/>
        <v>8.0039024109137493</v>
      </c>
      <c r="I780" s="1">
        <f t="shared" si="74"/>
        <v>0</v>
      </c>
      <c r="J780" s="1">
        <f t="shared" si="75"/>
        <v>0</v>
      </c>
      <c r="K780" s="40">
        <f t="shared" si="76"/>
        <v>0.8732460979300799</v>
      </c>
      <c r="L780" s="7">
        <f t="shared" si="77"/>
        <v>0</v>
      </c>
    </row>
    <row r="781" spans="1:12" s="80" customFormat="1">
      <c r="A781" s="142" t="s">
        <v>783</v>
      </c>
      <c r="B781" s="151">
        <v>411781</v>
      </c>
      <c r="C781" s="80" t="s">
        <v>792</v>
      </c>
      <c r="D781" s="142" t="s">
        <v>1122</v>
      </c>
      <c r="E781" s="17">
        <v>0</v>
      </c>
      <c r="F781" s="123">
        <v>0</v>
      </c>
      <c r="G781" s="2">
        <f t="shared" si="72"/>
        <v>0</v>
      </c>
      <c r="H781" s="3">
        <f t="shared" si="73"/>
        <v>8.0039024109137493</v>
      </c>
      <c r="I781" s="1">
        <f t="shared" si="74"/>
        <v>0</v>
      </c>
      <c r="J781" s="1">
        <f t="shared" si="75"/>
        <v>0</v>
      </c>
      <c r="K781" s="40">
        <f t="shared" si="76"/>
        <v>0.8732460979300799</v>
      </c>
      <c r="L781" s="7">
        <f t="shared" si="77"/>
        <v>0</v>
      </c>
    </row>
    <row r="782" spans="1:12" s="80" customFormat="1">
      <c r="A782" s="142" t="s">
        <v>783</v>
      </c>
      <c r="B782" s="151">
        <v>411782</v>
      </c>
      <c r="C782" s="80" t="s">
        <v>173</v>
      </c>
      <c r="D782" s="142" t="s">
        <v>1122</v>
      </c>
      <c r="E782" s="17">
        <v>0</v>
      </c>
      <c r="F782" s="123">
        <v>0</v>
      </c>
      <c r="G782" s="2">
        <f t="shared" si="72"/>
        <v>0</v>
      </c>
      <c r="H782" s="3">
        <f t="shared" si="73"/>
        <v>8.0039024109137493</v>
      </c>
      <c r="I782" s="1">
        <f t="shared" si="74"/>
        <v>0</v>
      </c>
      <c r="J782" s="1">
        <f t="shared" si="75"/>
        <v>0</v>
      </c>
      <c r="K782" s="40">
        <f t="shared" si="76"/>
        <v>0.8732460979300799</v>
      </c>
      <c r="L782" s="7">
        <f t="shared" si="77"/>
        <v>0</v>
      </c>
    </row>
    <row r="783" spans="1:12" s="80" customFormat="1">
      <c r="A783" s="142" t="s">
        <v>783</v>
      </c>
      <c r="B783" s="142">
        <v>411785</v>
      </c>
      <c r="C783" s="80" t="s">
        <v>793</v>
      </c>
      <c r="D783" s="142" t="s">
        <v>1122</v>
      </c>
      <c r="E783" s="17">
        <v>0</v>
      </c>
      <c r="F783" s="123">
        <v>0</v>
      </c>
      <c r="G783" s="2">
        <f t="shared" si="72"/>
        <v>0</v>
      </c>
      <c r="H783" s="3">
        <f t="shared" si="73"/>
        <v>8.0039024109137493</v>
      </c>
      <c r="I783" s="1">
        <f t="shared" si="74"/>
        <v>0</v>
      </c>
      <c r="J783" s="1">
        <f t="shared" si="75"/>
        <v>0</v>
      </c>
      <c r="K783" s="40">
        <f t="shared" si="76"/>
        <v>0.8732460979300799</v>
      </c>
      <c r="L783" s="7">
        <f t="shared" si="77"/>
        <v>0</v>
      </c>
    </row>
    <row r="784" spans="1:12" s="80" customFormat="1">
      <c r="A784" s="142" t="s">
        <v>783</v>
      </c>
      <c r="B784" s="151">
        <v>411788</v>
      </c>
      <c r="C784" s="80" t="s">
        <v>794</v>
      </c>
      <c r="D784" s="142" t="s">
        <v>1122</v>
      </c>
      <c r="E784" s="17">
        <v>0</v>
      </c>
      <c r="F784" s="123">
        <v>0</v>
      </c>
      <c r="G784" s="2">
        <f t="shared" si="72"/>
        <v>0</v>
      </c>
      <c r="H784" s="3">
        <f t="shared" si="73"/>
        <v>8.0039024109137493</v>
      </c>
      <c r="I784" s="1">
        <f t="shared" si="74"/>
        <v>0</v>
      </c>
      <c r="J784" s="1">
        <f t="shared" si="75"/>
        <v>0</v>
      </c>
      <c r="K784" s="40">
        <f t="shared" si="76"/>
        <v>0.8732460979300799</v>
      </c>
      <c r="L784" s="7">
        <f t="shared" si="77"/>
        <v>0</v>
      </c>
    </row>
    <row r="785" spans="1:12" s="80" customFormat="1">
      <c r="A785" s="142" t="s">
        <v>783</v>
      </c>
      <c r="B785" s="151">
        <v>411791</v>
      </c>
      <c r="C785" s="80" t="s">
        <v>795</v>
      </c>
      <c r="D785" s="142" t="s">
        <v>1122</v>
      </c>
      <c r="E785" s="17">
        <v>0</v>
      </c>
      <c r="F785" s="123">
        <v>0</v>
      </c>
      <c r="G785" s="2">
        <f t="shared" si="72"/>
        <v>0</v>
      </c>
      <c r="H785" s="3">
        <f t="shared" si="73"/>
        <v>8.0039024109137493</v>
      </c>
      <c r="I785" s="1">
        <f t="shared" si="74"/>
        <v>0</v>
      </c>
      <c r="J785" s="1">
        <f t="shared" si="75"/>
        <v>0</v>
      </c>
      <c r="K785" s="40">
        <f t="shared" si="76"/>
        <v>0.8732460979300799</v>
      </c>
      <c r="L785" s="7">
        <f t="shared" si="77"/>
        <v>0</v>
      </c>
    </row>
    <row r="786" spans="1:12" s="80" customFormat="1">
      <c r="A786" s="142" t="s">
        <v>783</v>
      </c>
      <c r="B786" s="151">
        <v>411801</v>
      </c>
      <c r="C786" s="80" t="s">
        <v>796</v>
      </c>
      <c r="D786" s="142" t="s">
        <v>1122</v>
      </c>
      <c r="E786" s="17">
        <v>0</v>
      </c>
      <c r="F786" s="123">
        <v>0</v>
      </c>
      <c r="G786" s="2">
        <f t="shared" si="72"/>
        <v>0</v>
      </c>
      <c r="H786" s="3">
        <f t="shared" si="73"/>
        <v>8.0039024109137493</v>
      </c>
      <c r="I786" s="1">
        <f t="shared" si="74"/>
        <v>0</v>
      </c>
      <c r="J786" s="1">
        <f t="shared" si="75"/>
        <v>0</v>
      </c>
      <c r="K786" s="40">
        <f t="shared" si="76"/>
        <v>0.8732460979300799</v>
      </c>
      <c r="L786" s="7">
        <f t="shared" si="77"/>
        <v>0</v>
      </c>
    </row>
    <row r="787" spans="1:12" s="80" customFormat="1">
      <c r="A787" s="142" t="s">
        <v>783</v>
      </c>
      <c r="B787" s="151">
        <v>411807</v>
      </c>
      <c r="C787" s="80" t="s">
        <v>797</v>
      </c>
      <c r="D787" s="142" t="s">
        <v>1122</v>
      </c>
      <c r="E787" s="17">
        <v>0</v>
      </c>
      <c r="F787" s="123">
        <v>0</v>
      </c>
      <c r="G787" s="2">
        <f t="shared" si="72"/>
        <v>0</v>
      </c>
      <c r="H787" s="3">
        <f t="shared" si="73"/>
        <v>8.0039024109137493</v>
      </c>
      <c r="I787" s="1">
        <f t="shared" si="74"/>
        <v>0</v>
      </c>
      <c r="J787" s="1">
        <f t="shared" si="75"/>
        <v>0</v>
      </c>
      <c r="K787" s="40">
        <f t="shared" si="76"/>
        <v>0.8732460979300799</v>
      </c>
      <c r="L787" s="7">
        <f t="shared" si="77"/>
        <v>0</v>
      </c>
    </row>
    <row r="788" spans="1:12" s="80" customFormat="1">
      <c r="A788" s="142" t="s">
        <v>783</v>
      </c>
      <c r="B788" s="142">
        <v>411808</v>
      </c>
      <c r="C788" s="80" t="s">
        <v>798</v>
      </c>
      <c r="D788" s="142" t="s">
        <v>1122</v>
      </c>
      <c r="E788" s="17">
        <v>0</v>
      </c>
      <c r="F788" s="123">
        <v>0</v>
      </c>
      <c r="G788" s="2">
        <f t="shared" si="72"/>
        <v>0</v>
      </c>
      <c r="H788" s="3">
        <f t="shared" si="73"/>
        <v>8.0039024109137493</v>
      </c>
      <c r="I788" s="1">
        <f t="shared" si="74"/>
        <v>0</v>
      </c>
      <c r="J788" s="1">
        <f t="shared" si="75"/>
        <v>0</v>
      </c>
      <c r="K788" s="40">
        <f t="shared" si="76"/>
        <v>0.8732460979300799</v>
      </c>
      <c r="L788" s="7">
        <f t="shared" si="77"/>
        <v>0</v>
      </c>
    </row>
    <row r="789" spans="1:12" s="80" customFormat="1">
      <c r="A789" s="142" t="s">
        <v>783</v>
      </c>
      <c r="B789" s="151">
        <v>411809</v>
      </c>
      <c r="C789" s="80" t="s">
        <v>539</v>
      </c>
      <c r="D789" s="142" t="s">
        <v>1122</v>
      </c>
      <c r="E789" s="17">
        <v>0</v>
      </c>
      <c r="F789" s="123">
        <v>0</v>
      </c>
      <c r="G789" s="2">
        <f t="shared" si="72"/>
        <v>0</v>
      </c>
      <c r="H789" s="3">
        <f t="shared" si="73"/>
        <v>8.0039024109137493</v>
      </c>
      <c r="I789" s="1">
        <f t="shared" si="74"/>
        <v>0</v>
      </c>
      <c r="J789" s="1">
        <f t="shared" si="75"/>
        <v>0</v>
      </c>
      <c r="K789" s="40">
        <f t="shared" si="76"/>
        <v>0.8732460979300799</v>
      </c>
      <c r="L789" s="7">
        <f t="shared" si="77"/>
        <v>0</v>
      </c>
    </row>
    <row r="790" spans="1:12" s="80" customFormat="1">
      <c r="A790" s="142" t="s">
        <v>783</v>
      </c>
      <c r="B790" s="151">
        <v>411814</v>
      </c>
      <c r="C790" s="80" t="s">
        <v>799</v>
      </c>
      <c r="D790" s="142" t="s">
        <v>1122</v>
      </c>
      <c r="E790" s="17">
        <v>0</v>
      </c>
      <c r="F790" s="123">
        <v>0</v>
      </c>
      <c r="G790" s="2">
        <f t="shared" si="72"/>
        <v>0</v>
      </c>
      <c r="H790" s="3">
        <f t="shared" si="73"/>
        <v>8.0039024109137493</v>
      </c>
      <c r="I790" s="1">
        <f t="shared" si="74"/>
        <v>0</v>
      </c>
      <c r="J790" s="1">
        <f t="shared" si="75"/>
        <v>0</v>
      </c>
      <c r="K790" s="40">
        <f t="shared" si="76"/>
        <v>0.8732460979300799</v>
      </c>
      <c r="L790" s="7">
        <f t="shared" si="77"/>
        <v>0</v>
      </c>
    </row>
    <row r="791" spans="1:12" s="80" customFormat="1">
      <c r="A791" s="142" t="s">
        <v>783</v>
      </c>
      <c r="B791" s="151">
        <v>411817</v>
      </c>
      <c r="C791" s="80" t="s">
        <v>800</v>
      </c>
      <c r="D791" s="142" t="s">
        <v>1122</v>
      </c>
      <c r="E791" s="17">
        <v>0</v>
      </c>
      <c r="F791" s="123">
        <v>0</v>
      </c>
      <c r="G791" s="2">
        <f t="shared" si="72"/>
        <v>0</v>
      </c>
      <c r="H791" s="3">
        <f t="shared" si="73"/>
        <v>8.0039024109137493</v>
      </c>
      <c r="I791" s="1">
        <f t="shared" si="74"/>
        <v>0</v>
      </c>
      <c r="J791" s="1">
        <f t="shared" si="75"/>
        <v>0</v>
      </c>
      <c r="K791" s="40">
        <f t="shared" si="76"/>
        <v>0.8732460979300799</v>
      </c>
      <c r="L791" s="7">
        <f t="shared" si="77"/>
        <v>0</v>
      </c>
    </row>
    <row r="792" spans="1:12" s="80" customFormat="1">
      <c r="A792" s="142" t="s">
        <v>783</v>
      </c>
      <c r="B792" s="151">
        <v>411818</v>
      </c>
      <c r="C792" s="80" t="s">
        <v>801</v>
      </c>
      <c r="D792" s="142" t="s">
        <v>1122</v>
      </c>
      <c r="E792" s="17">
        <v>0</v>
      </c>
      <c r="F792" s="123">
        <v>0</v>
      </c>
      <c r="G792" s="2">
        <f t="shared" si="72"/>
        <v>0</v>
      </c>
      <c r="H792" s="3">
        <f t="shared" si="73"/>
        <v>8.0039024109137493</v>
      </c>
      <c r="I792" s="1">
        <f t="shared" si="74"/>
        <v>0</v>
      </c>
      <c r="J792" s="1">
        <f t="shared" si="75"/>
        <v>0</v>
      </c>
      <c r="K792" s="40">
        <f t="shared" si="76"/>
        <v>0.8732460979300799</v>
      </c>
      <c r="L792" s="7">
        <f t="shared" si="77"/>
        <v>0</v>
      </c>
    </row>
    <row r="793" spans="1:12" s="80" customFormat="1">
      <c r="A793" s="142" t="s">
        <v>783</v>
      </c>
      <c r="B793" s="151">
        <v>411820</v>
      </c>
      <c r="C793" s="80" t="s">
        <v>802</v>
      </c>
      <c r="D793" s="142" t="s">
        <v>1122</v>
      </c>
      <c r="E793" s="17">
        <v>0</v>
      </c>
      <c r="F793" s="123">
        <v>0</v>
      </c>
      <c r="G793" s="2">
        <f t="shared" si="72"/>
        <v>0</v>
      </c>
      <c r="H793" s="3">
        <f t="shared" si="73"/>
        <v>8.0039024109137493</v>
      </c>
      <c r="I793" s="1">
        <f t="shared" si="74"/>
        <v>0</v>
      </c>
      <c r="J793" s="1">
        <f t="shared" si="75"/>
        <v>0</v>
      </c>
      <c r="K793" s="40">
        <f t="shared" si="76"/>
        <v>0.8732460979300799</v>
      </c>
      <c r="L793" s="7">
        <f t="shared" si="77"/>
        <v>0</v>
      </c>
    </row>
    <row r="794" spans="1:12" s="80" customFormat="1">
      <c r="A794" s="142" t="s">
        <v>783</v>
      </c>
      <c r="B794" s="152">
        <v>411826</v>
      </c>
      <c r="C794" s="80" t="s">
        <v>803</v>
      </c>
      <c r="D794" s="142" t="s">
        <v>1122</v>
      </c>
      <c r="E794" s="17">
        <v>0</v>
      </c>
      <c r="F794" s="123">
        <v>3057</v>
      </c>
      <c r="G794" s="2">
        <f t="shared" si="72"/>
        <v>0</v>
      </c>
      <c r="H794" s="3">
        <f t="shared" si="73"/>
        <v>8.0039024109137493</v>
      </c>
      <c r="I794" s="1">
        <f t="shared" si="74"/>
        <v>0</v>
      </c>
      <c r="J794" s="1">
        <f t="shared" si="75"/>
        <v>0</v>
      </c>
      <c r="K794" s="40">
        <f t="shared" si="76"/>
        <v>0.8732460979300799</v>
      </c>
      <c r="L794" s="7">
        <f t="shared" si="77"/>
        <v>0</v>
      </c>
    </row>
    <row r="795" spans="1:12" s="80" customFormat="1">
      <c r="A795" s="142" t="s">
        <v>783</v>
      </c>
      <c r="B795" s="151">
        <v>411827</v>
      </c>
      <c r="C795" s="80" t="s">
        <v>804</v>
      </c>
      <c r="D795" s="142" t="s">
        <v>1122</v>
      </c>
      <c r="E795" s="17">
        <v>0</v>
      </c>
      <c r="F795" s="123">
        <v>0</v>
      </c>
      <c r="G795" s="2">
        <f t="shared" si="72"/>
        <v>0</v>
      </c>
      <c r="H795" s="3">
        <f t="shared" si="73"/>
        <v>8.0039024109137493</v>
      </c>
      <c r="I795" s="1">
        <f t="shared" si="74"/>
        <v>0</v>
      </c>
      <c r="J795" s="1">
        <f t="shared" si="75"/>
        <v>0</v>
      </c>
      <c r="K795" s="40">
        <f t="shared" si="76"/>
        <v>0.8732460979300799</v>
      </c>
      <c r="L795" s="7">
        <f t="shared" si="77"/>
        <v>0</v>
      </c>
    </row>
    <row r="796" spans="1:12" s="80" customFormat="1">
      <c r="A796" s="142" t="s">
        <v>783</v>
      </c>
      <c r="B796" s="142">
        <v>411829</v>
      </c>
      <c r="C796" s="80" t="s">
        <v>805</v>
      </c>
      <c r="D796" s="142" t="s">
        <v>1122</v>
      </c>
      <c r="E796" s="17">
        <v>0</v>
      </c>
      <c r="F796" s="123">
        <v>0</v>
      </c>
      <c r="G796" s="2">
        <f t="shared" si="72"/>
        <v>0</v>
      </c>
      <c r="H796" s="3">
        <f t="shared" si="73"/>
        <v>8.0039024109137493</v>
      </c>
      <c r="I796" s="1">
        <f t="shared" si="74"/>
        <v>0</v>
      </c>
      <c r="J796" s="1">
        <f t="shared" si="75"/>
        <v>0</v>
      </c>
      <c r="K796" s="40">
        <f t="shared" si="76"/>
        <v>0.8732460979300799</v>
      </c>
      <c r="L796" s="7">
        <f t="shared" si="77"/>
        <v>0</v>
      </c>
    </row>
    <row r="797" spans="1:12" s="80" customFormat="1">
      <c r="A797" s="142" t="s">
        <v>783</v>
      </c>
      <c r="B797" s="151">
        <v>411831</v>
      </c>
      <c r="C797" s="80" t="s">
        <v>806</v>
      </c>
      <c r="D797" s="142" t="s">
        <v>1122</v>
      </c>
      <c r="E797" s="17">
        <v>0</v>
      </c>
      <c r="F797" s="123">
        <v>0</v>
      </c>
      <c r="G797" s="2">
        <f t="shared" si="72"/>
        <v>0</v>
      </c>
      <c r="H797" s="3">
        <f t="shared" si="73"/>
        <v>8.0039024109137493</v>
      </c>
      <c r="I797" s="1">
        <f t="shared" si="74"/>
        <v>0</v>
      </c>
      <c r="J797" s="1">
        <f t="shared" si="75"/>
        <v>0</v>
      </c>
      <c r="K797" s="40">
        <f t="shared" si="76"/>
        <v>0.8732460979300799</v>
      </c>
      <c r="L797" s="7">
        <f t="shared" si="77"/>
        <v>0</v>
      </c>
    </row>
    <row r="798" spans="1:12" s="80" customFormat="1">
      <c r="A798" s="142" t="s">
        <v>783</v>
      </c>
      <c r="B798" s="151">
        <v>411833</v>
      </c>
      <c r="C798" s="80" t="s">
        <v>807</v>
      </c>
      <c r="D798" s="142" t="s">
        <v>1122</v>
      </c>
      <c r="E798" s="17">
        <v>0</v>
      </c>
      <c r="F798" s="123">
        <v>0</v>
      </c>
      <c r="G798" s="2">
        <f t="shared" si="72"/>
        <v>0</v>
      </c>
      <c r="H798" s="3">
        <f t="shared" si="73"/>
        <v>8.0039024109137493</v>
      </c>
      <c r="I798" s="1">
        <f t="shared" si="74"/>
        <v>0</v>
      </c>
      <c r="J798" s="1">
        <f t="shared" si="75"/>
        <v>0</v>
      </c>
      <c r="K798" s="40">
        <f t="shared" si="76"/>
        <v>0.8732460979300799</v>
      </c>
      <c r="L798" s="7">
        <f t="shared" si="77"/>
        <v>0</v>
      </c>
    </row>
    <row r="799" spans="1:12" s="80" customFormat="1">
      <c r="A799" s="142" t="s">
        <v>783</v>
      </c>
      <c r="B799" s="151">
        <v>411839</v>
      </c>
      <c r="C799" s="80" t="s">
        <v>808</v>
      </c>
      <c r="D799" s="142" t="s">
        <v>1122</v>
      </c>
      <c r="E799" s="17">
        <v>0</v>
      </c>
      <c r="F799" s="123">
        <v>0</v>
      </c>
      <c r="G799" s="2">
        <f t="shared" si="72"/>
        <v>0</v>
      </c>
      <c r="H799" s="3">
        <f t="shared" si="73"/>
        <v>8.0039024109137493</v>
      </c>
      <c r="I799" s="1">
        <f t="shared" si="74"/>
        <v>0</v>
      </c>
      <c r="J799" s="1">
        <f t="shared" si="75"/>
        <v>0</v>
      </c>
      <c r="K799" s="40">
        <f t="shared" si="76"/>
        <v>0.8732460979300799</v>
      </c>
      <c r="L799" s="7">
        <f t="shared" si="77"/>
        <v>0</v>
      </c>
    </row>
    <row r="800" spans="1:12" s="80" customFormat="1">
      <c r="A800" s="142" t="s">
        <v>783</v>
      </c>
      <c r="B800" s="152">
        <v>411840</v>
      </c>
      <c r="C800" s="80" t="s">
        <v>809</v>
      </c>
      <c r="D800" s="142" t="s">
        <v>1122</v>
      </c>
      <c r="E800" s="17">
        <v>1503264</v>
      </c>
      <c r="F800" s="123">
        <v>3328</v>
      </c>
      <c r="G800" s="2">
        <f t="shared" si="72"/>
        <v>451.70192307692309</v>
      </c>
      <c r="H800" s="3">
        <f t="shared" si="73"/>
        <v>8.0039024109137493</v>
      </c>
      <c r="I800" s="1">
        <f t="shared" si="74"/>
        <v>26636.987223520959</v>
      </c>
      <c r="J800" s="1">
        <f t="shared" si="75"/>
        <v>1476627.0127764791</v>
      </c>
      <c r="K800" s="40">
        <f t="shared" si="76"/>
        <v>0.8732460979300799</v>
      </c>
      <c r="L800" s="7">
        <f t="shared" si="77"/>
        <v>1289458.7770052105</v>
      </c>
    </row>
    <row r="801" spans="1:12" s="80" customFormat="1">
      <c r="A801" s="142" t="s">
        <v>783</v>
      </c>
      <c r="B801" s="151">
        <v>411841</v>
      </c>
      <c r="C801" s="80" t="s">
        <v>810</v>
      </c>
      <c r="D801" s="142" t="s">
        <v>1122</v>
      </c>
      <c r="E801" s="17">
        <v>0</v>
      </c>
      <c r="F801" s="123">
        <v>0</v>
      </c>
      <c r="G801" s="2">
        <f t="shared" si="72"/>
        <v>0</v>
      </c>
      <c r="H801" s="3">
        <f t="shared" si="73"/>
        <v>8.0039024109137493</v>
      </c>
      <c r="I801" s="1">
        <f t="shared" si="74"/>
        <v>0</v>
      </c>
      <c r="J801" s="1">
        <f t="shared" si="75"/>
        <v>0</v>
      </c>
      <c r="K801" s="40">
        <f t="shared" si="76"/>
        <v>0.8732460979300799</v>
      </c>
      <c r="L801" s="7">
        <f t="shared" si="77"/>
        <v>0</v>
      </c>
    </row>
    <row r="802" spans="1:12" s="80" customFormat="1">
      <c r="A802" s="142" t="s">
        <v>783</v>
      </c>
      <c r="B802" s="151">
        <v>411845</v>
      </c>
      <c r="C802" s="80" t="s">
        <v>811</v>
      </c>
      <c r="D802" s="142" t="s">
        <v>1122</v>
      </c>
      <c r="E802" s="17">
        <v>0</v>
      </c>
      <c r="F802" s="123">
        <v>0</v>
      </c>
      <c r="G802" s="2">
        <f t="shared" si="72"/>
        <v>0</v>
      </c>
      <c r="H802" s="3">
        <f t="shared" si="73"/>
        <v>8.0039024109137493</v>
      </c>
      <c r="I802" s="1">
        <f t="shared" si="74"/>
        <v>0</v>
      </c>
      <c r="J802" s="1">
        <f t="shared" si="75"/>
        <v>0</v>
      </c>
      <c r="K802" s="40">
        <f t="shared" si="76"/>
        <v>0.8732460979300799</v>
      </c>
      <c r="L802" s="7">
        <f t="shared" si="77"/>
        <v>0</v>
      </c>
    </row>
    <row r="803" spans="1:12" s="80" customFormat="1">
      <c r="A803" s="142" t="s">
        <v>783</v>
      </c>
      <c r="B803" s="151">
        <v>411847</v>
      </c>
      <c r="C803" s="80" t="s">
        <v>812</v>
      </c>
      <c r="D803" s="142" t="s">
        <v>1122</v>
      </c>
      <c r="E803" s="17">
        <v>0</v>
      </c>
      <c r="F803" s="123">
        <v>0</v>
      </c>
      <c r="G803" s="2">
        <f t="shared" si="72"/>
        <v>0</v>
      </c>
      <c r="H803" s="3">
        <f t="shared" si="73"/>
        <v>8.0039024109137493</v>
      </c>
      <c r="I803" s="1">
        <f t="shared" si="74"/>
        <v>0</v>
      </c>
      <c r="J803" s="1">
        <f t="shared" si="75"/>
        <v>0</v>
      </c>
      <c r="K803" s="40">
        <f t="shared" si="76"/>
        <v>0.8732460979300799</v>
      </c>
      <c r="L803" s="7">
        <f t="shared" si="77"/>
        <v>0</v>
      </c>
    </row>
    <row r="804" spans="1:12" s="80" customFormat="1">
      <c r="A804" s="142" t="s">
        <v>783</v>
      </c>
      <c r="B804" s="151">
        <v>411849</v>
      </c>
      <c r="C804" s="80" t="s">
        <v>813</v>
      </c>
      <c r="D804" s="142" t="s">
        <v>1122</v>
      </c>
      <c r="E804" s="17">
        <v>0</v>
      </c>
      <c r="F804" s="123">
        <v>0</v>
      </c>
      <c r="G804" s="2">
        <f t="shared" si="72"/>
        <v>0</v>
      </c>
      <c r="H804" s="3">
        <f t="shared" si="73"/>
        <v>8.0039024109137493</v>
      </c>
      <c r="I804" s="1">
        <f t="shared" si="74"/>
        <v>0</v>
      </c>
      <c r="J804" s="1">
        <f t="shared" si="75"/>
        <v>0</v>
      </c>
      <c r="K804" s="40">
        <f t="shared" si="76"/>
        <v>0.8732460979300799</v>
      </c>
      <c r="L804" s="7">
        <f t="shared" si="77"/>
        <v>0</v>
      </c>
    </row>
    <row r="805" spans="1:12" s="80" customFormat="1">
      <c r="A805" s="142" t="s">
        <v>783</v>
      </c>
      <c r="B805" s="142">
        <v>411852</v>
      </c>
      <c r="C805" s="80" t="s">
        <v>814</v>
      </c>
      <c r="D805" s="142" t="s">
        <v>1122</v>
      </c>
      <c r="E805" s="17">
        <v>0</v>
      </c>
      <c r="F805" s="123">
        <v>0</v>
      </c>
      <c r="G805" s="2">
        <f t="shared" si="72"/>
        <v>0</v>
      </c>
      <c r="H805" s="3">
        <f t="shared" si="73"/>
        <v>8.0039024109137493</v>
      </c>
      <c r="I805" s="1">
        <f t="shared" si="74"/>
        <v>0</v>
      </c>
      <c r="J805" s="1">
        <f t="shared" si="75"/>
        <v>0</v>
      </c>
      <c r="K805" s="40">
        <f t="shared" si="76"/>
        <v>0.8732460979300799</v>
      </c>
      <c r="L805" s="7">
        <f t="shared" si="77"/>
        <v>0</v>
      </c>
    </row>
    <row r="806" spans="1:12" s="80" customFormat="1">
      <c r="A806" s="142" t="s">
        <v>783</v>
      </c>
      <c r="B806" s="142">
        <v>412030</v>
      </c>
      <c r="C806" s="80" t="s">
        <v>815</v>
      </c>
      <c r="D806" s="142" t="s">
        <v>1122</v>
      </c>
      <c r="E806" s="17">
        <v>0</v>
      </c>
      <c r="F806" s="123">
        <v>0</v>
      </c>
      <c r="G806" s="2">
        <f t="shared" si="72"/>
        <v>0</v>
      </c>
      <c r="H806" s="3">
        <f t="shared" si="73"/>
        <v>8.0039024109137493</v>
      </c>
      <c r="I806" s="1">
        <f t="shared" si="74"/>
        <v>0</v>
      </c>
      <c r="J806" s="1">
        <f t="shared" si="75"/>
        <v>0</v>
      </c>
      <c r="K806" s="40">
        <f t="shared" si="76"/>
        <v>0.8732460979300799</v>
      </c>
      <c r="L806" s="7">
        <f t="shared" si="77"/>
        <v>0</v>
      </c>
    </row>
    <row r="807" spans="1:12" s="80" customFormat="1">
      <c r="A807" s="142" t="s">
        <v>816</v>
      </c>
      <c r="B807" s="151">
        <v>420463</v>
      </c>
      <c r="C807" s="80" t="s">
        <v>817</v>
      </c>
      <c r="D807" s="142" t="s">
        <v>1122</v>
      </c>
      <c r="E807" s="17">
        <v>0</v>
      </c>
      <c r="F807" s="123">
        <v>0</v>
      </c>
      <c r="G807" s="2">
        <f t="shared" si="72"/>
        <v>0</v>
      </c>
      <c r="H807" s="3">
        <f t="shared" si="73"/>
        <v>8.0039024109137493</v>
      </c>
      <c r="I807" s="1">
        <f t="shared" si="74"/>
        <v>0</v>
      </c>
      <c r="J807" s="1">
        <f t="shared" si="75"/>
        <v>0</v>
      </c>
      <c r="K807" s="40">
        <f t="shared" si="76"/>
        <v>0.8732460979300799</v>
      </c>
      <c r="L807" s="7">
        <f t="shared" si="77"/>
        <v>0</v>
      </c>
    </row>
    <row r="808" spans="1:12" s="80" customFormat="1">
      <c r="A808" s="142" t="s">
        <v>816</v>
      </c>
      <c r="B808" s="151">
        <v>421206</v>
      </c>
      <c r="C808" s="80" t="s">
        <v>818</v>
      </c>
      <c r="D808" s="142" t="s">
        <v>1122</v>
      </c>
      <c r="E808" s="17">
        <v>0</v>
      </c>
      <c r="F808" s="123">
        <v>0</v>
      </c>
      <c r="G808" s="2">
        <f t="shared" si="72"/>
        <v>0</v>
      </c>
      <c r="H808" s="3">
        <f t="shared" si="73"/>
        <v>8.0039024109137493</v>
      </c>
      <c r="I808" s="1">
        <f t="shared" si="74"/>
        <v>0</v>
      </c>
      <c r="J808" s="1">
        <f t="shared" si="75"/>
        <v>0</v>
      </c>
      <c r="K808" s="40">
        <f t="shared" si="76"/>
        <v>0.8732460979300799</v>
      </c>
      <c r="L808" s="7">
        <f t="shared" si="77"/>
        <v>0</v>
      </c>
    </row>
    <row r="809" spans="1:12" s="80" customFormat="1">
      <c r="A809" s="142" t="s">
        <v>816</v>
      </c>
      <c r="B809" s="151">
        <v>421759</v>
      </c>
      <c r="C809" s="80" t="s">
        <v>819</v>
      </c>
      <c r="D809" s="142" t="s">
        <v>1122</v>
      </c>
      <c r="E809" s="17">
        <v>0</v>
      </c>
      <c r="F809" s="123">
        <v>0</v>
      </c>
      <c r="G809" s="2">
        <f t="shared" si="72"/>
        <v>0</v>
      </c>
      <c r="H809" s="3">
        <f t="shared" si="73"/>
        <v>8.0039024109137493</v>
      </c>
      <c r="I809" s="1">
        <f t="shared" si="74"/>
        <v>0</v>
      </c>
      <c r="J809" s="1">
        <f t="shared" si="75"/>
        <v>0</v>
      </c>
      <c r="K809" s="40">
        <f t="shared" si="76"/>
        <v>0.8732460979300799</v>
      </c>
      <c r="L809" s="7">
        <f t="shared" si="77"/>
        <v>0</v>
      </c>
    </row>
    <row r="810" spans="1:12" s="80" customFormat="1">
      <c r="A810" s="142" t="s">
        <v>816</v>
      </c>
      <c r="B810" s="151">
        <v>421807</v>
      </c>
      <c r="C810" s="80" t="s">
        <v>820</v>
      </c>
      <c r="D810" s="142" t="s">
        <v>1122</v>
      </c>
      <c r="E810" s="17">
        <v>0</v>
      </c>
      <c r="F810" s="123">
        <v>0</v>
      </c>
      <c r="G810" s="2">
        <f t="shared" si="72"/>
        <v>0</v>
      </c>
      <c r="H810" s="3">
        <f t="shared" si="73"/>
        <v>8.0039024109137493</v>
      </c>
      <c r="I810" s="1">
        <f t="shared" si="74"/>
        <v>0</v>
      </c>
      <c r="J810" s="1">
        <f t="shared" si="75"/>
        <v>0</v>
      </c>
      <c r="K810" s="40">
        <f t="shared" si="76"/>
        <v>0.8732460979300799</v>
      </c>
      <c r="L810" s="7">
        <f t="shared" si="77"/>
        <v>0</v>
      </c>
    </row>
    <row r="811" spans="1:12" s="80" customFormat="1">
      <c r="A811" s="142" t="s">
        <v>816</v>
      </c>
      <c r="B811" s="151">
        <v>421860</v>
      </c>
      <c r="C811" s="80" t="s">
        <v>821</v>
      </c>
      <c r="D811" s="142" t="s">
        <v>1122</v>
      </c>
      <c r="E811" s="17">
        <v>0</v>
      </c>
      <c r="F811" s="123">
        <v>0</v>
      </c>
      <c r="G811" s="2">
        <f t="shared" si="72"/>
        <v>0</v>
      </c>
      <c r="H811" s="3">
        <f t="shared" si="73"/>
        <v>8.0039024109137493</v>
      </c>
      <c r="I811" s="1">
        <f t="shared" si="74"/>
        <v>0</v>
      </c>
      <c r="J811" s="1">
        <f t="shared" si="75"/>
        <v>0</v>
      </c>
      <c r="K811" s="40">
        <f t="shared" si="76"/>
        <v>0.8732460979300799</v>
      </c>
      <c r="L811" s="7">
        <f t="shared" si="77"/>
        <v>0</v>
      </c>
    </row>
    <row r="812" spans="1:12" s="80" customFormat="1">
      <c r="A812" s="142" t="s">
        <v>816</v>
      </c>
      <c r="B812" s="151">
        <v>421864</v>
      </c>
      <c r="C812" s="80" t="s">
        <v>822</v>
      </c>
      <c r="D812" s="142" t="s">
        <v>1122</v>
      </c>
      <c r="E812" s="17">
        <v>0</v>
      </c>
      <c r="F812" s="123">
        <v>0</v>
      </c>
      <c r="G812" s="2">
        <f t="shared" si="72"/>
        <v>0</v>
      </c>
      <c r="H812" s="3">
        <f t="shared" si="73"/>
        <v>8.0039024109137493</v>
      </c>
      <c r="I812" s="1">
        <f t="shared" si="74"/>
        <v>0</v>
      </c>
      <c r="J812" s="1">
        <f t="shared" si="75"/>
        <v>0</v>
      </c>
      <c r="K812" s="40">
        <f t="shared" si="76"/>
        <v>0.8732460979300799</v>
      </c>
      <c r="L812" s="7">
        <f t="shared" si="77"/>
        <v>0</v>
      </c>
    </row>
    <row r="813" spans="1:12" s="80" customFormat="1">
      <c r="A813" s="142" t="s">
        <v>816</v>
      </c>
      <c r="B813" s="151">
        <v>421865</v>
      </c>
      <c r="C813" s="80" t="s">
        <v>823</v>
      </c>
      <c r="D813" s="142" t="s">
        <v>1122</v>
      </c>
      <c r="E813" s="17">
        <v>0</v>
      </c>
      <c r="F813" s="123">
        <v>0</v>
      </c>
      <c r="G813" s="2">
        <f t="shared" si="72"/>
        <v>0</v>
      </c>
      <c r="H813" s="3">
        <f t="shared" si="73"/>
        <v>8.0039024109137493</v>
      </c>
      <c r="I813" s="1">
        <f t="shared" si="74"/>
        <v>0</v>
      </c>
      <c r="J813" s="1">
        <f t="shared" si="75"/>
        <v>0</v>
      </c>
      <c r="K813" s="40">
        <f t="shared" si="76"/>
        <v>0.8732460979300799</v>
      </c>
      <c r="L813" s="7">
        <f t="shared" si="77"/>
        <v>0</v>
      </c>
    </row>
    <row r="814" spans="1:12" s="80" customFormat="1">
      <c r="A814" s="142" t="s">
        <v>816</v>
      </c>
      <c r="B814" s="151">
        <v>421866</v>
      </c>
      <c r="C814" s="80" t="s">
        <v>824</v>
      </c>
      <c r="D814" s="142" t="s">
        <v>1122</v>
      </c>
      <c r="E814" s="17">
        <v>0</v>
      </c>
      <c r="F814" s="123">
        <v>0</v>
      </c>
      <c r="G814" s="2">
        <f t="shared" si="72"/>
        <v>0</v>
      </c>
      <c r="H814" s="3">
        <f t="shared" si="73"/>
        <v>8.0039024109137493</v>
      </c>
      <c r="I814" s="1">
        <f t="shared" si="74"/>
        <v>0</v>
      </c>
      <c r="J814" s="1">
        <f t="shared" si="75"/>
        <v>0</v>
      </c>
      <c r="K814" s="40">
        <f t="shared" si="76"/>
        <v>0.8732460979300799</v>
      </c>
      <c r="L814" s="7">
        <f t="shared" si="77"/>
        <v>0</v>
      </c>
    </row>
    <row r="815" spans="1:12" s="80" customFormat="1">
      <c r="A815" s="142" t="s">
        <v>816</v>
      </c>
      <c r="B815" s="142">
        <v>421874</v>
      </c>
      <c r="C815" s="80" t="s">
        <v>825</v>
      </c>
      <c r="D815" s="142" t="s">
        <v>1122</v>
      </c>
      <c r="E815" s="17">
        <v>0</v>
      </c>
      <c r="F815" s="123">
        <v>0</v>
      </c>
      <c r="G815" s="2">
        <f t="shared" si="72"/>
        <v>0</v>
      </c>
      <c r="H815" s="3">
        <f t="shared" si="73"/>
        <v>8.0039024109137493</v>
      </c>
      <c r="I815" s="1">
        <f t="shared" si="74"/>
        <v>0</v>
      </c>
      <c r="J815" s="1">
        <f t="shared" si="75"/>
        <v>0</v>
      </c>
      <c r="K815" s="40">
        <f t="shared" si="76"/>
        <v>0.8732460979300799</v>
      </c>
      <c r="L815" s="7">
        <f t="shared" si="77"/>
        <v>0</v>
      </c>
    </row>
    <row r="816" spans="1:12" s="80" customFormat="1">
      <c r="A816" s="142" t="s">
        <v>816</v>
      </c>
      <c r="B816" s="151">
        <v>421876</v>
      </c>
      <c r="C816" s="80" t="s">
        <v>826</v>
      </c>
      <c r="D816" s="142" t="s">
        <v>1122</v>
      </c>
      <c r="E816" s="17">
        <v>0</v>
      </c>
      <c r="F816" s="123">
        <v>0</v>
      </c>
      <c r="G816" s="2">
        <f t="shared" si="72"/>
        <v>0</v>
      </c>
      <c r="H816" s="3">
        <f t="shared" si="73"/>
        <v>8.0039024109137493</v>
      </c>
      <c r="I816" s="1">
        <f t="shared" si="74"/>
        <v>0</v>
      </c>
      <c r="J816" s="1">
        <f t="shared" si="75"/>
        <v>0</v>
      </c>
      <c r="K816" s="40">
        <f t="shared" si="76"/>
        <v>0.8732460979300799</v>
      </c>
      <c r="L816" s="7">
        <f t="shared" si="77"/>
        <v>0</v>
      </c>
    </row>
    <row r="817" spans="1:12" s="80" customFormat="1">
      <c r="A817" s="142" t="s">
        <v>816</v>
      </c>
      <c r="B817" s="151">
        <v>421882</v>
      </c>
      <c r="C817" s="80" t="s">
        <v>827</v>
      </c>
      <c r="D817" s="142" t="s">
        <v>1122</v>
      </c>
      <c r="E817" s="17">
        <v>0</v>
      </c>
      <c r="F817" s="123">
        <v>0</v>
      </c>
      <c r="G817" s="2">
        <f t="shared" si="72"/>
        <v>0</v>
      </c>
      <c r="H817" s="3">
        <f t="shared" si="73"/>
        <v>8.0039024109137493</v>
      </c>
      <c r="I817" s="1">
        <f t="shared" si="74"/>
        <v>0</v>
      </c>
      <c r="J817" s="1">
        <f t="shared" si="75"/>
        <v>0</v>
      </c>
      <c r="K817" s="40">
        <f t="shared" si="76"/>
        <v>0.8732460979300799</v>
      </c>
      <c r="L817" s="7">
        <f t="shared" si="77"/>
        <v>0</v>
      </c>
    </row>
    <row r="818" spans="1:12" s="80" customFormat="1">
      <c r="A818" s="142" t="s">
        <v>816</v>
      </c>
      <c r="B818" s="151">
        <v>421886</v>
      </c>
      <c r="C818" s="80" t="s">
        <v>828</v>
      </c>
      <c r="D818" s="142" t="s">
        <v>1122</v>
      </c>
      <c r="E818" s="17">
        <v>0</v>
      </c>
      <c r="F818" s="123">
        <v>0</v>
      </c>
      <c r="G818" s="2">
        <f t="shared" si="72"/>
        <v>0</v>
      </c>
      <c r="H818" s="3">
        <f t="shared" si="73"/>
        <v>8.0039024109137493</v>
      </c>
      <c r="I818" s="1">
        <f t="shared" si="74"/>
        <v>0</v>
      </c>
      <c r="J818" s="1">
        <f t="shared" si="75"/>
        <v>0</v>
      </c>
      <c r="K818" s="40">
        <f t="shared" si="76"/>
        <v>0.8732460979300799</v>
      </c>
      <c r="L818" s="7">
        <f t="shared" si="77"/>
        <v>0</v>
      </c>
    </row>
    <row r="819" spans="1:12" s="80" customFormat="1">
      <c r="A819" s="142" t="s">
        <v>816</v>
      </c>
      <c r="B819" s="151">
        <v>421887</v>
      </c>
      <c r="C819" s="80" t="s">
        <v>829</v>
      </c>
      <c r="D819" s="142" t="s">
        <v>1122</v>
      </c>
      <c r="E819" s="17">
        <v>0</v>
      </c>
      <c r="F819" s="123">
        <v>0</v>
      </c>
      <c r="G819" s="2">
        <f t="shared" si="72"/>
        <v>0</v>
      </c>
      <c r="H819" s="3">
        <f t="shared" si="73"/>
        <v>8.0039024109137493</v>
      </c>
      <c r="I819" s="1">
        <f t="shared" si="74"/>
        <v>0</v>
      </c>
      <c r="J819" s="1">
        <f t="shared" si="75"/>
        <v>0</v>
      </c>
      <c r="K819" s="40">
        <f t="shared" si="76"/>
        <v>0.8732460979300799</v>
      </c>
      <c r="L819" s="7">
        <f t="shared" si="77"/>
        <v>0</v>
      </c>
    </row>
    <row r="820" spans="1:12" s="80" customFormat="1">
      <c r="A820" s="142" t="s">
        <v>816</v>
      </c>
      <c r="B820" s="142">
        <v>421888</v>
      </c>
      <c r="C820" s="80" t="s">
        <v>830</v>
      </c>
      <c r="D820" s="142" t="s">
        <v>1122</v>
      </c>
      <c r="E820" s="17">
        <v>0</v>
      </c>
      <c r="F820" s="123">
        <v>0</v>
      </c>
      <c r="G820" s="2">
        <f t="shared" si="72"/>
        <v>0</v>
      </c>
      <c r="H820" s="3">
        <f t="shared" si="73"/>
        <v>8.0039024109137493</v>
      </c>
      <c r="I820" s="1">
        <f t="shared" si="74"/>
        <v>0</v>
      </c>
      <c r="J820" s="1">
        <f t="shared" si="75"/>
        <v>0</v>
      </c>
      <c r="K820" s="40">
        <f t="shared" si="76"/>
        <v>0.8732460979300799</v>
      </c>
      <c r="L820" s="7">
        <f t="shared" si="77"/>
        <v>0</v>
      </c>
    </row>
    <row r="821" spans="1:12" s="80" customFormat="1">
      <c r="A821" s="142" t="s">
        <v>816</v>
      </c>
      <c r="B821" s="151">
        <v>421890</v>
      </c>
      <c r="C821" s="80" t="s">
        <v>831</v>
      </c>
      <c r="D821" s="142" t="s">
        <v>1122</v>
      </c>
      <c r="E821" s="17">
        <v>0</v>
      </c>
      <c r="F821" s="123">
        <v>0</v>
      </c>
      <c r="G821" s="2">
        <f t="shared" si="72"/>
        <v>0</v>
      </c>
      <c r="H821" s="3">
        <f t="shared" si="73"/>
        <v>8.0039024109137493</v>
      </c>
      <c r="I821" s="1">
        <f t="shared" si="74"/>
        <v>0</v>
      </c>
      <c r="J821" s="1">
        <f t="shared" si="75"/>
        <v>0</v>
      </c>
      <c r="K821" s="40">
        <f t="shared" si="76"/>
        <v>0.8732460979300799</v>
      </c>
      <c r="L821" s="7">
        <f t="shared" si="77"/>
        <v>0</v>
      </c>
    </row>
    <row r="822" spans="1:12" s="80" customFormat="1">
      <c r="A822" s="142" t="s">
        <v>816</v>
      </c>
      <c r="B822" s="151">
        <v>421893</v>
      </c>
      <c r="C822" s="80" t="s">
        <v>832</v>
      </c>
      <c r="D822" s="142" t="s">
        <v>1122</v>
      </c>
      <c r="E822" s="17">
        <v>0</v>
      </c>
      <c r="F822" s="123">
        <v>0</v>
      </c>
      <c r="G822" s="2">
        <f t="shared" si="72"/>
        <v>0</v>
      </c>
      <c r="H822" s="3">
        <f t="shared" si="73"/>
        <v>8.0039024109137493</v>
      </c>
      <c r="I822" s="1">
        <f t="shared" si="74"/>
        <v>0</v>
      </c>
      <c r="J822" s="1">
        <f t="shared" si="75"/>
        <v>0</v>
      </c>
      <c r="K822" s="40">
        <f t="shared" si="76"/>
        <v>0.8732460979300799</v>
      </c>
      <c r="L822" s="7">
        <f t="shared" si="77"/>
        <v>0</v>
      </c>
    </row>
    <row r="823" spans="1:12" s="80" customFormat="1">
      <c r="A823" s="142" t="s">
        <v>816</v>
      </c>
      <c r="B823" s="142">
        <v>421900</v>
      </c>
      <c r="C823" s="80" t="s">
        <v>833</v>
      </c>
      <c r="D823" s="142" t="s">
        <v>1122</v>
      </c>
      <c r="E823" s="17">
        <v>0</v>
      </c>
      <c r="F823" s="123">
        <v>0</v>
      </c>
      <c r="G823" s="2">
        <f t="shared" si="72"/>
        <v>0</v>
      </c>
      <c r="H823" s="3">
        <f t="shared" si="73"/>
        <v>8.0039024109137493</v>
      </c>
      <c r="I823" s="1">
        <f t="shared" si="74"/>
        <v>0</v>
      </c>
      <c r="J823" s="1">
        <f t="shared" si="75"/>
        <v>0</v>
      </c>
      <c r="K823" s="40">
        <f t="shared" si="76"/>
        <v>0.8732460979300799</v>
      </c>
      <c r="L823" s="7">
        <f t="shared" si="77"/>
        <v>0</v>
      </c>
    </row>
    <row r="824" spans="1:12" s="80" customFormat="1">
      <c r="A824" s="142" t="s">
        <v>816</v>
      </c>
      <c r="B824" s="151">
        <v>421901</v>
      </c>
      <c r="C824" s="80" t="s">
        <v>834</v>
      </c>
      <c r="D824" s="142" t="s">
        <v>1122</v>
      </c>
      <c r="E824" s="17">
        <v>0</v>
      </c>
      <c r="F824" s="123">
        <v>0</v>
      </c>
      <c r="G824" s="2">
        <f t="shared" si="72"/>
        <v>0</v>
      </c>
      <c r="H824" s="3">
        <f t="shared" si="73"/>
        <v>8.0039024109137493</v>
      </c>
      <c r="I824" s="1">
        <f t="shared" si="74"/>
        <v>0</v>
      </c>
      <c r="J824" s="1">
        <f t="shared" si="75"/>
        <v>0</v>
      </c>
      <c r="K824" s="40">
        <f t="shared" si="76"/>
        <v>0.8732460979300799</v>
      </c>
      <c r="L824" s="7">
        <f t="shared" si="77"/>
        <v>0</v>
      </c>
    </row>
    <row r="825" spans="1:12" s="80" customFormat="1">
      <c r="A825" s="142" t="s">
        <v>816</v>
      </c>
      <c r="B825" s="142">
        <v>421908</v>
      </c>
      <c r="C825" s="80" t="s">
        <v>835</v>
      </c>
      <c r="D825" s="142" t="s">
        <v>1122</v>
      </c>
      <c r="E825" s="17">
        <v>0</v>
      </c>
      <c r="F825" s="123">
        <v>0</v>
      </c>
      <c r="G825" s="2">
        <f t="shared" si="72"/>
        <v>0</v>
      </c>
      <c r="H825" s="3">
        <f t="shared" si="73"/>
        <v>8.0039024109137493</v>
      </c>
      <c r="I825" s="1">
        <f t="shared" si="74"/>
        <v>0</v>
      </c>
      <c r="J825" s="1">
        <f t="shared" si="75"/>
        <v>0</v>
      </c>
      <c r="K825" s="40">
        <f t="shared" si="76"/>
        <v>0.8732460979300799</v>
      </c>
      <c r="L825" s="7">
        <f t="shared" si="77"/>
        <v>0</v>
      </c>
    </row>
    <row r="826" spans="1:12" s="80" customFormat="1">
      <c r="A826" s="142" t="s">
        <v>816</v>
      </c>
      <c r="B826" s="151">
        <v>421912</v>
      </c>
      <c r="C826" s="80" t="s">
        <v>836</v>
      </c>
      <c r="D826" s="142" t="s">
        <v>1122</v>
      </c>
      <c r="E826" s="17">
        <v>0</v>
      </c>
      <c r="F826" s="123">
        <v>0</v>
      </c>
      <c r="G826" s="2">
        <f t="shared" si="72"/>
        <v>0</v>
      </c>
      <c r="H826" s="3">
        <f t="shared" si="73"/>
        <v>8.0039024109137493</v>
      </c>
      <c r="I826" s="1">
        <f t="shared" si="74"/>
        <v>0</v>
      </c>
      <c r="J826" s="1">
        <f t="shared" si="75"/>
        <v>0</v>
      </c>
      <c r="K826" s="40">
        <f t="shared" si="76"/>
        <v>0.8732460979300799</v>
      </c>
      <c r="L826" s="7">
        <f t="shared" si="77"/>
        <v>0</v>
      </c>
    </row>
    <row r="827" spans="1:12" s="80" customFormat="1">
      <c r="A827" s="142" t="s">
        <v>816</v>
      </c>
      <c r="B827" s="142">
        <v>421914</v>
      </c>
      <c r="C827" s="80" t="s">
        <v>837</v>
      </c>
      <c r="D827" s="142" t="s">
        <v>1122</v>
      </c>
      <c r="E827" s="17">
        <v>0</v>
      </c>
      <c r="F827" s="123">
        <v>0</v>
      </c>
      <c r="G827" s="2">
        <f t="shared" si="72"/>
        <v>0</v>
      </c>
      <c r="H827" s="3">
        <f t="shared" si="73"/>
        <v>8.0039024109137493</v>
      </c>
      <c r="I827" s="1">
        <f t="shared" si="74"/>
        <v>0</v>
      </c>
      <c r="J827" s="1">
        <f t="shared" si="75"/>
        <v>0</v>
      </c>
      <c r="K827" s="40">
        <f t="shared" si="76"/>
        <v>0.8732460979300799</v>
      </c>
      <c r="L827" s="7">
        <f t="shared" si="77"/>
        <v>0</v>
      </c>
    </row>
    <row r="828" spans="1:12" s="80" customFormat="1">
      <c r="A828" s="142" t="s">
        <v>816</v>
      </c>
      <c r="B828" s="142">
        <v>421917</v>
      </c>
      <c r="C828" s="80" t="s">
        <v>838</v>
      </c>
      <c r="D828" s="142" t="s">
        <v>1122</v>
      </c>
      <c r="E828" s="17">
        <v>0</v>
      </c>
      <c r="F828" s="123">
        <v>0</v>
      </c>
      <c r="G828" s="2">
        <f t="shared" si="72"/>
        <v>0</v>
      </c>
      <c r="H828" s="3">
        <f t="shared" si="73"/>
        <v>8.0039024109137493</v>
      </c>
      <c r="I828" s="1">
        <f t="shared" si="74"/>
        <v>0</v>
      </c>
      <c r="J828" s="1">
        <f t="shared" si="75"/>
        <v>0</v>
      </c>
      <c r="K828" s="40">
        <f t="shared" si="76"/>
        <v>0.8732460979300799</v>
      </c>
      <c r="L828" s="7">
        <f t="shared" si="77"/>
        <v>0</v>
      </c>
    </row>
    <row r="829" spans="1:12" s="80" customFormat="1">
      <c r="A829" s="142" t="s">
        <v>816</v>
      </c>
      <c r="B829" s="151">
        <v>421920</v>
      </c>
      <c r="C829" s="80" t="s">
        <v>839</v>
      </c>
      <c r="D829" s="142" t="s">
        <v>1122</v>
      </c>
      <c r="E829" s="17">
        <v>0</v>
      </c>
      <c r="F829" s="123">
        <v>0</v>
      </c>
      <c r="G829" s="2">
        <f t="shared" si="72"/>
        <v>0</v>
      </c>
      <c r="H829" s="3">
        <f t="shared" si="73"/>
        <v>8.0039024109137493</v>
      </c>
      <c r="I829" s="1">
        <f t="shared" si="74"/>
        <v>0</v>
      </c>
      <c r="J829" s="1">
        <f t="shared" si="75"/>
        <v>0</v>
      </c>
      <c r="K829" s="40">
        <f t="shared" si="76"/>
        <v>0.8732460979300799</v>
      </c>
      <c r="L829" s="7">
        <f t="shared" si="77"/>
        <v>0</v>
      </c>
    </row>
    <row r="830" spans="1:12" s="80" customFormat="1">
      <c r="A830" s="142" t="s">
        <v>816</v>
      </c>
      <c r="B830" s="142">
        <v>421927</v>
      </c>
      <c r="C830" s="80" t="s">
        <v>840</v>
      </c>
      <c r="D830" s="142" t="s">
        <v>1122</v>
      </c>
      <c r="E830" s="17">
        <v>0</v>
      </c>
      <c r="F830" s="123">
        <v>0</v>
      </c>
      <c r="G830" s="2">
        <f t="shared" si="72"/>
        <v>0</v>
      </c>
      <c r="H830" s="3">
        <f t="shared" si="73"/>
        <v>8.0039024109137493</v>
      </c>
      <c r="I830" s="1">
        <f t="shared" si="74"/>
        <v>0</v>
      </c>
      <c r="J830" s="1">
        <f t="shared" si="75"/>
        <v>0</v>
      </c>
      <c r="K830" s="40">
        <f t="shared" si="76"/>
        <v>0.8732460979300799</v>
      </c>
      <c r="L830" s="7">
        <f t="shared" si="77"/>
        <v>0</v>
      </c>
    </row>
    <row r="831" spans="1:12" s="80" customFormat="1">
      <c r="A831" s="142" t="s">
        <v>816</v>
      </c>
      <c r="B831" s="142">
        <v>421928</v>
      </c>
      <c r="C831" s="80" t="s">
        <v>841</v>
      </c>
      <c r="D831" s="142" t="s">
        <v>1122</v>
      </c>
      <c r="E831" s="17">
        <v>0</v>
      </c>
      <c r="F831" s="123">
        <v>0</v>
      </c>
      <c r="G831" s="2">
        <f t="shared" si="72"/>
        <v>0</v>
      </c>
      <c r="H831" s="3">
        <f t="shared" si="73"/>
        <v>8.0039024109137493</v>
      </c>
      <c r="I831" s="1">
        <f t="shared" si="74"/>
        <v>0</v>
      </c>
      <c r="J831" s="1">
        <f t="shared" si="75"/>
        <v>0</v>
      </c>
      <c r="K831" s="40">
        <f t="shared" si="76"/>
        <v>0.8732460979300799</v>
      </c>
      <c r="L831" s="7">
        <f t="shared" si="77"/>
        <v>0</v>
      </c>
    </row>
    <row r="832" spans="1:12" s="80" customFormat="1">
      <c r="A832" s="142" t="s">
        <v>816</v>
      </c>
      <c r="B832" s="142">
        <v>421929</v>
      </c>
      <c r="C832" s="80" t="s">
        <v>842</v>
      </c>
      <c r="D832" s="142" t="s">
        <v>1122</v>
      </c>
      <c r="E832" s="17">
        <v>0</v>
      </c>
      <c r="F832" s="123">
        <v>0</v>
      </c>
      <c r="G832" s="2">
        <f t="shared" si="72"/>
        <v>0</v>
      </c>
      <c r="H832" s="3">
        <f t="shared" si="73"/>
        <v>8.0039024109137493</v>
      </c>
      <c r="I832" s="1">
        <f t="shared" si="74"/>
        <v>0</v>
      </c>
      <c r="J832" s="1">
        <f t="shared" si="75"/>
        <v>0</v>
      </c>
      <c r="K832" s="40">
        <f t="shared" si="76"/>
        <v>0.8732460979300799</v>
      </c>
      <c r="L832" s="7">
        <f t="shared" si="77"/>
        <v>0</v>
      </c>
    </row>
    <row r="833" spans="1:12" s="80" customFormat="1">
      <c r="A833" s="142" t="s">
        <v>816</v>
      </c>
      <c r="B833" s="151">
        <v>421931</v>
      </c>
      <c r="C833" s="80" t="s">
        <v>843</v>
      </c>
      <c r="D833" s="142" t="s">
        <v>1122</v>
      </c>
      <c r="E833" s="17">
        <v>0</v>
      </c>
      <c r="F833" s="123">
        <v>0</v>
      </c>
      <c r="G833" s="2">
        <f t="shared" si="72"/>
        <v>0</v>
      </c>
      <c r="H833" s="3">
        <f t="shared" si="73"/>
        <v>8.0039024109137493</v>
      </c>
      <c r="I833" s="1">
        <f t="shared" si="74"/>
        <v>0</v>
      </c>
      <c r="J833" s="1">
        <f t="shared" si="75"/>
        <v>0</v>
      </c>
      <c r="K833" s="40">
        <f t="shared" si="76"/>
        <v>0.8732460979300799</v>
      </c>
      <c r="L833" s="7">
        <f t="shared" si="77"/>
        <v>0</v>
      </c>
    </row>
    <row r="834" spans="1:12" s="80" customFormat="1">
      <c r="A834" s="142" t="s">
        <v>816</v>
      </c>
      <c r="B834" s="142">
        <v>421932</v>
      </c>
      <c r="C834" s="80" t="s">
        <v>844</v>
      </c>
      <c r="D834" s="142" t="s">
        <v>1122</v>
      </c>
      <c r="E834" s="17">
        <v>0</v>
      </c>
      <c r="F834" s="123">
        <v>0</v>
      </c>
      <c r="G834" s="2">
        <f t="shared" si="72"/>
        <v>0</v>
      </c>
      <c r="H834" s="3">
        <f t="shared" si="73"/>
        <v>8.0039024109137493</v>
      </c>
      <c r="I834" s="1">
        <f t="shared" si="74"/>
        <v>0</v>
      </c>
      <c r="J834" s="1">
        <f t="shared" si="75"/>
        <v>0</v>
      </c>
      <c r="K834" s="40">
        <f t="shared" si="76"/>
        <v>0.8732460979300799</v>
      </c>
      <c r="L834" s="7">
        <f t="shared" si="77"/>
        <v>0</v>
      </c>
    </row>
    <row r="835" spans="1:12" s="80" customFormat="1">
      <c r="A835" s="142" t="s">
        <v>816</v>
      </c>
      <c r="B835" s="142">
        <v>421934</v>
      </c>
      <c r="C835" s="80" t="s">
        <v>845</v>
      </c>
      <c r="D835" s="142" t="s">
        <v>1122</v>
      </c>
      <c r="E835" s="17">
        <v>0</v>
      </c>
      <c r="F835" s="123">
        <v>0</v>
      </c>
      <c r="G835" s="2">
        <f t="shared" ref="G835:G898" si="78">IFERROR(E835/F835,0)</f>
        <v>0</v>
      </c>
      <c r="H835" s="3">
        <f t="shared" ref="H835:H898" si="79">$D$1108</f>
        <v>8.0039024109137493</v>
      </c>
      <c r="I835" s="1">
        <f t="shared" ref="I835:I898" si="80">MIN(E835,F835*H835)</f>
        <v>0</v>
      </c>
      <c r="J835" s="1">
        <f t="shared" ref="J835:J898" si="81">E835-I835</f>
        <v>0</v>
      </c>
      <c r="K835" s="40">
        <f t="shared" ref="K835:K898" si="82">$J$1106</f>
        <v>0.8732460979300799</v>
      </c>
      <c r="L835" s="7">
        <f t="shared" ref="L835:L898" si="83">K835*J835</f>
        <v>0</v>
      </c>
    </row>
    <row r="836" spans="1:12" s="80" customFormat="1">
      <c r="A836" s="142" t="s">
        <v>816</v>
      </c>
      <c r="B836" s="151">
        <v>421935</v>
      </c>
      <c r="C836" s="80" t="s">
        <v>846</v>
      </c>
      <c r="D836" s="142" t="s">
        <v>1122</v>
      </c>
      <c r="E836" s="17">
        <v>0</v>
      </c>
      <c r="F836" s="123">
        <v>0</v>
      </c>
      <c r="G836" s="2">
        <f t="shared" si="78"/>
        <v>0</v>
      </c>
      <c r="H836" s="3">
        <f t="shared" si="79"/>
        <v>8.0039024109137493</v>
      </c>
      <c r="I836" s="1">
        <f t="shared" si="80"/>
        <v>0</v>
      </c>
      <c r="J836" s="1">
        <f t="shared" si="81"/>
        <v>0</v>
      </c>
      <c r="K836" s="40">
        <f t="shared" si="82"/>
        <v>0.8732460979300799</v>
      </c>
      <c r="L836" s="7">
        <f t="shared" si="83"/>
        <v>0</v>
      </c>
    </row>
    <row r="837" spans="1:12" s="80" customFormat="1">
      <c r="A837" s="142" t="s">
        <v>816</v>
      </c>
      <c r="B837" s="142">
        <v>421936</v>
      </c>
      <c r="C837" s="80" t="s">
        <v>847</v>
      </c>
      <c r="D837" s="142" t="s">
        <v>1122</v>
      </c>
      <c r="E837" s="17">
        <v>0</v>
      </c>
      <c r="F837" s="123">
        <v>0</v>
      </c>
      <c r="G837" s="2">
        <f t="shared" si="78"/>
        <v>0</v>
      </c>
      <c r="H837" s="3">
        <f t="shared" si="79"/>
        <v>8.0039024109137493</v>
      </c>
      <c r="I837" s="1">
        <f t="shared" si="80"/>
        <v>0</v>
      </c>
      <c r="J837" s="1">
        <f t="shared" si="81"/>
        <v>0</v>
      </c>
      <c r="K837" s="40">
        <f t="shared" si="82"/>
        <v>0.8732460979300799</v>
      </c>
      <c r="L837" s="7">
        <f t="shared" si="83"/>
        <v>0</v>
      </c>
    </row>
    <row r="838" spans="1:12" s="80" customFormat="1">
      <c r="A838" s="142" t="s">
        <v>816</v>
      </c>
      <c r="B838" s="151">
        <v>421942</v>
      </c>
      <c r="C838" s="80" t="s">
        <v>848</v>
      </c>
      <c r="D838" s="142" t="s">
        <v>1122</v>
      </c>
      <c r="E838" s="17">
        <v>0</v>
      </c>
      <c r="F838" s="123">
        <v>0</v>
      </c>
      <c r="G838" s="2">
        <f t="shared" si="78"/>
        <v>0</v>
      </c>
      <c r="H838" s="3">
        <f t="shared" si="79"/>
        <v>8.0039024109137493</v>
      </c>
      <c r="I838" s="1">
        <f t="shared" si="80"/>
        <v>0</v>
      </c>
      <c r="J838" s="1">
        <f t="shared" si="81"/>
        <v>0</v>
      </c>
      <c r="K838" s="40">
        <f t="shared" si="82"/>
        <v>0.8732460979300799</v>
      </c>
      <c r="L838" s="7">
        <f t="shared" si="83"/>
        <v>0</v>
      </c>
    </row>
    <row r="839" spans="1:12" s="80" customFormat="1">
      <c r="A839" s="142" t="s">
        <v>816</v>
      </c>
      <c r="B839" s="151">
        <v>421945</v>
      </c>
      <c r="C839" s="80" t="s">
        <v>849</v>
      </c>
      <c r="D839" s="142" t="s">
        <v>1122</v>
      </c>
      <c r="E839" s="17">
        <v>0</v>
      </c>
      <c r="F839" s="123">
        <v>0</v>
      </c>
      <c r="G839" s="2">
        <f t="shared" si="78"/>
        <v>0</v>
      </c>
      <c r="H839" s="3">
        <f t="shared" si="79"/>
        <v>8.0039024109137493</v>
      </c>
      <c r="I839" s="1">
        <f t="shared" si="80"/>
        <v>0</v>
      </c>
      <c r="J839" s="1">
        <f t="shared" si="81"/>
        <v>0</v>
      </c>
      <c r="K839" s="40">
        <f t="shared" si="82"/>
        <v>0.8732460979300799</v>
      </c>
      <c r="L839" s="7">
        <f t="shared" si="83"/>
        <v>0</v>
      </c>
    </row>
    <row r="840" spans="1:12" s="80" customFormat="1">
      <c r="A840" s="142" t="s">
        <v>816</v>
      </c>
      <c r="B840" s="151">
        <v>421949</v>
      </c>
      <c r="C840" s="80" t="s">
        <v>850</v>
      </c>
      <c r="D840" s="142" t="s">
        <v>1122</v>
      </c>
      <c r="E840" s="17">
        <v>0</v>
      </c>
      <c r="F840" s="123">
        <v>0</v>
      </c>
      <c r="G840" s="2">
        <f t="shared" si="78"/>
        <v>0</v>
      </c>
      <c r="H840" s="3">
        <f t="shared" si="79"/>
        <v>8.0039024109137493</v>
      </c>
      <c r="I840" s="1">
        <f t="shared" si="80"/>
        <v>0</v>
      </c>
      <c r="J840" s="1">
        <f t="shared" si="81"/>
        <v>0</v>
      </c>
      <c r="K840" s="40">
        <f t="shared" si="82"/>
        <v>0.8732460979300799</v>
      </c>
      <c r="L840" s="7">
        <f t="shared" si="83"/>
        <v>0</v>
      </c>
    </row>
    <row r="841" spans="1:12" s="80" customFormat="1">
      <c r="A841" s="142" t="s">
        <v>816</v>
      </c>
      <c r="B841" s="142">
        <v>421951</v>
      </c>
      <c r="C841" s="80" t="s">
        <v>851</v>
      </c>
      <c r="D841" s="142" t="s">
        <v>1122</v>
      </c>
      <c r="E841" s="17">
        <v>0</v>
      </c>
      <c r="F841" s="123">
        <v>0</v>
      </c>
      <c r="G841" s="2">
        <f t="shared" si="78"/>
        <v>0</v>
      </c>
      <c r="H841" s="3">
        <f t="shared" si="79"/>
        <v>8.0039024109137493</v>
      </c>
      <c r="I841" s="1">
        <f t="shared" si="80"/>
        <v>0</v>
      </c>
      <c r="J841" s="1">
        <f t="shared" si="81"/>
        <v>0</v>
      </c>
      <c r="K841" s="40">
        <f t="shared" si="82"/>
        <v>0.8732460979300799</v>
      </c>
      <c r="L841" s="7">
        <f t="shared" si="83"/>
        <v>0</v>
      </c>
    </row>
    <row r="842" spans="1:12" s="80" customFormat="1">
      <c r="A842" s="142" t="s">
        <v>852</v>
      </c>
      <c r="B842" s="151">
        <v>431704</v>
      </c>
      <c r="C842" s="80" t="s">
        <v>853</v>
      </c>
      <c r="D842" s="142" t="s">
        <v>1122</v>
      </c>
      <c r="E842" s="17">
        <v>0</v>
      </c>
      <c r="F842" s="123">
        <v>0</v>
      </c>
      <c r="G842" s="2">
        <f t="shared" si="78"/>
        <v>0</v>
      </c>
      <c r="H842" s="3">
        <f t="shared" si="79"/>
        <v>8.0039024109137493</v>
      </c>
      <c r="I842" s="1">
        <f t="shared" si="80"/>
        <v>0</v>
      </c>
      <c r="J842" s="1">
        <f t="shared" si="81"/>
        <v>0</v>
      </c>
      <c r="K842" s="40">
        <f t="shared" si="82"/>
        <v>0.8732460979300799</v>
      </c>
      <c r="L842" s="7">
        <f t="shared" si="83"/>
        <v>0</v>
      </c>
    </row>
    <row r="843" spans="1:12" s="80" customFormat="1">
      <c r="A843" s="142" t="s">
        <v>852</v>
      </c>
      <c r="B843" s="151">
        <v>431788</v>
      </c>
      <c r="C843" s="80" t="s">
        <v>854</v>
      </c>
      <c r="D843" s="142" t="s">
        <v>1122</v>
      </c>
      <c r="E843" s="17">
        <v>0</v>
      </c>
      <c r="F843" s="123">
        <v>0</v>
      </c>
      <c r="G843" s="2">
        <f t="shared" si="78"/>
        <v>0</v>
      </c>
      <c r="H843" s="3">
        <f t="shared" si="79"/>
        <v>8.0039024109137493</v>
      </c>
      <c r="I843" s="1">
        <f t="shared" si="80"/>
        <v>0</v>
      </c>
      <c r="J843" s="1">
        <f t="shared" si="81"/>
        <v>0</v>
      </c>
      <c r="K843" s="40">
        <f t="shared" si="82"/>
        <v>0.8732460979300799</v>
      </c>
      <c r="L843" s="7">
        <f t="shared" si="83"/>
        <v>0</v>
      </c>
    </row>
    <row r="844" spans="1:12" s="80" customFormat="1">
      <c r="A844" s="142" t="s">
        <v>852</v>
      </c>
      <c r="B844" s="151">
        <v>431831</v>
      </c>
      <c r="C844" s="80" t="s">
        <v>855</v>
      </c>
      <c r="D844" s="142" t="s">
        <v>1122</v>
      </c>
      <c r="E844" s="17">
        <v>0</v>
      </c>
      <c r="F844" s="123">
        <v>0</v>
      </c>
      <c r="G844" s="2">
        <f t="shared" si="78"/>
        <v>0</v>
      </c>
      <c r="H844" s="3">
        <f t="shared" si="79"/>
        <v>8.0039024109137493</v>
      </c>
      <c r="I844" s="1">
        <f t="shared" si="80"/>
        <v>0</v>
      </c>
      <c r="J844" s="1">
        <f t="shared" si="81"/>
        <v>0</v>
      </c>
      <c r="K844" s="40">
        <f t="shared" si="82"/>
        <v>0.8732460979300799</v>
      </c>
      <c r="L844" s="7">
        <f t="shared" si="83"/>
        <v>0</v>
      </c>
    </row>
    <row r="845" spans="1:12" s="80" customFormat="1">
      <c r="A845" s="142" t="s">
        <v>852</v>
      </c>
      <c r="B845" s="151">
        <v>431966</v>
      </c>
      <c r="C845" s="80" t="s">
        <v>856</v>
      </c>
      <c r="D845" s="142" t="s">
        <v>1122</v>
      </c>
      <c r="E845" s="17">
        <v>0</v>
      </c>
      <c r="F845" s="123">
        <v>0</v>
      </c>
      <c r="G845" s="2">
        <f t="shared" si="78"/>
        <v>0</v>
      </c>
      <c r="H845" s="3">
        <f t="shared" si="79"/>
        <v>8.0039024109137493</v>
      </c>
      <c r="I845" s="1">
        <f t="shared" si="80"/>
        <v>0</v>
      </c>
      <c r="J845" s="1">
        <f t="shared" si="81"/>
        <v>0</v>
      </c>
      <c r="K845" s="40">
        <f t="shared" si="82"/>
        <v>0.8732460979300799</v>
      </c>
      <c r="L845" s="7">
        <f t="shared" si="83"/>
        <v>0</v>
      </c>
    </row>
    <row r="846" spans="1:12" s="80" customFormat="1">
      <c r="A846" s="142" t="s">
        <v>852</v>
      </c>
      <c r="B846" s="151">
        <v>431968</v>
      </c>
      <c r="C846" s="80" t="s">
        <v>857</v>
      </c>
      <c r="D846" s="142" t="s">
        <v>1122</v>
      </c>
      <c r="E846" s="17">
        <v>0</v>
      </c>
      <c r="F846" s="123">
        <v>0</v>
      </c>
      <c r="G846" s="2">
        <f t="shared" si="78"/>
        <v>0</v>
      </c>
      <c r="H846" s="3">
        <f t="shared" si="79"/>
        <v>8.0039024109137493</v>
      </c>
      <c r="I846" s="1">
        <f t="shared" si="80"/>
        <v>0</v>
      </c>
      <c r="J846" s="1">
        <f t="shared" si="81"/>
        <v>0</v>
      </c>
      <c r="K846" s="40">
        <f t="shared" si="82"/>
        <v>0.8732460979300799</v>
      </c>
      <c r="L846" s="7">
        <f t="shared" si="83"/>
        <v>0</v>
      </c>
    </row>
    <row r="847" spans="1:12" s="80" customFormat="1">
      <c r="A847" s="142" t="s">
        <v>852</v>
      </c>
      <c r="B847" s="151">
        <v>431969</v>
      </c>
      <c r="C847" s="80" t="s">
        <v>858</v>
      </c>
      <c r="D847" s="142" t="s">
        <v>1122</v>
      </c>
      <c r="E847" s="17">
        <v>0</v>
      </c>
      <c r="F847" s="123">
        <v>0</v>
      </c>
      <c r="G847" s="2">
        <f t="shared" si="78"/>
        <v>0</v>
      </c>
      <c r="H847" s="3">
        <f t="shared" si="79"/>
        <v>8.0039024109137493</v>
      </c>
      <c r="I847" s="1">
        <f t="shared" si="80"/>
        <v>0</v>
      </c>
      <c r="J847" s="1">
        <f t="shared" si="81"/>
        <v>0</v>
      </c>
      <c r="K847" s="40">
        <f t="shared" si="82"/>
        <v>0.8732460979300799</v>
      </c>
      <c r="L847" s="7">
        <f t="shared" si="83"/>
        <v>0</v>
      </c>
    </row>
    <row r="848" spans="1:12" s="80" customFormat="1">
      <c r="A848" s="142" t="s">
        <v>852</v>
      </c>
      <c r="B848" s="151">
        <v>431974</v>
      </c>
      <c r="C848" s="80" t="s">
        <v>859</v>
      </c>
      <c r="D848" s="142" t="s">
        <v>1122</v>
      </c>
      <c r="E848" s="17">
        <v>0</v>
      </c>
      <c r="F848" s="123">
        <v>0</v>
      </c>
      <c r="G848" s="2">
        <f t="shared" si="78"/>
        <v>0</v>
      </c>
      <c r="H848" s="3">
        <f t="shared" si="79"/>
        <v>8.0039024109137493</v>
      </c>
      <c r="I848" s="1">
        <f t="shared" si="80"/>
        <v>0</v>
      </c>
      <c r="J848" s="1">
        <f t="shared" si="81"/>
        <v>0</v>
      </c>
      <c r="K848" s="40">
        <f t="shared" si="82"/>
        <v>0.8732460979300799</v>
      </c>
      <c r="L848" s="7">
        <f t="shared" si="83"/>
        <v>0</v>
      </c>
    </row>
    <row r="849" spans="1:12" s="80" customFormat="1">
      <c r="A849" s="142" t="s">
        <v>852</v>
      </c>
      <c r="B849" s="142">
        <v>431976</v>
      </c>
      <c r="C849" s="80" t="s">
        <v>860</v>
      </c>
      <c r="D849" s="142" t="s">
        <v>1122</v>
      </c>
      <c r="E849" s="17">
        <v>0</v>
      </c>
      <c r="F849" s="123">
        <v>0</v>
      </c>
      <c r="G849" s="2">
        <f t="shared" si="78"/>
        <v>0</v>
      </c>
      <c r="H849" s="3">
        <f t="shared" si="79"/>
        <v>8.0039024109137493</v>
      </c>
      <c r="I849" s="1">
        <f t="shared" si="80"/>
        <v>0</v>
      </c>
      <c r="J849" s="1">
        <f t="shared" si="81"/>
        <v>0</v>
      </c>
      <c r="K849" s="40">
        <f t="shared" si="82"/>
        <v>0.8732460979300799</v>
      </c>
      <c r="L849" s="7">
        <f t="shared" si="83"/>
        <v>0</v>
      </c>
    </row>
    <row r="850" spans="1:12" s="80" customFormat="1">
      <c r="A850" s="142" t="s">
        <v>852</v>
      </c>
      <c r="B850" s="151">
        <v>431977</v>
      </c>
      <c r="C850" s="80" t="s">
        <v>861</v>
      </c>
      <c r="D850" s="142" t="s">
        <v>1122</v>
      </c>
      <c r="E850" s="17">
        <v>0</v>
      </c>
      <c r="F850" s="123">
        <v>0</v>
      </c>
      <c r="G850" s="2">
        <f t="shared" si="78"/>
        <v>0</v>
      </c>
      <c r="H850" s="3">
        <f t="shared" si="79"/>
        <v>8.0039024109137493</v>
      </c>
      <c r="I850" s="1">
        <f t="shared" si="80"/>
        <v>0</v>
      </c>
      <c r="J850" s="1">
        <f t="shared" si="81"/>
        <v>0</v>
      </c>
      <c r="K850" s="40">
        <f t="shared" si="82"/>
        <v>0.8732460979300799</v>
      </c>
      <c r="L850" s="7">
        <f t="shared" si="83"/>
        <v>0</v>
      </c>
    </row>
    <row r="851" spans="1:12" s="80" customFormat="1">
      <c r="A851" s="142" t="s">
        <v>852</v>
      </c>
      <c r="B851" s="151">
        <v>431979</v>
      </c>
      <c r="C851" s="80" t="s">
        <v>862</v>
      </c>
      <c r="D851" s="142" t="s">
        <v>1122</v>
      </c>
      <c r="E851" s="17">
        <v>0</v>
      </c>
      <c r="F851" s="123">
        <v>0</v>
      </c>
      <c r="G851" s="2">
        <f t="shared" si="78"/>
        <v>0</v>
      </c>
      <c r="H851" s="3">
        <f t="shared" si="79"/>
        <v>8.0039024109137493</v>
      </c>
      <c r="I851" s="1">
        <f t="shared" si="80"/>
        <v>0</v>
      </c>
      <c r="J851" s="1">
        <f t="shared" si="81"/>
        <v>0</v>
      </c>
      <c r="K851" s="40">
        <f t="shared" si="82"/>
        <v>0.8732460979300799</v>
      </c>
      <c r="L851" s="7">
        <f t="shared" si="83"/>
        <v>0</v>
      </c>
    </row>
    <row r="852" spans="1:12" s="80" customFormat="1">
      <c r="A852" s="142" t="s">
        <v>852</v>
      </c>
      <c r="B852" s="151">
        <v>431980</v>
      </c>
      <c r="C852" s="80" t="s">
        <v>863</v>
      </c>
      <c r="D852" s="142" t="s">
        <v>1122</v>
      </c>
      <c r="E852" s="17">
        <v>0</v>
      </c>
      <c r="F852" s="123">
        <v>0</v>
      </c>
      <c r="G852" s="2">
        <f t="shared" si="78"/>
        <v>0</v>
      </c>
      <c r="H852" s="3">
        <f t="shared" si="79"/>
        <v>8.0039024109137493</v>
      </c>
      <c r="I852" s="1">
        <f t="shared" si="80"/>
        <v>0</v>
      </c>
      <c r="J852" s="1">
        <f t="shared" si="81"/>
        <v>0</v>
      </c>
      <c r="K852" s="40">
        <f t="shared" si="82"/>
        <v>0.8732460979300799</v>
      </c>
      <c r="L852" s="7">
        <f t="shared" si="83"/>
        <v>0</v>
      </c>
    </row>
    <row r="853" spans="1:12" s="80" customFormat="1">
      <c r="A853" s="142" t="s">
        <v>852</v>
      </c>
      <c r="B853" s="142">
        <v>431982</v>
      </c>
      <c r="C853" s="80" t="s">
        <v>864</v>
      </c>
      <c r="D853" s="142" t="s">
        <v>1122</v>
      </c>
      <c r="E853" s="17">
        <v>0</v>
      </c>
      <c r="F853" s="123">
        <v>0</v>
      </c>
      <c r="G853" s="2">
        <f t="shared" si="78"/>
        <v>0</v>
      </c>
      <c r="H853" s="3">
        <f t="shared" si="79"/>
        <v>8.0039024109137493</v>
      </c>
      <c r="I853" s="1">
        <f t="shared" si="80"/>
        <v>0</v>
      </c>
      <c r="J853" s="1">
        <f t="shared" si="81"/>
        <v>0</v>
      </c>
      <c r="K853" s="40">
        <f t="shared" si="82"/>
        <v>0.8732460979300799</v>
      </c>
      <c r="L853" s="7">
        <f t="shared" si="83"/>
        <v>0</v>
      </c>
    </row>
    <row r="854" spans="1:12" s="80" customFormat="1">
      <c r="A854" s="142" t="s">
        <v>852</v>
      </c>
      <c r="B854" s="142">
        <v>431984</v>
      </c>
      <c r="C854" s="80" t="s">
        <v>865</v>
      </c>
      <c r="D854" s="142" t="s">
        <v>1122</v>
      </c>
      <c r="E854" s="17">
        <v>0</v>
      </c>
      <c r="F854" s="123">
        <v>0</v>
      </c>
      <c r="G854" s="2">
        <f t="shared" si="78"/>
        <v>0</v>
      </c>
      <c r="H854" s="3">
        <f t="shared" si="79"/>
        <v>8.0039024109137493</v>
      </c>
      <c r="I854" s="1">
        <f t="shared" si="80"/>
        <v>0</v>
      </c>
      <c r="J854" s="1">
        <f t="shared" si="81"/>
        <v>0</v>
      </c>
      <c r="K854" s="40">
        <f t="shared" si="82"/>
        <v>0.8732460979300799</v>
      </c>
      <c r="L854" s="7">
        <f t="shared" si="83"/>
        <v>0</v>
      </c>
    </row>
    <row r="855" spans="1:12" s="80" customFormat="1">
      <c r="A855" s="142" t="s">
        <v>852</v>
      </c>
      <c r="B855" s="142">
        <v>431985</v>
      </c>
      <c r="C855" s="80" t="s">
        <v>866</v>
      </c>
      <c r="D855" s="142" t="s">
        <v>1122</v>
      </c>
      <c r="E855" s="17">
        <v>0</v>
      </c>
      <c r="F855" s="123">
        <v>0</v>
      </c>
      <c r="G855" s="2">
        <f t="shared" si="78"/>
        <v>0</v>
      </c>
      <c r="H855" s="3">
        <f t="shared" si="79"/>
        <v>8.0039024109137493</v>
      </c>
      <c r="I855" s="1">
        <f t="shared" si="80"/>
        <v>0</v>
      </c>
      <c r="J855" s="1">
        <f t="shared" si="81"/>
        <v>0</v>
      </c>
      <c r="K855" s="40">
        <f t="shared" si="82"/>
        <v>0.8732460979300799</v>
      </c>
      <c r="L855" s="7">
        <f t="shared" si="83"/>
        <v>0</v>
      </c>
    </row>
    <row r="856" spans="1:12" s="80" customFormat="1">
      <c r="A856" s="142" t="s">
        <v>852</v>
      </c>
      <c r="B856" s="142">
        <v>431988</v>
      </c>
      <c r="C856" s="80" t="s">
        <v>867</v>
      </c>
      <c r="D856" s="142" t="s">
        <v>1122</v>
      </c>
      <c r="E856" s="17">
        <v>0</v>
      </c>
      <c r="F856" s="123">
        <v>0</v>
      </c>
      <c r="G856" s="2">
        <f t="shared" si="78"/>
        <v>0</v>
      </c>
      <c r="H856" s="3">
        <f t="shared" si="79"/>
        <v>8.0039024109137493</v>
      </c>
      <c r="I856" s="1">
        <f t="shared" si="80"/>
        <v>0</v>
      </c>
      <c r="J856" s="1">
        <f t="shared" si="81"/>
        <v>0</v>
      </c>
      <c r="K856" s="40">
        <f t="shared" si="82"/>
        <v>0.8732460979300799</v>
      </c>
      <c r="L856" s="7">
        <f t="shared" si="83"/>
        <v>0</v>
      </c>
    </row>
    <row r="857" spans="1:12" s="80" customFormat="1">
      <c r="A857" s="142" t="s">
        <v>852</v>
      </c>
      <c r="B857" s="151">
        <v>431994</v>
      </c>
      <c r="C857" s="80" t="s">
        <v>868</v>
      </c>
      <c r="D857" s="142" t="s">
        <v>1122</v>
      </c>
      <c r="E857" s="17">
        <v>0</v>
      </c>
      <c r="F857" s="123">
        <v>0</v>
      </c>
      <c r="G857" s="2">
        <f t="shared" si="78"/>
        <v>0</v>
      </c>
      <c r="H857" s="3">
        <f t="shared" si="79"/>
        <v>8.0039024109137493</v>
      </c>
      <c r="I857" s="1">
        <f t="shared" si="80"/>
        <v>0</v>
      </c>
      <c r="J857" s="1">
        <f t="shared" si="81"/>
        <v>0</v>
      </c>
      <c r="K857" s="40">
        <f t="shared" si="82"/>
        <v>0.8732460979300799</v>
      </c>
      <c r="L857" s="7">
        <f t="shared" si="83"/>
        <v>0</v>
      </c>
    </row>
    <row r="858" spans="1:12" s="80" customFormat="1">
      <c r="A858" s="142" t="s">
        <v>852</v>
      </c>
      <c r="B858" s="151">
        <v>431995</v>
      </c>
      <c r="C858" s="80" t="s">
        <v>869</v>
      </c>
      <c r="D858" s="142" t="s">
        <v>1122</v>
      </c>
      <c r="E858" s="17">
        <v>0</v>
      </c>
      <c r="F858" s="123">
        <v>0</v>
      </c>
      <c r="G858" s="2">
        <f t="shared" si="78"/>
        <v>0</v>
      </c>
      <c r="H858" s="3">
        <f t="shared" si="79"/>
        <v>8.0039024109137493</v>
      </c>
      <c r="I858" s="1">
        <f t="shared" si="80"/>
        <v>0</v>
      </c>
      <c r="J858" s="1">
        <f t="shared" si="81"/>
        <v>0</v>
      </c>
      <c r="K858" s="40">
        <f t="shared" si="82"/>
        <v>0.8732460979300799</v>
      </c>
      <c r="L858" s="7">
        <f t="shared" si="83"/>
        <v>0</v>
      </c>
    </row>
    <row r="859" spans="1:12" s="80" customFormat="1">
      <c r="A859" s="142" t="s">
        <v>852</v>
      </c>
      <c r="B859" s="142">
        <v>432006</v>
      </c>
      <c r="C859" s="80" t="s">
        <v>870</v>
      </c>
      <c r="D859" s="142" t="s">
        <v>1122</v>
      </c>
      <c r="E859" s="17">
        <v>0</v>
      </c>
      <c r="F859" s="123">
        <v>0</v>
      </c>
      <c r="G859" s="2">
        <f t="shared" si="78"/>
        <v>0</v>
      </c>
      <c r="H859" s="3">
        <f t="shared" si="79"/>
        <v>8.0039024109137493</v>
      </c>
      <c r="I859" s="1">
        <f t="shared" si="80"/>
        <v>0</v>
      </c>
      <c r="J859" s="1">
        <f t="shared" si="81"/>
        <v>0</v>
      </c>
      <c r="K859" s="40">
        <f t="shared" si="82"/>
        <v>0.8732460979300799</v>
      </c>
      <c r="L859" s="7">
        <f t="shared" si="83"/>
        <v>0</v>
      </c>
    </row>
    <row r="860" spans="1:12" s="80" customFormat="1">
      <c r="A860" s="142" t="s">
        <v>852</v>
      </c>
      <c r="B860" s="151">
        <v>432008</v>
      </c>
      <c r="C860" s="80" t="s">
        <v>871</v>
      </c>
      <c r="D860" s="142" t="s">
        <v>1122</v>
      </c>
      <c r="E860" s="17">
        <v>0</v>
      </c>
      <c r="F860" s="123">
        <v>0</v>
      </c>
      <c r="G860" s="2">
        <f t="shared" si="78"/>
        <v>0</v>
      </c>
      <c r="H860" s="3">
        <f t="shared" si="79"/>
        <v>8.0039024109137493</v>
      </c>
      <c r="I860" s="1">
        <f t="shared" si="80"/>
        <v>0</v>
      </c>
      <c r="J860" s="1">
        <f t="shared" si="81"/>
        <v>0</v>
      </c>
      <c r="K860" s="40">
        <f t="shared" si="82"/>
        <v>0.8732460979300799</v>
      </c>
      <c r="L860" s="7">
        <f t="shared" si="83"/>
        <v>0</v>
      </c>
    </row>
    <row r="861" spans="1:12" s="80" customFormat="1">
      <c r="A861" s="142" t="s">
        <v>852</v>
      </c>
      <c r="B861" s="142">
        <v>432010</v>
      </c>
      <c r="C861" s="80" t="s">
        <v>872</v>
      </c>
      <c r="D861" s="142" t="s">
        <v>1122</v>
      </c>
      <c r="E861" s="17">
        <v>0</v>
      </c>
      <c r="F861" s="123">
        <v>0</v>
      </c>
      <c r="G861" s="2">
        <f t="shared" si="78"/>
        <v>0</v>
      </c>
      <c r="H861" s="3">
        <f t="shared" si="79"/>
        <v>8.0039024109137493</v>
      </c>
      <c r="I861" s="1">
        <f t="shared" si="80"/>
        <v>0</v>
      </c>
      <c r="J861" s="1">
        <f t="shared" si="81"/>
        <v>0</v>
      </c>
      <c r="K861" s="40">
        <f t="shared" si="82"/>
        <v>0.8732460979300799</v>
      </c>
      <c r="L861" s="7">
        <f t="shared" si="83"/>
        <v>0</v>
      </c>
    </row>
    <row r="862" spans="1:12" s="80" customFormat="1">
      <c r="A862" s="142" t="s">
        <v>852</v>
      </c>
      <c r="B862" s="151">
        <v>432013</v>
      </c>
      <c r="C862" s="80" t="s">
        <v>873</v>
      </c>
      <c r="D862" s="142" t="s">
        <v>1122</v>
      </c>
      <c r="E862" s="17">
        <v>0</v>
      </c>
      <c r="F862" s="123">
        <v>0</v>
      </c>
      <c r="G862" s="2">
        <f t="shared" si="78"/>
        <v>0</v>
      </c>
      <c r="H862" s="3">
        <f t="shared" si="79"/>
        <v>8.0039024109137493</v>
      </c>
      <c r="I862" s="1">
        <f t="shared" si="80"/>
        <v>0</v>
      </c>
      <c r="J862" s="1">
        <f t="shared" si="81"/>
        <v>0</v>
      </c>
      <c r="K862" s="40">
        <f t="shared" si="82"/>
        <v>0.8732460979300799</v>
      </c>
      <c r="L862" s="7">
        <f t="shared" si="83"/>
        <v>0</v>
      </c>
    </row>
    <row r="863" spans="1:12" s="80" customFormat="1">
      <c r="A863" s="142" t="s">
        <v>852</v>
      </c>
      <c r="B863" s="142">
        <v>432014</v>
      </c>
      <c r="C863" s="80" t="s">
        <v>874</v>
      </c>
      <c r="D863" s="142" t="s">
        <v>1122</v>
      </c>
      <c r="E863" s="17">
        <v>0</v>
      </c>
      <c r="F863" s="123">
        <v>0</v>
      </c>
      <c r="G863" s="2">
        <f t="shared" si="78"/>
        <v>0</v>
      </c>
      <c r="H863" s="3">
        <f t="shared" si="79"/>
        <v>8.0039024109137493</v>
      </c>
      <c r="I863" s="1">
        <f t="shared" si="80"/>
        <v>0</v>
      </c>
      <c r="J863" s="1">
        <f t="shared" si="81"/>
        <v>0</v>
      </c>
      <c r="K863" s="40">
        <f t="shared" si="82"/>
        <v>0.8732460979300799</v>
      </c>
      <c r="L863" s="7">
        <f t="shared" si="83"/>
        <v>0</v>
      </c>
    </row>
    <row r="864" spans="1:12" s="80" customFormat="1">
      <c r="A864" s="142" t="s">
        <v>852</v>
      </c>
      <c r="B864" s="151">
        <v>432016</v>
      </c>
      <c r="C864" s="80" t="s">
        <v>875</v>
      </c>
      <c r="D864" s="142" t="s">
        <v>1122</v>
      </c>
      <c r="E864" s="17">
        <v>0</v>
      </c>
      <c r="F864" s="123">
        <v>0</v>
      </c>
      <c r="G864" s="2">
        <f t="shared" si="78"/>
        <v>0</v>
      </c>
      <c r="H864" s="3">
        <f t="shared" si="79"/>
        <v>8.0039024109137493</v>
      </c>
      <c r="I864" s="1">
        <f t="shared" si="80"/>
        <v>0</v>
      </c>
      <c r="J864" s="1">
        <f t="shared" si="81"/>
        <v>0</v>
      </c>
      <c r="K864" s="40">
        <f t="shared" si="82"/>
        <v>0.8732460979300799</v>
      </c>
      <c r="L864" s="7">
        <f t="shared" si="83"/>
        <v>0</v>
      </c>
    </row>
    <row r="865" spans="1:12" s="80" customFormat="1">
      <c r="A865" s="142" t="s">
        <v>852</v>
      </c>
      <c r="B865" s="151">
        <v>432017</v>
      </c>
      <c r="C865" s="80" t="s">
        <v>876</v>
      </c>
      <c r="D865" s="142" t="s">
        <v>1122</v>
      </c>
      <c r="E865" s="17">
        <v>0</v>
      </c>
      <c r="F865" s="123">
        <v>0</v>
      </c>
      <c r="G865" s="2">
        <f t="shared" si="78"/>
        <v>0</v>
      </c>
      <c r="H865" s="3">
        <f t="shared" si="79"/>
        <v>8.0039024109137493</v>
      </c>
      <c r="I865" s="1">
        <f t="shared" si="80"/>
        <v>0</v>
      </c>
      <c r="J865" s="1">
        <f t="shared" si="81"/>
        <v>0</v>
      </c>
      <c r="K865" s="40">
        <f t="shared" si="82"/>
        <v>0.8732460979300799</v>
      </c>
      <c r="L865" s="7">
        <f t="shared" si="83"/>
        <v>0</v>
      </c>
    </row>
    <row r="866" spans="1:12" s="80" customFormat="1">
      <c r="A866" s="142" t="s">
        <v>852</v>
      </c>
      <c r="B866" s="142">
        <v>432018</v>
      </c>
      <c r="C866" s="80" t="s">
        <v>877</v>
      </c>
      <c r="D866" s="142" t="s">
        <v>1122</v>
      </c>
      <c r="E866" s="17">
        <v>0</v>
      </c>
      <c r="F866" s="123">
        <v>0</v>
      </c>
      <c r="G866" s="2">
        <f t="shared" si="78"/>
        <v>0</v>
      </c>
      <c r="H866" s="3">
        <f t="shared" si="79"/>
        <v>8.0039024109137493</v>
      </c>
      <c r="I866" s="1">
        <f t="shared" si="80"/>
        <v>0</v>
      </c>
      <c r="J866" s="1">
        <f t="shared" si="81"/>
        <v>0</v>
      </c>
      <c r="K866" s="40">
        <f t="shared" si="82"/>
        <v>0.8732460979300799</v>
      </c>
      <c r="L866" s="7">
        <f t="shared" si="83"/>
        <v>0</v>
      </c>
    </row>
    <row r="867" spans="1:12" s="80" customFormat="1">
      <c r="A867" s="142" t="s">
        <v>852</v>
      </c>
      <c r="B867" s="142">
        <v>432020</v>
      </c>
      <c r="C867" s="80" t="s">
        <v>878</v>
      </c>
      <c r="D867" s="142" t="s">
        <v>1122</v>
      </c>
      <c r="E867" s="17">
        <v>0</v>
      </c>
      <c r="F867" s="123">
        <v>0</v>
      </c>
      <c r="G867" s="2">
        <f t="shared" si="78"/>
        <v>0</v>
      </c>
      <c r="H867" s="3">
        <f t="shared" si="79"/>
        <v>8.0039024109137493</v>
      </c>
      <c r="I867" s="1">
        <f t="shared" si="80"/>
        <v>0</v>
      </c>
      <c r="J867" s="1">
        <f t="shared" si="81"/>
        <v>0</v>
      </c>
      <c r="K867" s="40">
        <f t="shared" si="82"/>
        <v>0.8732460979300799</v>
      </c>
      <c r="L867" s="7">
        <f t="shared" si="83"/>
        <v>0</v>
      </c>
    </row>
    <row r="868" spans="1:12" s="80" customFormat="1">
      <c r="A868" s="142" t="s">
        <v>852</v>
      </c>
      <c r="B868" s="142">
        <v>432022</v>
      </c>
      <c r="C868" s="80" t="s">
        <v>879</v>
      </c>
      <c r="D868" s="142" t="s">
        <v>1122</v>
      </c>
      <c r="E868" s="17">
        <v>0</v>
      </c>
      <c r="F868" s="123">
        <v>0</v>
      </c>
      <c r="G868" s="2">
        <f t="shared" si="78"/>
        <v>0</v>
      </c>
      <c r="H868" s="3">
        <f t="shared" si="79"/>
        <v>8.0039024109137493</v>
      </c>
      <c r="I868" s="1">
        <f t="shared" si="80"/>
        <v>0</v>
      </c>
      <c r="J868" s="1">
        <f t="shared" si="81"/>
        <v>0</v>
      </c>
      <c r="K868" s="40">
        <f t="shared" si="82"/>
        <v>0.8732460979300799</v>
      </c>
      <c r="L868" s="7">
        <f t="shared" si="83"/>
        <v>0</v>
      </c>
    </row>
    <row r="869" spans="1:12" s="80" customFormat="1">
      <c r="A869" s="142" t="s">
        <v>852</v>
      </c>
      <c r="B869" s="151">
        <v>432023</v>
      </c>
      <c r="C869" s="80" t="s">
        <v>880</v>
      </c>
      <c r="D869" s="142" t="s">
        <v>1122</v>
      </c>
      <c r="E869" s="17">
        <v>0</v>
      </c>
      <c r="F869" s="123">
        <v>0</v>
      </c>
      <c r="G869" s="2">
        <f t="shared" si="78"/>
        <v>0</v>
      </c>
      <c r="H869" s="3">
        <f t="shared" si="79"/>
        <v>8.0039024109137493</v>
      </c>
      <c r="I869" s="1">
        <f t="shared" si="80"/>
        <v>0</v>
      </c>
      <c r="J869" s="1">
        <f t="shared" si="81"/>
        <v>0</v>
      </c>
      <c r="K869" s="40">
        <f t="shared" si="82"/>
        <v>0.8732460979300799</v>
      </c>
      <c r="L869" s="7">
        <f t="shared" si="83"/>
        <v>0</v>
      </c>
    </row>
    <row r="870" spans="1:12" s="80" customFormat="1">
      <c r="A870" s="142" t="s">
        <v>852</v>
      </c>
      <c r="B870" s="142">
        <v>432025</v>
      </c>
      <c r="C870" s="80" t="s">
        <v>881</v>
      </c>
      <c r="D870" s="142" t="s">
        <v>1122</v>
      </c>
      <c r="E870" s="17">
        <v>0</v>
      </c>
      <c r="F870" s="123">
        <v>0</v>
      </c>
      <c r="G870" s="2">
        <f t="shared" si="78"/>
        <v>0</v>
      </c>
      <c r="H870" s="3">
        <f t="shared" si="79"/>
        <v>8.0039024109137493</v>
      </c>
      <c r="I870" s="1">
        <f t="shared" si="80"/>
        <v>0</v>
      </c>
      <c r="J870" s="1">
        <f t="shared" si="81"/>
        <v>0</v>
      </c>
      <c r="K870" s="40">
        <f t="shared" si="82"/>
        <v>0.8732460979300799</v>
      </c>
      <c r="L870" s="7">
        <f t="shared" si="83"/>
        <v>0</v>
      </c>
    </row>
    <row r="871" spans="1:12" s="80" customFormat="1">
      <c r="A871" s="142" t="s">
        <v>852</v>
      </c>
      <c r="B871" s="151">
        <v>432029</v>
      </c>
      <c r="C871" s="80" t="s">
        <v>882</v>
      </c>
      <c r="D871" s="142" t="s">
        <v>1122</v>
      </c>
      <c r="E871" s="17">
        <v>0</v>
      </c>
      <c r="F871" s="123">
        <v>0</v>
      </c>
      <c r="G871" s="2">
        <f t="shared" si="78"/>
        <v>0</v>
      </c>
      <c r="H871" s="3">
        <f t="shared" si="79"/>
        <v>8.0039024109137493</v>
      </c>
      <c r="I871" s="1">
        <f t="shared" si="80"/>
        <v>0</v>
      </c>
      <c r="J871" s="1">
        <f t="shared" si="81"/>
        <v>0</v>
      </c>
      <c r="K871" s="40">
        <f t="shared" si="82"/>
        <v>0.8732460979300799</v>
      </c>
      <c r="L871" s="7">
        <f t="shared" si="83"/>
        <v>0</v>
      </c>
    </row>
    <row r="872" spans="1:12" s="80" customFormat="1">
      <c r="A872" s="142" t="s">
        <v>852</v>
      </c>
      <c r="B872" s="151">
        <v>432030</v>
      </c>
      <c r="C872" s="80" t="s">
        <v>815</v>
      </c>
      <c r="D872" s="142" t="s">
        <v>1122</v>
      </c>
      <c r="E872" s="17">
        <v>0</v>
      </c>
      <c r="F872" s="123">
        <v>0</v>
      </c>
      <c r="G872" s="2">
        <f t="shared" si="78"/>
        <v>0</v>
      </c>
      <c r="H872" s="3">
        <f t="shared" si="79"/>
        <v>8.0039024109137493</v>
      </c>
      <c r="I872" s="1">
        <f t="shared" si="80"/>
        <v>0</v>
      </c>
      <c r="J872" s="1">
        <f t="shared" si="81"/>
        <v>0</v>
      </c>
      <c r="K872" s="40">
        <f t="shared" si="82"/>
        <v>0.8732460979300799</v>
      </c>
      <c r="L872" s="7">
        <f t="shared" si="83"/>
        <v>0</v>
      </c>
    </row>
    <row r="873" spans="1:12" s="80" customFormat="1">
      <c r="A873" s="142" t="s">
        <v>852</v>
      </c>
      <c r="B873" s="142">
        <v>432032</v>
      </c>
      <c r="C873" s="80" t="s">
        <v>883</v>
      </c>
      <c r="D873" s="142" t="s">
        <v>1122</v>
      </c>
      <c r="E873" s="17">
        <v>0</v>
      </c>
      <c r="F873" s="123">
        <v>0</v>
      </c>
      <c r="G873" s="2">
        <f t="shared" si="78"/>
        <v>0</v>
      </c>
      <c r="H873" s="3">
        <f t="shared" si="79"/>
        <v>8.0039024109137493</v>
      </c>
      <c r="I873" s="1">
        <f t="shared" si="80"/>
        <v>0</v>
      </c>
      <c r="J873" s="1">
        <f t="shared" si="81"/>
        <v>0</v>
      </c>
      <c r="K873" s="40">
        <f t="shared" si="82"/>
        <v>0.8732460979300799</v>
      </c>
      <c r="L873" s="7">
        <f t="shared" si="83"/>
        <v>0</v>
      </c>
    </row>
    <row r="874" spans="1:12" s="80" customFormat="1">
      <c r="A874" s="142" t="s">
        <v>852</v>
      </c>
      <c r="B874" s="151">
        <v>432034</v>
      </c>
      <c r="C874" s="80" t="s">
        <v>884</v>
      </c>
      <c r="D874" s="142" t="s">
        <v>1122</v>
      </c>
      <c r="E874" s="17">
        <v>0</v>
      </c>
      <c r="F874" s="123">
        <v>0</v>
      </c>
      <c r="G874" s="2">
        <f t="shared" si="78"/>
        <v>0</v>
      </c>
      <c r="H874" s="3">
        <f t="shared" si="79"/>
        <v>8.0039024109137493</v>
      </c>
      <c r="I874" s="1">
        <f t="shared" si="80"/>
        <v>0</v>
      </c>
      <c r="J874" s="1">
        <f t="shared" si="81"/>
        <v>0</v>
      </c>
      <c r="K874" s="40">
        <f t="shared" si="82"/>
        <v>0.8732460979300799</v>
      </c>
      <c r="L874" s="7">
        <f t="shared" si="83"/>
        <v>0</v>
      </c>
    </row>
    <row r="875" spans="1:12" s="80" customFormat="1">
      <c r="A875" s="142" t="s">
        <v>852</v>
      </c>
      <c r="B875" s="151">
        <v>432141</v>
      </c>
      <c r="C875" s="80" t="s">
        <v>885</v>
      </c>
      <c r="D875" s="142" t="s">
        <v>1122</v>
      </c>
      <c r="E875" s="17">
        <v>0</v>
      </c>
      <c r="F875" s="123">
        <v>0</v>
      </c>
      <c r="G875" s="2">
        <f t="shared" si="78"/>
        <v>0</v>
      </c>
      <c r="H875" s="3">
        <f t="shared" si="79"/>
        <v>8.0039024109137493</v>
      </c>
      <c r="I875" s="1">
        <f t="shared" si="80"/>
        <v>0</v>
      </c>
      <c r="J875" s="1">
        <f t="shared" si="81"/>
        <v>0</v>
      </c>
      <c r="K875" s="40">
        <f t="shared" si="82"/>
        <v>0.8732460979300799</v>
      </c>
      <c r="L875" s="7">
        <f t="shared" si="83"/>
        <v>0</v>
      </c>
    </row>
    <row r="876" spans="1:12" s="80" customFormat="1">
      <c r="A876" s="142" t="s">
        <v>886</v>
      </c>
      <c r="B876" s="151">
        <v>440425</v>
      </c>
      <c r="C876" s="80" t="s">
        <v>887</v>
      </c>
      <c r="D876" s="142" t="s">
        <v>1122</v>
      </c>
      <c r="E876" s="17">
        <v>0</v>
      </c>
      <c r="F876" s="123">
        <v>0</v>
      </c>
      <c r="G876" s="2">
        <f t="shared" si="78"/>
        <v>0</v>
      </c>
      <c r="H876" s="3">
        <f t="shared" si="79"/>
        <v>8.0039024109137493</v>
      </c>
      <c r="I876" s="1">
        <f t="shared" si="80"/>
        <v>0</v>
      </c>
      <c r="J876" s="1">
        <f t="shared" si="81"/>
        <v>0</v>
      </c>
      <c r="K876" s="40">
        <f t="shared" si="82"/>
        <v>0.8732460979300799</v>
      </c>
      <c r="L876" s="7">
        <f t="shared" si="83"/>
        <v>0</v>
      </c>
    </row>
    <row r="877" spans="1:12" s="80" customFormat="1">
      <c r="A877" s="142" t="s">
        <v>886</v>
      </c>
      <c r="B877" s="151">
        <v>442038</v>
      </c>
      <c r="C877" s="80" t="s">
        <v>888</v>
      </c>
      <c r="D877" s="142" t="s">
        <v>1122</v>
      </c>
      <c r="E877" s="17">
        <v>0</v>
      </c>
      <c r="F877" s="123">
        <v>0</v>
      </c>
      <c r="G877" s="2">
        <f t="shared" si="78"/>
        <v>0</v>
      </c>
      <c r="H877" s="3">
        <f t="shared" si="79"/>
        <v>8.0039024109137493</v>
      </c>
      <c r="I877" s="1">
        <f t="shared" si="80"/>
        <v>0</v>
      </c>
      <c r="J877" s="1">
        <f t="shared" si="81"/>
        <v>0</v>
      </c>
      <c r="K877" s="40">
        <f t="shared" si="82"/>
        <v>0.8732460979300799</v>
      </c>
      <c r="L877" s="7">
        <f t="shared" si="83"/>
        <v>0</v>
      </c>
    </row>
    <row r="878" spans="1:12" s="80" customFormat="1">
      <c r="A878" s="142" t="s">
        <v>886</v>
      </c>
      <c r="B878" s="151">
        <v>442039</v>
      </c>
      <c r="C878" s="80" t="s">
        <v>889</v>
      </c>
      <c r="D878" s="142" t="s">
        <v>1122</v>
      </c>
      <c r="E878" s="17">
        <v>0</v>
      </c>
      <c r="F878" s="123">
        <v>0</v>
      </c>
      <c r="G878" s="2">
        <f t="shared" si="78"/>
        <v>0</v>
      </c>
      <c r="H878" s="3">
        <f t="shared" si="79"/>
        <v>8.0039024109137493</v>
      </c>
      <c r="I878" s="1">
        <f t="shared" si="80"/>
        <v>0</v>
      </c>
      <c r="J878" s="1">
        <f t="shared" si="81"/>
        <v>0</v>
      </c>
      <c r="K878" s="40">
        <f t="shared" si="82"/>
        <v>0.8732460979300799</v>
      </c>
      <c r="L878" s="7">
        <f t="shared" si="83"/>
        <v>0</v>
      </c>
    </row>
    <row r="879" spans="1:12" s="80" customFormat="1">
      <c r="A879" s="142" t="s">
        <v>886</v>
      </c>
      <c r="B879" s="151">
        <v>442040</v>
      </c>
      <c r="C879" s="80" t="s">
        <v>890</v>
      </c>
      <c r="D879" s="142" t="s">
        <v>1122</v>
      </c>
      <c r="E879" s="17">
        <v>0</v>
      </c>
      <c r="F879" s="123">
        <v>0</v>
      </c>
      <c r="G879" s="2">
        <f t="shared" si="78"/>
        <v>0</v>
      </c>
      <c r="H879" s="3">
        <f t="shared" si="79"/>
        <v>8.0039024109137493</v>
      </c>
      <c r="I879" s="1">
        <f t="shared" si="80"/>
        <v>0</v>
      </c>
      <c r="J879" s="1">
        <f t="shared" si="81"/>
        <v>0</v>
      </c>
      <c r="K879" s="40">
        <f t="shared" si="82"/>
        <v>0.8732460979300799</v>
      </c>
      <c r="L879" s="7">
        <f t="shared" si="83"/>
        <v>0</v>
      </c>
    </row>
    <row r="880" spans="1:12" s="80" customFormat="1">
      <c r="A880" s="142" t="s">
        <v>886</v>
      </c>
      <c r="B880" s="142">
        <v>442041</v>
      </c>
      <c r="C880" s="80" t="s">
        <v>891</v>
      </c>
      <c r="D880" s="142" t="s">
        <v>1122</v>
      </c>
      <c r="E880" s="17">
        <v>0</v>
      </c>
      <c r="F880" s="123">
        <v>0</v>
      </c>
      <c r="G880" s="2">
        <f t="shared" si="78"/>
        <v>0</v>
      </c>
      <c r="H880" s="3">
        <f t="shared" si="79"/>
        <v>8.0039024109137493</v>
      </c>
      <c r="I880" s="1">
        <f t="shared" si="80"/>
        <v>0</v>
      </c>
      <c r="J880" s="1">
        <f t="shared" si="81"/>
        <v>0</v>
      </c>
      <c r="K880" s="40">
        <f t="shared" si="82"/>
        <v>0.8732460979300799</v>
      </c>
      <c r="L880" s="7">
        <f t="shared" si="83"/>
        <v>0</v>
      </c>
    </row>
    <row r="881" spans="1:12" s="80" customFormat="1">
      <c r="A881" s="142" t="s">
        <v>886</v>
      </c>
      <c r="B881" s="142">
        <v>442043</v>
      </c>
      <c r="C881" s="80" t="s">
        <v>892</v>
      </c>
      <c r="D881" s="142" t="s">
        <v>1122</v>
      </c>
      <c r="E881" s="17">
        <v>0</v>
      </c>
      <c r="F881" s="123">
        <v>0</v>
      </c>
      <c r="G881" s="2">
        <f t="shared" si="78"/>
        <v>0</v>
      </c>
      <c r="H881" s="3">
        <f t="shared" si="79"/>
        <v>8.0039024109137493</v>
      </c>
      <c r="I881" s="1">
        <f t="shared" si="80"/>
        <v>0</v>
      </c>
      <c r="J881" s="1">
        <f t="shared" si="81"/>
        <v>0</v>
      </c>
      <c r="K881" s="40">
        <f t="shared" si="82"/>
        <v>0.8732460979300799</v>
      </c>
      <c r="L881" s="7">
        <f t="shared" si="83"/>
        <v>0</v>
      </c>
    </row>
    <row r="882" spans="1:12" s="80" customFormat="1">
      <c r="A882" s="142" t="s">
        <v>886</v>
      </c>
      <c r="B882" s="151">
        <v>442046</v>
      </c>
      <c r="C882" s="80" t="s">
        <v>893</v>
      </c>
      <c r="D882" s="142" t="s">
        <v>1122</v>
      </c>
      <c r="E882" s="17">
        <v>0</v>
      </c>
      <c r="F882" s="123">
        <v>0</v>
      </c>
      <c r="G882" s="2">
        <f t="shared" si="78"/>
        <v>0</v>
      </c>
      <c r="H882" s="3">
        <f t="shared" si="79"/>
        <v>8.0039024109137493</v>
      </c>
      <c r="I882" s="1">
        <f t="shared" si="80"/>
        <v>0</v>
      </c>
      <c r="J882" s="1">
        <f t="shared" si="81"/>
        <v>0</v>
      </c>
      <c r="K882" s="40">
        <f t="shared" si="82"/>
        <v>0.8732460979300799</v>
      </c>
      <c r="L882" s="7">
        <f t="shared" si="83"/>
        <v>0</v>
      </c>
    </row>
    <row r="883" spans="1:12" s="80" customFormat="1">
      <c r="A883" s="142" t="s">
        <v>886</v>
      </c>
      <c r="B883" s="142">
        <v>442052</v>
      </c>
      <c r="C883" s="80" t="s">
        <v>894</v>
      </c>
      <c r="D883" s="142" t="s">
        <v>1122</v>
      </c>
      <c r="E883" s="17">
        <v>0</v>
      </c>
      <c r="F883" s="123">
        <v>0</v>
      </c>
      <c r="G883" s="2">
        <f t="shared" si="78"/>
        <v>0</v>
      </c>
      <c r="H883" s="3">
        <f t="shared" si="79"/>
        <v>8.0039024109137493</v>
      </c>
      <c r="I883" s="1">
        <f t="shared" si="80"/>
        <v>0</v>
      </c>
      <c r="J883" s="1">
        <f t="shared" si="81"/>
        <v>0</v>
      </c>
      <c r="K883" s="40">
        <f t="shared" si="82"/>
        <v>0.8732460979300799</v>
      </c>
      <c r="L883" s="7">
        <f t="shared" si="83"/>
        <v>0</v>
      </c>
    </row>
    <row r="884" spans="1:12" s="80" customFormat="1">
      <c r="A884" s="142" t="s">
        <v>886</v>
      </c>
      <c r="B884" s="151">
        <v>442057</v>
      </c>
      <c r="C884" s="80" t="s">
        <v>895</v>
      </c>
      <c r="D884" s="142" t="s">
        <v>1122</v>
      </c>
      <c r="E884" s="17">
        <v>0</v>
      </c>
      <c r="F884" s="123">
        <v>0</v>
      </c>
      <c r="G884" s="2">
        <f t="shared" si="78"/>
        <v>0</v>
      </c>
      <c r="H884" s="3">
        <f t="shared" si="79"/>
        <v>8.0039024109137493</v>
      </c>
      <c r="I884" s="1">
        <f t="shared" si="80"/>
        <v>0</v>
      </c>
      <c r="J884" s="1">
        <f t="shared" si="81"/>
        <v>0</v>
      </c>
      <c r="K884" s="40">
        <f t="shared" si="82"/>
        <v>0.8732460979300799</v>
      </c>
      <c r="L884" s="7">
        <f t="shared" si="83"/>
        <v>0</v>
      </c>
    </row>
    <row r="885" spans="1:12" s="80" customFormat="1">
      <c r="A885" s="142" t="s">
        <v>886</v>
      </c>
      <c r="B885" s="142">
        <v>442059</v>
      </c>
      <c r="C885" s="80" t="s">
        <v>896</v>
      </c>
      <c r="D885" s="142" t="s">
        <v>1122</v>
      </c>
      <c r="E885" s="17">
        <v>0</v>
      </c>
      <c r="F885" s="123">
        <v>0</v>
      </c>
      <c r="G885" s="2">
        <f t="shared" si="78"/>
        <v>0</v>
      </c>
      <c r="H885" s="3">
        <f t="shared" si="79"/>
        <v>8.0039024109137493</v>
      </c>
      <c r="I885" s="1">
        <f t="shared" si="80"/>
        <v>0</v>
      </c>
      <c r="J885" s="1">
        <f t="shared" si="81"/>
        <v>0</v>
      </c>
      <c r="K885" s="40">
        <f t="shared" si="82"/>
        <v>0.8732460979300799</v>
      </c>
      <c r="L885" s="7">
        <f t="shared" si="83"/>
        <v>0</v>
      </c>
    </row>
    <row r="886" spans="1:12" s="80" customFormat="1">
      <c r="A886" s="142" t="s">
        <v>886</v>
      </c>
      <c r="B886" s="142">
        <v>442060</v>
      </c>
      <c r="C886" s="80" t="s">
        <v>897</v>
      </c>
      <c r="D886" s="142" t="s">
        <v>1122</v>
      </c>
      <c r="E886" s="17">
        <v>0</v>
      </c>
      <c r="F886" s="123">
        <v>0</v>
      </c>
      <c r="G886" s="2">
        <f t="shared" si="78"/>
        <v>0</v>
      </c>
      <c r="H886" s="3">
        <f t="shared" si="79"/>
        <v>8.0039024109137493</v>
      </c>
      <c r="I886" s="1">
        <f t="shared" si="80"/>
        <v>0</v>
      </c>
      <c r="J886" s="1">
        <f t="shared" si="81"/>
        <v>0</v>
      </c>
      <c r="K886" s="40">
        <f t="shared" si="82"/>
        <v>0.8732460979300799</v>
      </c>
      <c r="L886" s="7">
        <f t="shared" si="83"/>
        <v>0</v>
      </c>
    </row>
    <row r="887" spans="1:12" s="80" customFormat="1">
      <c r="A887" s="142" t="s">
        <v>886</v>
      </c>
      <c r="B887" s="151">
        <v>442061</v>
      </c>
      <c r="C887" s="80" t="s">
        <v>898</v>
      </c>
      <c r="D887" s="142" t="s">
        <v>1122</v>
      </c>
      <c r="E887" s="17">
        <v>0</v>
      </c>
      <c r="F887" s="123">
        <v>0</v>
      </c>
      <c r="G887" s="2">
        <f t="shared" si="78"/>
        <v>0</v>
      </c>
      <c r="H887" s="3">
        <f t="shared" si="79"/>
        <v>8.0039024109137493</v>
      </c>
      <c r="I887" s="1">
        <f t="shared" si="80"/>
        <v>0</v>
      </c>
      <c r="J887" s="1">
        <f t="shared" si="81"/>
        <v>0</v>
      </c>
      <c r="K887" s="40">
        <f t="shared" si="82"/>
        <v>0.8732460979300799</v>
      </c>
      <c r="L887" s="7">
        <f t="shared" si="83"/>
        <v>0</v>
      </c>
    </row>
    <row r="888" spans="1:12" s="80" customFormat="1">
      <c r="A888" s="142" t="s">
        <v>886</v>
      </c>
      <c r="B888" s="151">
        <v>442065</v>
      </c>
      <c r="C888" s="80" t="s">
        <v>899</v>
      </c>
      <c r="D888" s="142" t="s">
        <v>1122</v>
      </c>
      <c r="E888" s="17">
        <v>0</v>
      </c>
      <c r="F888" s="123">
        <v>0</v>
      </c>
      <c r="G888" s="2">
        <f t="shared" si="78"/>
        <v>0</v>
      </c>
      <c r="H888" s="3">
        <f t="shared" si="79"/>
        <v>8.0039024109137493</v>
      </c>
      <c r="I888" s="1">
        <f t="shared" si="80"/>
        <v>0</v>
      </c>
      <c r="J888" s="1">
        <f t="shared" si="81"/>
        <v>0</v>
      </c>
      <c r="K888" s="40">
        <f t="shared" si="82"/>
        <v>0.8732460979300799</v>
      </c>
      <c r="L888" s="7">
        <f t="shared" si="83"/>
        <v>0</v>
      </c>
    </row>
    <row r="889" spans="1:12" s="80" customFormat="1">
      <c r="A889" s="142" t="s">
        <v>886</v>
      </c>
      <c r="B889" s="151">
        <v>442066</v>
      </c>
      <c r="C889" s="80" t="s">
        <v>900</v>
      </c>
      <c r="D889" s="142" t="s">
        <v>1122</v>
      </c>
      <c r="E889" s="17">
        <v>0</v>
      </c>
      <c r="F889" s="123">
        <v>0</v>
      </c>
      <c r="G889" s="2">
        <f t="shared" si="78"/>
        <v>0</v>
      </c>
      <c r="H889" s="3">
        <f t="shared" si="79"/>
        <v>8.0039024109137493</v>
      </c>
      <c r="I889" s="1">
        <f t="shared" si="80"/>
        <v>0</v>
      </c>
      <c r="J889" s="1">
        <f t="shared" si="81"/>
        <v>0</v>
      </c>
      <c r="K889" s="40">
        <f t="shared" si="82"/>
        <v>0.8732460979300799</v>
      </c>
      <c r="L889" s="7">
        <f t="shared" si="83"/>
        <v>0</v>
      </c>
    </row>
    <row r="890" spans="1:12" s="80" customFormat="1">
      <c r="A890" s="142" t="s">
        <v>886</v>
      </c>
      <c r="B890" s="151">
        <v>442068</v>
      </c>
      <c r="C890" s="80" t="s">
        <v>901</v>
      </c>
      <c r="D890" s="142" t="s">
        <v>1122</v>
      </c>
      <c r="E890" s="17">
        <v>0</v>
      </c>
      <c r="F890" s="123">
        <v>0</v>
      </c>
      <c r="G890" s="2">
        <f t="shared" si="78"/>
        <v>0</v>
      </c>
      <c r="H890" s="3">
        <f t="shared" si="79"/>
        <v>8.0039024109137493</v>
      </c>
      <c r="I890" s="1">
        <f t="shared" si="80"/>
        <v>0</v>
      </c>
      <c r="J890" s="1">
        <f t="shared" si="81"/>
        <v>0</v>
      </c>
      <c r="K890" s="40">
        <f t="shared" si="82"/>
        <v>0.8732460979300799</v>
      </c>
      <c r="L890" s="7">
        <f t="shared" si="83"/>
        <v>0</v>
      </c>
    </row>
    <row r="891" spans="1:12" s="80" customFormat="1">
      <c r="A891" s="142" t="s">
        <v>886</v>
      </c>
      <c r="B891" s="151">
        <v>442069</v>
      </c>
      <c r="C891" s="80" t="s">
        <v>902</v>
      </c>
      <c r="D891" s="142" t="s">
        <v>1122</v>
      </c>
      <c r="E891" s="17">
        <v>0</v>
      </c>
      <c r="F891" s="123">
        <v>0</v>
      </c>
      <c r="G891" s="2">
        <f t="shared" si="78"/>
        <v>0</v>
      </c>
      <c r="H891" s="3">
        <f t="shared" si="79"/>
        <v>8.0039024109137493</v>
      </c>
      <c r="I891" s="1">
        <f t="shared" si="80"/>
        <v>0</v>
      </c>
      <c r="J891" s="1">
        <f t="shared" si="81"/>
        <v>0</v>
      </c>
      <c r="K891" s="40">
        <f t="shared" si="82"/>
        <v>0.8732460979300799</v>
      </c>
      <c r="L891" s="7">
        <f t="shared" si="83"/>
        <v>0</v>
      </c>
    </row>
    <row r="892" spans="1:12" s="80" customFormat="1">
      <c r="A892" s="142" t="s">
        <v>886</v>
      </c>
      <c r="B892" s="142">
        <v>442070</v>
      </c>
      <c r="C892" s="80" t="s">
        <v>903</v>
      </c>
      <c r="D892" s="142" t="s">
        <v>1122</v>
      </c>
      <c r="E892" s="17">
        <v>0</v>
      </c>
      <c r="F892" s="123">
        <v>0</v>
      </c>
      <c r="G892" s="2">
        <f t="shared" si="78"/>
        <v>0</v>
      </c>
      <c r="H892" s="3">
        <f t="shared" si="79"/>
        <v>8.0039024109137493</v>
      </c>
      <c r="I892" s="1">
        <f t="shared" si="80"/>
        <v>0</v>
      </c>
      <c r="J892" s="1">
        <f t="shared" si="81"/>
        <v>0</v>
      </c>
      <c r="K892" s="40">
        <f t="shared" si="82"/>
        <v>0.8732460979300799</v>
      </c>
      <c r="L892" s="7">
        <f t="shared" si="83"/>
        <v>0</v>
      </c>
    </row>
    <row r="893" spans="1:12" s="80" customFormat="1">
      <c r="A893" s="142" t="s">
        <v>886</v>
      </c>
      <c r="B893" s="142">
        <v>442071</v>
      </c>
      <c r="C893" s="80" t="s">
        <v>904</v>
      </c>
      <c r="D893" s="142" t="s">
        <v>1122</v>
      </c>
      <c r="E893" s="17">
        <v>0</v>
      </c>
      <c r="F893" s="123">
        <v>0</v>
      </c>
      <c r="G893" s="2">
        <f t="shared" si="78"/>
        <v>0</v>
      </c>
      <c r="H893" s="3">
        <f t="shared" si="79"/>
        <v>8.0039024109137493</v>
      </c>
      <c r="I893" s="1">
        <f t="shared" si="80"/>
        <v>0</v>
      </c>
      <c r="J893" s="1">
        <f t="shared" si="81"/>
        <v>0</v>
      </c>
      <c r="K893" s="40">
        <f t="shared" si="82"/>
        <v>0.8732460979300799</v>
      </c>
      <c r="L893" s="7">
        <f t="shared" si="83"/>
        <v>0</v>
      </c>
    </row>
    <row r="894" spans="1:12" s="80" customFormat="1">
      <c r="A894" s="142" t="s">
        <v>886</v>
      </c>
      <c r="B894" s="151">
        <v>442073</v>
      </c>
      <c r="C894" s="80" t="s">
        <v>905</v>
      </c>
      <c r="D894" s="142" t="s">
        <v>1122</v>
      </c>
      <c r="E894" s="17">
        <v>0</v>
      </c>
      <c r="F894" s="123">
        <v>0</v>
      </c>
      <c r="G894" s="2">
        <f t="shared" si="78"/>
        <v>0</v>
      </c>
      <c r="H894" s="3">
        <f t="shared" si="79"/>
        <v>8.0039024109137493</v>
      </c>
      <c r="I894" s="1">
        <f t="shared" si="80"/>
        <v>0</v>
      </c>
      <c r="J894" s="1">
        <f t="shared" si="81"/>
        <v>0</v>
      </c>
      <c r="K894" s="40">
        <f t="shared" si="82"/>
        <v>0.8732460979300799</v>
      </c>
      <c r="L894" s="7">
        <f t="shared" si="83"/>
        <v>0</v>
      </c>
    </row>
    <row r="895" spans="1:12" s="80" customFormat="1">
      <c r="A895" s="142" t="s">
        <v>886</v>
      </c>
      <c r="B895" s="151">
        <v>442076</v>
      </c>
      <c r="C895" s="80" t="s">
        <v>906</v>
      </c>
      <c r="D895" s="142" t="s">
        <v>1122</v>
      </c>
      <c r="E895" s="17">
        <v>0</v>
      </c>
      <c r="F895" s="123">
        <v>0</v>
      </c>
      <c r="G895" s="2">
        <f t="shared" si="78"/>
        <v>0</v>
      </c>
      <c r="H895" s="3">
        <f t="shared" si="79"/>
        <v>8.0039024109137493</v>
      </c>
      <c r="I895" s="1">
        <f t="shared" si="80"/>
        <v>0</v>
      </c>
      <c r="J895" s="1">
        <f t="shared" si="81"/>
        <v>0</v>
      </c>
      <c r="K895" s="40">
        <f t="shared" si="82"/>
        <v>0.8732460979300799</v>
      </c>
      <c r="L895" s="7">
        <f t="shared" si="83"/>
        <v>0</v>
      </c>
    </row>
    <row r="896" spans="1:12" s="80" customFormat="1">
      <c r="A896" s="142" t="s">
        <v>886</v>
      </c>
      <c r="B896" s="151">
        <v>442083</v>
      </c>
      <c r="C896" s="80" t="s">
        <v>907</v>
      </c>
      <c r="D896" s="142" t="s">
        <v>1122</v>
      </c>
      <c r="E896" s="17">
        <v>0</v>
      </c>
      <c r="F896" s="123">
        <v>0</v>
      </c>
      <c r="G896" s="2">
        <f t="shared" si="78"/>
        <v>0</v>
      </c>
      <c r="H896" s="3">
        <f t="shared" si="79"/>
        <v>8.0039024109137493</v>
      </c>
      <c r="I896" s="1">
        <f t="shared" si="80"/>
        <v>0</v>
      </c>
      <c r="J896" s="1">
        <f t="shared" si="81"/>
        <v>0</v>
      </c>
      <c r="K896" s="40">
        <f t="shared" si="82"/>
        <v>0.8732460979300799</v>
      </c>
      <c r="L896" s="7">
        <f t="shared" si="83"/>
        <v>0</v>
      </c>
    </row>
    <row r="897" spans="1:12" s="80" customFormat="1">
      <c r="A897" s="142" t="s">
        <v>886</v>
      </c>
      <c r="B897" s="151">
        <v>442086</v>
      </c>
      <c r="C897" s="80" t="s">
        <v>908</v>
      </c>
      <c r="D897" s="142" t="s">
        <v>1122</v>
      </c>
      <c r="E897" s="17">
        <v>0</v>
      </c>
      <c r="F897" s="123">
        <v>0</v>
      </c>
      <c r="G897" s="2">
        <f t="shared" si="78"/>
        <v>0</v>
      </c>
      <c r="H897" s="3">
        <f t="shared" si="79"/>
        <v>8.0039024109137493</v>
      </c>
      <c r="I897" s="1">
        <f t="shared" si="80"/>
        <v>0</v>
      </c>
      <c r="J897" s="1">
        <f t="shared" si="81"/>
        <v>0</v>
      </c>
      <c r="K897" s="40">
        <f t="shared" si="82"/>
        <v>0.8732460979300799</v>
      </c>
      <c r="L897" s="7">
        <f t="shared" si="83"/>
        <v>0</v>
      </c>
    </row>
    <row r="898" spans="1:12" s="80" customFormat="1">
      <c r="A898" s="142" t="s">
        <v>886</v>
      </c>
      <c r="B898" s="151">
        <v>442090</v>
      </c>
      <c r="C898" s="80" t="s">
        <v>909</v>
      </c>
      <c r="D898" s="142" t="s">
        <v>1122</v>
      </c>
      <c r="E898" s="17">
        <v>0</v>
      </c>
      <c r="F898" s="123">
        <v>0</v>
      </c>
      <c r="G898" s="2">
        <f t="shared" si="78"/>
        <v>0</v>
      </c>
      <c r="H898" s="3">
        <f t="shared" si="79"/>
        <v>8.0039024109137493</v>
      </c>
      <c r="I898" s="1">
        <f t="shared" si="80"/>
        <v>0</v>
      </c>
      <c r="J898" s="1">
        <f t="shared" si="81"/>
        <v>0</v>
      </c>
      <c r="K898" s="40">
        <f t="shared" si="82"/>
        <v>0.8732460979300799</v>
      </c>
      <c r="L898" s="7">
        <f t="shared" si="83"/>
        <v>0</v>
      </c>
    </row>
    <row r="899" spans="1:12" s="80" customFormat="1">
      <c r="A899" s="142" t="s">
        <v>886</v>
      </c>
      <c r="B899" s="151">
        <v>442091</v>
      </c>
      <c r="C899" s="80" t="s">
        <v>910</v>
      </c>
      <c r="D899" s="142" t="s">
        <v>1122</v>
      </c>
      <c r="E899" s="17">
        <v>0</v>
      </c>
      <c r="F899" s="123">
        <v>0</v>
      </c>
      <c r="G899" s="2">
        <f t="shared" ref="G899:G962" si="84">IFERROR(E899/F899,0)</f>
        <v>0</v>
      </c>
      <c r="H899" s="3">
        <f t="shared" ref="H899:H962" si="85">$D$1108</f>
        <v>8.0039024109137493</v>
      </c>
      <c r="I899" s="1">
        <f t="shared" ref="I899:I962" si="86">MIN(E899,F899*H899)</f>
        <v>0</v>
      </c>
      <c r="J899" s="1">
        <f t="shared" ref="J899:J962" si="87">E899-I899</f>
        <v>0</v>
      </c>
      <c r="K899" s="40">
        <f t="shared" ref="K899:K962" si="88">$J$1106</f>
        <v>0.8732460979300799</v>
      </c>
      <c r="L899" s="7">
        <f t="shared" ref="L899:L962" si="89">K899*J899</f>
        <v>0</v>
      </c>
    </row>
    <row r="900" spans="1:12" s="80" customFormat="1">
      <c r="A900" s="142" t="s">
        <v>886</v>
      </c>
      <c r="B900" s="142">
        <v>442093</v>
      </c>
      <c r="C900" s="80" t="s">
        <v>911</v>
      </c>
      <c r="D900" s="142" t="s">
        <v>1122</v>
      </c>
      <c r="E900" s="17">
        <v>0</v>
      </c>
      <c r="F900" s="123">
        <v>0</v>
      </c>
      <c r="G900" s="2">
        <f t="shared" si="84"/>
        <v>0</v>
      </c>
      <c r="H900" s="3">
        <f t="shared" si="85"/>
        <v>8.0039024109137493</v>
      </c>
      <c r="I900" s="1">
        <f t="shared" si="86"/>
        <v>0</v>
      </c>
      <c r="J900" s="1">
        <f t="shared" si="87"/>
        <v>0</v>
      </c>
      <c r="K900" s="40">
        <f t="shared" si="88"/>
        <v>0.8732460979300799</v>
      </c>
      <c r="L900" s="7">
        <f t="shared" si="89"/>
        <v>0</v>
      </c>
    </row>
    <row r="901" spans="1:12" s="80" customFormat="1">
      <c r="A901" s="142" t="s">
        <v>886</v>
      </c>
      <c r="B901" s="151">
        <v>442103</v>
      </c>
      <c r="C901" s="80" t="s">
        <v>912</v>
      </c>
      <c r="D901" s="142" t="s">
        <v>1122</v>
      </c>
      <c r="E901" s="17">
        <v>0</v>
      </c>
      <c r="F901" s="123">
        <v>0</v>
      </c>
      <c r="G901" s="2">
        <f t="shared" si="84"/>
        <v>0</v>
      </c>
      <c r="H901" s="3">
        <f t="shared" si="85"/>
        <v>8.0039024109137493</v>
      </c>
      <c r="I901" s="1">
        <f t="shared" si="86"/>
        <v>0</v>
      </c>
      <c r="J901" s="1">
        <f t="shared" si="87"/>
        <v>0</v>
      </c>
      <c r="K901" s="40">
        <f t="shared" si="88"/>
        <v>0.8732460979300799</v>
      </c>
      <c r="L901" s="7">
        <f t="shared" si="89"/>
        <v>0</v>
      </c>
    </row>
    <row r="902" spans="1:12" s="80" customFormat="1">
      <c r="A902" s="142" t="s">
        <v>886</v>
      </c>
      <c r="B902" s="151">
        <v>442104</v>
      </c>
      <c r="C902" s="80" t="s">
        <v>913</v>
      </c>
      <c r="D902" s="142" t="s">
        <v>1122</v>
      </c>
      <c r="E902" s="17">
        <v>0</v>
      </c>
      <c r="F902" s="123">
        <v>0</v>
      </c>
      <c r="G902" s="2">
        <f t="shared" si="84"/>
        <v>0</v>
      </c>
      <c r="H902" s="3">
        <f t="shared" si="85"/>
        <v>8.0039024109137493</v>
      </c>
      <c r="I902" s="1">
        <f t="shared" si="86"/>
        <v>0</v>
      </c>
      <c r="J902" s="1">
        <f t="shared" si="87"/>
        <v>0</v>
      </c>
      <c r="K902" s="40">
        <f t="shared" si="88"/>
        <v>0.8732460979300799</v>
      </c>
      <c r="L902" s="7">
        <f t="shared" si="89"/>
        <v>0</v>
      </c>
    </row>
    <row r="903" spans="1:12" s="80" customFormat="1">
      <c r="A903" s="142" t="s">
        <v>886</v>
      </c>
      <c r="B903" s="151">
        <v>442105</v>
      </c>
      <c r="C903" s="80" t="s">
        <v>914</v>
      </c>
      <c r="D903" s="142" t="s">
        <v>1122</v>
      </c>
      <c r="E903" s="17">
        <v>0</v>
      </c>
      <c r="F903" s="123">
        <v>0</v>
      </c>
      <c r="G903" s="2">
        <f t="shared" si="84"/>
        <v>0</v>
      </c>
      <c r="H903" s="3">
        <f t="shared" si="85"/>
        <v>8.0039024109137493</v>
      </c>
      <c r="I903" s="1">
        <f t="shared" si="86"/>
        <v>0</v>
      </c>
      <c r="J903" s="1">
        <f t="shared" si="87"/>
        <v>0</v>
      </c>
      <c r="K903" s="40">
        <f t="shared" si="88"/>
        <v>0.8732460979300799</v>
      </c>
      <c r="L903" s="7">
        <f t="shared" si="89"/>
        <v>0</v>
      </c>
    </row>
    <row r="904" spans="1:12" s="80" customFormat="1">
      <c r="A904" s="142" t="s">
        <v>886</v>
      </c>
      <c r="B904" s="151">
        <v>442107</v>
      </c>
      <c r="C904" s="80" t="s">
        <v>915</v>
      </c>
      <c r="D904" s="142" t="s">
        <v>1122</v>
      </c>
      <c r="E904" s="17">
        <v>0</v>
      </c>
      <c r="F904" s="123">
        <v>0</v>
      </c>
      <c r="G904" s="2">
        <f t="shared" si="84"/>
        <v>0</v>
      </c>
      <c r="H904" s="3">
        <f t="shared" si="85"/>
        <v>8.0039024109137493</v>
      </c>
      <c r="I904" s="1">
        <f t="shared" si="86"/>
        <v>0</v>
      </c>
      <c r="J904" s="1">
        <f t="shared" si="87"/>
        <v>0</v>
      </c>
      <c r="K904" s="40">
        <f t="shared" si="88"/>
        <v>0.8732460979300799</v>
      </c>
      <c r="L904" s="7">
        <f t="shared" si="89"/>
        <v>0</v>
      </c>
    </row>
    <row r="905" spans="1:12" s="80" customFormat="1">
      <c r="A905" s="142" t="s">
        <v>886</v>
      </c>
      <c r="B905" s="142">
        <v>442112</v>
      </c>
      <c r="C905" s="80" t="s">
        <v>916</v>
      </c>
      <c r="D905" s="142" t="s">
        <v>1122</v>
      </c>
      <c r="E905" s="17">
        <v>0</v>
      </c>
      <c r="F905" s="123">
        <v>0</v>
      </c>
      <c r="G905" s="2">
        <f t="shared" si="84"/>
        <v>0</v>
      </c>
      <c r="H905" s="3">
        <f t="shared" si="85"/>
        <v>8.0039024109137493</v>
      </c>
      <c r="I905" s="1">
        <f t="shared" si="86"/>
        <v>0</v>
      </c>
      <c r="J905" s="1">
        <f t="shared" si="87"/>
        <v>0</v>
      </c>
      <c r="K905" s="40">
        <f t="shared" si="88"/>
        <v>0.8732460979300799</v>
      </c>
      <c r="L905" s="7">
        <f t="shared" si="89"/>
        <v>0</v>
      </c>
    </row>
    <row r="906" spans="1:12" s="80" customFormat="1">
      <c r="A906" s="142" t="s">
        <v>886</v>
      </c>
      <c r="B906" s="151">
        <v>442116</v>
      </c>
      <c r="C906" s="80" t="s">
        <v>917</v>
      </c>
      <c r="D906" s="142" t="s">
        <v>1122</v>
      </c>
      <c r="E906" s="17">
        <v>0</v>
      </c>
      <c r="F906" s="123">
        <v>0</v>
      </c>
      <c r="G906" s="2">
        <f t="shared" si="84"/>
        <v>0</v>
      </c>
      <c r="H906" s="3">
        <f t="shared" si="85"/>
        <v>8.0039024109137493</v>
      </c>
      <c r="I906" s="1">
        <f t="shared" si="86"/>
        <v>0</v>
      </c>
      <c r="J906" s="1">
        <f t="shared" si="87"/>
        <v>0</v>
      </c>
      <c r="K906" s="40">
        <f t="shared" si="88"/>
        <v>0.8732460979300799</v>
      </c>
      <c r="L906" s="7">
        <f t="shared" si="89"/>
        <v>0</v>
      </c>
    </row>
    <row r="907" spans="1:12" s="80" customFormat="1">
      <c r="A907" s="142" t="s">
        <v>886</v>
      </c>
      <c r="B907" s="151">
        <v>442130</v>
      </c>
      <c r="C907" s="80" t="s">
        <v>918</v>
      </c>
      <c r="D907" s="142" t="s">
        <v>1122</v>
      </c>
      <c r="E907" s="17">
        <v>0</v>
      </c>
      <c r="F907" s="123">
        <v>0</v>
      </c>
      <c r="G907" s="2">
        <f t="shared" si="84"/>
        <v>0</v>
      </c>
      <c r="H907" s="3">
        <f t="shared" si="85"/>
        <v>8.0039024109137493</v>
      </c>
      <c r="I907" s="1">
        <f t="shared" si="86"/>
        <v>0</v>
      </c>
      <c r="J907" s="1">
        <f t="shared" si="87"/>
        <v>0</v>
      </c>
      <c r="K907" s="40">
        <f t="shared" si="88"/>
        <v>0.8732460979300799</v>
      </c>
      <c r="L907" s="7">
        <f t="shared" si="89"/>
        <v>0</v>
      </c>
    </row>
    <row r="908" spans="1:12" s="80" customFormat="1">
      <c r="A908" s="142" t="s">
        <v>886</v>
      </c>
      <c r="B908" s="142">
        <v>442131</v>
      </c>
      <c r="C908" s="80" t="s">
        <v>919</v>
      </c>
      <c r="D908" s="142" t="s">
        <v>1122</v>
      </c>
      <c r="E908" s="17">
        <v>0</v>
      </c>
      <c r="F908" s="123">
        <v>0</v>
      </c>
      <c r="G908" s="2">
        <f t="shared" si="84"/>
        <v>0</v>
      </c>
      <c r="H908" s="3">
        <f t="shared" si="85"/>
        <v>8.0039024109137493</v>
      </c>
      <c r="I908" s="1">
        <f t="shared" si="86"/>
        <v>0</v>
      </c>
      <c r="J908" s="1">
        <f t="shared" si="87"/>
        <v>0</v>
      </c>
      <c r="K908" s="40">
        <f t="shared" si="88"/>
        <v>0.8732460979300799</v>
      </c>
      <c r="L908" s="7">
        <f t="shared" si="89"/>
        <v>0</v>
      </c>
    </row>
    <row r="909" spans="1:12" s="80" customFormat="1">
      <c r="A909" s="142" t="s">
        <v>886</v>
      </c>
      <c r="B909" s="142">
        <v>442134</v>
      </c>
      <c r="C909" s="80" t="s">
        <v>920</v>
      </c>
      <c r="D909" s="142" t="s">
        <v>1122</v>
      </c>
      <c r="E909" s="17">
        <v>0</v>
      </c>
      <c r="F909" s="123">
        <v>0</v>
      </c>
      <c r="G909" s="2">
        <f t="shared" si="84"/>
        <v>0</v>
      </c>
      <c r="H909" s="3">
        <f t="shared" si="85"/>
        <v>8.0039024109137493</v>
      </c>
      <c r="I909" s="1">
        <f t="shared" si="86"/>
        <v>0</v>
      </c>
      <c r="J909" s="1">
        <f t="shared" si="87"/>
        <v>0</v>
      </c>
      <c r="K909" s="40">
        <f t="shared" si="88"/>
        <v>0.8732460979300799</v>
      </c>
      <c r="L909" s="7">
        <f t="shared" si="89"/>
        <v>0</v>
      </c>
    </row>
    <row r="910" spans="1:12" s="80" customFormat="1">
      <c r="A910" s="142" t="s">
        <v>886</v>
      </c>
      <c r="B910" s="151">
        <v>442135</v>
      </c>
      <c r="C910" s="80" t="s">
        <v>921</v>
      </c>
      <c r="D910" s="142" t="s">
        <v>1122</v>
      </c>
      <c r="E910" s="17">
        <v>0</v>
      </c>
      <c r="F910" s="123">
        <v>0</v>
      </c>
      <c r="G910" s="2">
        <f t="shared" si="84"/>
        <v>0</v>
      </c>
      <c r="H910" s="3">
        <f t="shared" si="85"/>
        <v>8.0039024109137493</v>
      </c>
      <c r="I910" s="1">
        <f t="shared" si="86"/>
        <v>0</v>
      </c>
      <c r="J910" s="1">
        <f t="shared" si="87"/>
        <v>0</v>
      </c>
      <c r="K910" s="40">
        <f t="shared" si="88"/>
        <v>0.8732460979300799</v>
      </c>
      <c r="L910" s="7">
        <f t="shared" si="89"/>
        <v>0</v>
      </c>
    </row>
    <row r="911" spans="1:12" s="80" customFormat="1">
      <c r="A911" s="142" t="s">
        <v>886</v>
      </c>
      <c r="B911" s="151">
        <v>442141</v>
      </c>
      <c r="C911" s="80" t="s">
        <v>885</v>
      </c>
      <c r="D911" s="142" t="s">
        <v>1122</v>
      </c>
      <c r="E911" s="17">
        <v>0</v>
      </c>
      <c r="F911" s="123">
        <v>0</v>
      </c>
      <c r="G911" s="2">
        <f t="shared" si="84"/>
        <v>0</v>
      </c>
      <c r="H911" s="3">
        <f t="shared" si="85"/>
        <v>8.0039024109137493</v>
      </c>
      <c r="I911" s="1">
        <f t="shared" si="86"/>
        <v>0</v>
      </c>
      <c r="J911" s="1">
        <f t="shared" si="87"/>
        <v>0</v>
      </c>
      <c r="K911" s="40">
        <f t="shared" si="88"/>
        <v>0.8732460979300799</v>
      </c>
      <c r="L911" s="7">
        <f t="shared" si="89"/>
        <v>0</v>
      </c>
    </row>
    <row r="912" spans="1:12" s="80" customFormat="1">
      <c r="A912" s="142" t="s">
        <v>886</v>
      </c>
      <c r="B912" s="151">
        <v>442143</v>
      </c>
      <c r="C912" s="80" t="s">
        <v>922</v>
      </c>
      <c r="D912" s="142" t="s">
        <v>1122</v>
      </c>
      <c r="E912" s="17">
        <v>0</v>
      </c>
      <c r="F912" s="123">
        <v>0</v>
      </c>
      <c r="G912" s="2">
        <f t="shared" si="84"/>
        <v>0</v>
      </c>
      <c r="H912" s="3">
        <f t="shared" si="85"/>
        <v>8.0039024109137493</v>
      </c>
      <c r="I912" s="1">
        <f t="shared" si="86"/>
        <v>0</v>
      </c>
      <c r="J912" s="1">
        <f t="shared" si="87"/>
        <v>0</v>
      </c>
      <c r="K912" s="40">
        <f t="shared" si="88"/>
        <v>0.8732460979300799</v>
      </c>
      <c r="L912" s="7">
        <f t="shared" si="89"/>
        <v>0</v>
      </c>
    </row>
    <row r="913" spans="1:12" s="80" customFormat="1">
      <c r="A913" s="142" t="s">
        <v>886</v>
      </c>
      <c r="B913" s="151">
        <v>442150</v>
      </c>
      <c r="C913" s="80" t="s">
        <v>923</v>
      </c>
      <c r="D913" s="142" t="s">
        <v>1122</v>
      </c>
      <c r="E913" s="17">
        <v>0</v>
      </c>
      <c r="F913" s="123">
        <v>0</v>
      </c>
      <c r="G913" s="2">
        <f t="shared" si="84"/>
        <v>0</v>
      </c>
      <c r="H913" s="3">
        <f t="shared" si="85"/>
        <v>8.0039024109137493</v>
      </c>
      <c r="I913" s="1">
        <f t="shared" si="86"/>
        <v>0</v>
      </c>
      <c r="J913" s="1">
        <f t="shared" si="87"/>
        <v>0</v>
      </c>
      <c r="K913" s="40">
        <f t="shared" si="88"/>
        <v>0.8732460979300799</v>
      </c>
      <c r="L913" s="7">
        <f t="shared" si="89"/>
        <v>0</v>
      </c>
    </row>
    <row r="914" spans="1:12" s="80" customFormat="1">
      <c r="A914" s="142" t="s">
        <v>886</v>
      </c>
      <c r="B914" s="142">
        <v>442151</v>
      </c>
      <c r="C914" s="80" t="s">
        <v>924</v>
      </c>
      <c r="D914" s="142" t="s">
        <v>1122</v>
      </c>
      <c r="E914" s="17">
        <v>0</v>
      </c>
      <c r="F914" s="123">
        <v>0</v>
      </c>
      <c r="G914" s="2">
        <f t="shared" si="84"/>
        <v>0</v>
      </c>
      <c r="H914" s="3">
        <f t="shared" si="85"/>
        <v>8.0039024109137493</v>
      </c>
      <c r="I914" s="1">
        <f t="shared" si="86"/>
        <v>0</v>
      </c>
      <c r="J914" s="1">
        <f t="shared" si="87"/>
        <v>0</v>
      </c>
      <c r="K914" s="40">
        <f t="shared" si="88"/>
        <v>0.8732460979300799</v>
      </c>
      <c r="L914" s="7">
        <f t="shared" si="89"/>
        <v>0</v>
      </c>
    </row>
    <row r="915" spans="1:12" s="80" customFormat="1">
      <c r="A915" s="142" t="s">
        <v>886</v>
      </c>
      <c r="B915" s="151">
        <v>442159</v>
      </c>
      <c r="C915" s="80" t="s">
        <v>925</v>
      </c>
      <c r="D915" s="142" t="s">
        <v>1122</v>
      </c>
      <c r="E915" s="17">
        <v>0</v>
      </c>
      <c r="F915" s="123">
        <v>0</v>
      </c>
      <c r="G915" s="2">
        <f t="shared" si="84"/>
        <v>0</v>
      </c>
      <c r="H915" s="3">
        <f t="shared" si="85"/>
        <v>8.0039024109137493</v>
      </c>
      <c r="I915" s="1">
        <f t="shared" si="86"/>
        <v>0</v>
      </c>
      <c r="J915" s="1">
        <f t="shared" si="87"/>
        <v>0</v>
      </c>
      <c r="K915" s="40">
        <f t="shared" si="88"/>
        <v>0.8732460979300799</v>
      </c>
      <c r="L915" s="7">
        <f t="shared" si="89"/>
        <v>0</v>
      </c>
    </row>
    <row r="916" spans="1:12" s="80" customFormat="1">
      <c r="A916" s="142" t="s">
        <v>886</v>
      </c>
      <c r="B916" s="142">
        <v>442166</v>
      </c>
      <c r="C916" s="80" t="s">
        <v>926</v>
      </c>
      <c r="D916" s="142" t="s">
        <v>1122</v>
      </c>
      <c r="E916" s="17">
        <v>0</v>
      </c>
      <c r="F916" s="123">
        <v>0</v>
      </c>
      <c r="G916" s="2">
        <f t="shared" si="84"/>
        <v>0</v>
      </c>
      <c r="H916" s="3">
        <f t="shared" si="85"/>
        <v>8.0039024109137493</v>
      </c>
      <c r="I916" s="1">
        <f t="shared" si="86"/>
        <v>0</v>
      </c>
      <c r="J916" s="1">
        <f t="shared" si="87"/>
        <v>0</v>
      </c>
      <c r="K916" s="40">
        <f t="shared" si="88"/>
        <v>0.8732460979300799</v>
      </c>
      <c r="L916" s="7">
        <f t="shared" si="89"/>
        <v>0</v>
      </c>
    </row>
    <row r="917" spans="1:12" s="80" customFormat="1">
      <c r="A917" s="142" t="s">
        <v>886</v>
      </c>
      <c r="B917" s="142">
        <v>442168</v>
      </c>
      <c r="C917" s="80" t="s">
        <v>927</v>
      </c>
      <c r="D917" s="142" t="s">
        <v>1122</v>
      </c>
      <c r="E917" s="17">
        <v>0</v>
      </c>
      <c r="F917" s="123">
        <v>0</v>
      </c>
      <c r="G917" s="2">
        <f t="shared" si="84"/>
        <v>0</v>
      </c>
      <c r="H917" s="3">
        <f t="shared" si="85"/>
        <v>8.0039024109137493</v>
      </c>
      <c r="I917" s="1">
        <f t="shared" si="86"/>
        <v>0</v>
      </c>
      <c r="J917" s="1">
        <f t="shared" si="87"/>
        <v>0</v>
      </c>
      <c r="K917" s="40">
        <f t="shared" si="88"/>
        <v>0.8732460979300799</v>
      </c>
      <c r="L917" s="7">
        <f t="shared" si="89"/>
        <v>0</v>
      </c>
    </row>
    <row r="918" spans="1:12" s="80" customFormat="1">
      <c r="A918" s="142" t="s">
        <v>886</v>
      </c>
      <c r="B918" s="151">
        <v>442170</v>
      </c>
      <c r="C918" s="80" t="s">
        <v>928</v>
      </c>
      <c r="D918" s="142" t="s">
        <v>1122</v>
      </c>
      <c r="E918" s="17">
        <v>0</v>
      </c>
      <c r="F918" s="123">
        <v>0</v>
      </c>
      <c r="G918" s="2">
        <f t="shared" si="84"/>
        <v>0</v>
      </c>
      <c r="H918" s="3">
        <f t="shared" si="85"/>
        <v>8.0039024109137493</v>
      </c>
      <c r="I918" s="1">
        <f t="shared" si="86"/>
        <v>0</v>
      </c>
      <c r="J918" s="1">
        <f t="shared" si="87"/>
        <v>0</v>
      </c>
      <c r="K918" s="40">
        <f t="shared" si="88"/>
        <v>0.8732460979300799</v>
      </c>
      <c r="L918" s="7">
        <f t="shared" si="89"/>
        <v>0</v>
      </c>
    </row>
    <row r="919" spans="1:12" s="80" customFormat="1">
      <c r="A919" s="142" t="s">
        <v>886</v>
      </c>
      <c r="B919" s="142">
        <v>442262</v>
      </c>
      <c r="C919" s="80" t="s">
        <v>929</v>
      </c>
      <c r="D919" s="142" t="s">
        <v>1122</v>
      </c>
      <c r="E919" s="17">
        <v>0</v>
      </c>
      <c r="F919" s="123">
        <v>0</v>
      </c>
      <c r="G919" s="2">
        <f t="shared" si="84"/>
        <v>0</v>
      </c>
      <c r="H919" s="3">
        <f t="shared" si="85"/>
        <v>8.0039024109137493</v>
      </c>
      <c r="I919" s="1">
        <f t="shared" si="86"/>
        <v>0</v>
      </c>
      <c r="J919" s="1">
        <f t="shared" si="87"/>
        <v>0</v>
      </c>
      <c r="K919" s="40">
        <f t="shared" si="88"/>
        <v>0.8732460979300799</v>
      </c>
      <c r="L919" s="7">
        <f t="shared" si="89"/>
        <v>0</v>
      </c>
    </row>
    <row r="920" spans="1:12" s="80" customFormat="1">
      <c r="A920" s="142" t="s">
        <v>930</v>
      </c>
      <c r="B920" s="142">
        <v>450815</v>
      </c>
      <c r="C920" s="80" t="s">
        <v>931</v>
      </c>
      <c r="D920" s="142" t="s">
        <v>1122</v>
      </c>
      <c r="E920" s="17">
        <v>0</v>
      </c>
      <c r="F920" s="123">
        <v>0</v>
      </c>
      <c r="G920" s="2">
        <f t="shared" si="84"/>
        <v>0</v>
      </c>
      <c r="H920" s="3">
        <f t="shared" si="85"/>
        <v>8.0039024109137493</v>
      </c>
      <c r="I920" s="1">
        <f t="shared" si="86"/>
        <v>0</v>
      </c>
      <c r="J920" s="1">
        <f t="shared" si="87"/>
        <v>0</v>
      </c>
      <c r="K920" s="40">
        <f t="shared" si="88"/>
        <v>0.8732460979300799</v>
      </c>
      <c r="L920" s="7">
        <f t="shared" si="89"/>
        <v>0</v>
      </c>
    </row>
    <row r="921" spans="1:12" s="80" customFormat="1">
      <c r="A921" s="142" t="s">
        <v>930</v>
      </c>
      <c r="B921" s="151">
        <v>452169</v>
      </c>
      <c r="C921" s="80" t="s">
        <v>932</v>
      </c>
      <c r="D921" s="142" t="s">
        <v>1122</v>
      </c>
      <c r="E921" s="17">
        <v>0</v>
      </c>
      <c r="F921" s="123">
        <v>0</v>
      </c>
      <c r="G921" s="2">
        <f t="shared" si="84"/>
        <v>0</v>
      </c>
      <c r="H921" s="3">
        <f t="shared" si="85"/>
        <v>8.0039024109137493</v>
      </c>
      <c r="I921" s="1">
        <f t="shared" si="86"/>
        <v>0</v>
      </c>
      <c r="J921" s="1">
        <f t="shared" si="87"/>
        <v>0</v>
      </c>
      <c r="K921" s="40">
        <f t="shared" si="88"/>
        <v>0.8732460979300799</v>
      </c>
      <c r="L921" s="7">
        <f t="shared" si="89"/>
        <v>0</v>
      </c>
    </row>
    <row r="922" spans="1:12" s="80" customFormat="1">
      <c r="A922" s="142" t="s">
        <v>930</v>
      </c>
      <c r="B922" s="142">
        <v>452171</v>
      </c>
      <c r="C922" s="80" t="s">
        <v>933</v>
      </c>
      <c r="D922" s="142" t="s">
        <v>1122</v>
      </c>
      <c r="E922" s="17">
        <v>0</v>
      </c>
      <c r="F922" s="123">
        <v>0</v>
      </c>
      <c r="G922" s="2">
        <f t="shared" si="84"/>
        <v>0</v>
      </c>
      <c r="H922" s="3">
        <f t="shared" si="85"/>
        <v>8.0039024109137493</v>
      </c>
      <c r="I922" s="1">
        <f t="shared" si="86"/>
        <v>0</v>
      </c>
      <c r="J922" s="1">
        <f t="shared" si="87"/>
        <v>0</v>
      </c>
      <c r="K922" s="40">
        <f t="shared" si="88"/>
        <v>0.8732460979300799</v>
      </c>
      <c r="L922" s="7">
        <f t="shared" si="89"/>
        <v>0</v>
      </c>
    </row>
    <row r="923" spans="1:12" s="80" customFormat="1">
      <c r="A923" s="142" t="s">
        <v>930</v>
      </c>
      <c r="B923" s="151">
        <v>452173</v>
      </c>
      <c r="C923" s="80" t="s">
        <v>934</v>
      </c>
      <c r="D923" s="142" t="s">
        <v>1122</v>
      </c>
      <c r="E923" s="17">
        <v>0</v>
      </c>
      <c r="F923" s="123">
        <v>0</v>
      </c>
      <c r="G923" s="2">
        <f t="shared" si="84"/>
        <v>0</v>
      </c>
      <c r="H923" s="3">
        <f t="shared" si="85"/>
        <v>8.0039024109137493</v>
      </c>
      <c r="I923" s="1">
        <f t="shared" si="86"/>
        <v>0</v>
      </c>
      <c r="J923" s="1">
        <f t="shared" si="87"/>
        <v>0</v>
      </c>
      <c r="K923" s="40">
        <f t="shared" si="88"/>
        <v>0.8732460979300799</v>
      </c>
      <c r="L923" s="7">
        <f t="shared" si="89"/>
        <v>0</v>
      </c>
    </row>
    <row r="924" spans="1:12" s="80" customFormat="1">
      <c r="A924" s="142" t="s">
        <v>930</v>
      </c>
      <c r="B924" s="142">
        <v>452174</v>
      </c>
      <c r="C924" s="80" t="s">
        <v>935</v>
      </c>
      <c r="D924" s="142" t="s">
        <v>1122</v>
      </c>
      <c r="E924" s="17">
        <v>0</v>
      </c>
      <c r="F924" s="123">
        <v>0</v>
      </c>
      <c r="G924" s="2">
        <f t="shared" si="84"/>
        <v>0</v>
      </c>
      <c r="H924" s="3">
        <f t="shared" si="85"/>
        <v>8.0039024109137493</v>
      </c>
      <c r="I924" s="1">
        <f t="shared" si="86"/>
        <v>0</v>
      </c>
      <c r="J924" s="1">
        <f t="shared" si="87"/>
        <v>0</v>
      </c>
      <c r="K924" s="40">
        <f t="shared" si="88"/>
        <v>0.8732460979300799</v>
      </c>
      <c r="L924" s="7">
        <f t="shared" si="89"/>
        <v>0</v>
      </c>
    </row>
    <row r="925" spans="1:12" s="80" customFormat="1">
      <c r="A925" s="142" t="s">
        <v>930</v>
      </c>
      <c r="B925" s="151">
        <v>452176</v>
      </c>
      <c r="C925" s="80" t="s">
        <v>936</v>
      </c>
      <c r="D925" s="142" t="s">
        <v>1122</v>
      </c>
      <c r="E925" s="17">
        <v>0</v>
      </c>
      <c r="F925" s="123">
        <v>0</v>
      </c>
      <c r="G925" s="2">
        <f t="shared" si="84"/>
        <v>0</v>
      </c>
      <c r="H925" s="3">
        <f t="shared" si="85"/>
        <v>8.0039024109137493</v>
      </c>
      <c r="I925" s="1">
        <f t="shared" si="86"/>
        <v>0</v>
      </c>
      <c r="J925" s="1">
        <f t="shared" si="87"/>
        <v>0</v>
      </c>
      <c r="K925" s="40">
        <f t="shared" si="88"/>
        <v>0.8732460979300799</v>
      </c>
      <c r="L925" s="7">
        <f t="shared" si="89"/>
        <v>0</v>
      </c>
    </row>
    <row r="926" spans="1:12" s="80" customFormat="1">
      <c r="A926" s="142" t="s">
        <v>930</v>
      </c>
      <c r="B926" s="151">
        <v>452179</v>
      </c>
      <c r="C926" s="80" t="s">
        <v>937</v>
      </c>
      <c r="D926" s="142" t="s">
        <v>1122</v>
      </c>
      <c r="E926" s="17">
        <v>0</v>
      </c>
      <c r="F926" s="123">
        <v>0</v>
      </c>
      <c r="G926" s="2">
        <f t="shared" si="84"/>
        <v>0</v>
      </c>
      <c r="H926" s="3">
        <f t="shared" si="85"/>
        <v>8.0039024109137493</v>
      </c>
      <c r="I926" s="1">
        <f t="shared" si="86"/>
        <v>0</v>
      </c>
      <c r="J926" s="1">
        <f t="shared" si="87"/>
        <v>0</v>
      </c>
      <c r="K926" s="40">
        <f t="shared" si="88"/>
        <v>0.8732460979300799</v>
      </c>
      <c r="L926" s="7">
        <f t="shared" si="89"/>
        <v>0</v>
      </c>
    </row>
    <row r="927" spans="1:12" s="80" customFormat="1">
      <c r="A927" s="142" t="s">
        <v>930</v>
      </c>
      <c r="B927" s="142">
        <v>452191</v>
      </c>
      <c r="C927" s="80" t="s">
        <v>938</v>
      </c>
      <c r="D927" s="142" t="s">
        <v>1122</v>
      </c>
      <c r="E927" s="17">
        <v>0</v>
      </c>
      <c r="F927" s="123">
        <v>0</v>
      </c>
      <c r="G927" s="2">
        <f t="shared" si="84"/>
        <v>0</v>
      </c>
      <c r="H927" s="3">
        <f t="shared" si="85"/>
        <v>8.0039024109137493</v>
      </c>
      <c r="I927" s="1">
        <f t="shared" si="86"/>
        <v>0</v>
      </c>
      <c r="J927" s="1">
        <f t="shared" si="87"/>
        <v>0</v>
      </c>
      <c r="K927" s="40">
        <f t="shared" si="88"/>
        <v>0.8732460979300799</v>
      </c>
      <c r="L927" s="7">
        <f t="shared" si="89"/>
        <v>0</v>
      </c>
    </row>
    <row r="928" spans="1:12" s="80" customFormat="1">
      <c r="A928" s="142" t="s">
        <v>930</v>
      </c>
      <c r="B928" s="151">
        <v>452200</v>
      </c>
      <c r="C928" s="80" t="s">
        <v>939</v>
      </c>
      <c r="D928" s="142" t="s">
        <v>1122</v>
      </c>
      <c r="E928" s="17">
        <v>0</v>
      </c>
      <c r="F928" s="123">
        <v>0</v>
      </c>
      <c r="G928" s="2">
        <f t="shared" si="84"/>
        <v>0</v>
      </c>
      <c r="H928" s="3">
        <f t="shared" si="85"/>
        <v>8.0039024109137493</v>
      </c>
      <c r="I928" s="1">
        <f t="shared" si="86"/>
        <v>0</v>
      </c>
      <c r="J928" s="1">
        <f t="shared" si="87"/>
        <v>0</v>
      </c>
      <c r="K928" s="40">
        <f t="shared" si="88"/>
        <v>0.8732460979300799</v>
      </c>
      <c r="L928" s="7">
        <f t="shared" si="89"/>
        <v>0</v>
      </c>
    </row>
    <row r="929" spans="1:12" s="80" customFormat="1">
      <c r="A929" s="142" t="s">
        <v>930</v>
      </c>
      <c r="B929" s="151">
        <v>452226</v>
      </c>
      <c r="C929" s="80" t="s">
        <v>940</v>
      </c>
      <c r="D929" s="142" t="s">
        <v>1122</v>
      </c>
      <c r="E929" s="17">
        <v>0</v>
      </c>
      <c r="F929" s="123">
        <v>0</v>
      </c>
      <c r="G929" s="2">
        <f t="shared" si="84"/>
        <v>0</v>
      </c>
      <c r="H929" s="3">
        <f t="shared" si="85"/>
        <v>8.0039024109137493</v>
      </c>
      <c r="I929" s="1">
        <f t="shared" si="86"/>
        <v>0</v>
      </c>
      <c r="J929" s="1">
        <f t="shared" si="87"/>
        <v>0</v>
      </c>
      <c r="K929" s="40">
        <f t="shared" si="88"/>
        <v>0.8732460979300799</v>
      </c>
      <c r="L929" s="7">
        <f t="shared" si="89"/>
        <v>0</v>
      </c>
    </row>
    <row r="930" spans="1:12" s="80" customFormat="1">
      <c r="A930" s="142" t="s">
        <v>930</v>
      </c>
      <c r="B930" s="151">
        <v>453334</v>
      </c>
      <c r="C930" s="80" t="s">
        <v>941</v>
      </c>
      <c r="D930" s="142" t="s">
        <v>1122</v>
      </c>
      <c r="E930" s="17">
        <v>0</v>
      </c>
      <c r="F930" s="123">
        <v>0</v>
      </c>
      <c r="G930" s="2">
        <f t="shared" si="84"/>
        <v>0</v>
      </c>
      <c r="H930" s="3">
        <f t="shared" si="85"/>
        <v>8.0039024109137493</v>
      </c>
      <c r="I930" s="1">
        <f t="shared" si="86"/>
        <v>0</v>
      </c>
      <c r="J930" s="1">
        <f t="shared" si="87"/>
        <v>0</v>
      </c>
      <c r="K930" s="40">
        <f t="shared" si="88"/>
        <v>0.8732460979300799</v>
      </c>
      <c r="L930" s="7">
        <f t="shared" si="89"/>
        <v>0</v>
      </c>
    </row>
    <row r="931" spans="1:12" s="80" customFormat="1">
      <c r="A931" s="142" t="s">
        <v>930</v>
      </c>
      <c r="B931" s="152">
        <v>457991</v>
      </c>
      <c r="C931" s="80" t="s">
        <v>942</v>
      </c>
      <c r="D931" s="142" t="s">
        <v>1122</v>
      </c>
      <c r="E931" s="17">
        <v>0</v>
      </c>
      <c r="F931" s="123">
        <v>2525</v>
      </c>
      <c r="G931" s="2">
        <f t="shared" si="84"/>
        <v>0</v>
      </c>
      <c r="H931" s="3">
        <f t="shared" si="85"/>
        <v>8.0039024109137493</v>
      </c>
      <c r="I931" s="1">
        <f t="shared" si="86"/>
        <v>0</v>
      </c>
      <c r="J931" s="1">
        <f t="shared" si="87"/>
        <v>0</v>
      </c>
      <c r="K931" s="40">
        <f t="shared" si="88"/>
        <v>0.8732460979300799</v>
      </c>
      <c r="L931" s="7">
        <f t="shared" si="89"/>
        <v>0</v>
      </c>
    </row>
    <row r="932" spans="1:12" s="80" customFormat="1">
      <c r="A932" s="142" t="s">
        <v>943</v>
      </c>
      <c r="B932" s="151">
        <v>462178</v>
      </c>
      <c r="C932" s="80" t="s">
        <v>944</v>
      </c>
      <c r="D932" s="142" t="s">
        <v>1122</v>
      </c>
      <c r="E932" s="17">
        <v>0</v>
      </c>
      <c r="F932" s="123">
        <v>0</v>
      </c>
      <c r="G932" s="2">
        <f t="shared" si="84"/>
        <v>0</v>
      </c>
      <c r="H932" s="3">
        <f t="shared" si="85"/>
        <v>8.0039024109137493</v>
      </c>
      <c r="I932" s="1">
        <f t="shared" si="86"/>
        <v>0</v>
      </c>
      <c r="J932" s="1">
        <f t="shared" si="87"/>
        <v>0</v>
      </c>
      <c r="K932" s="40">
        <f t="shared" si="88"/>
        <v>0.8732460979300799</v>
      </c>
      <c r="L932" s="7">
        <f t="shared" si="89"/>
        <v>0</v>
      </c>
    </row>
    <row r="933" spans="1:12" s="80" customFormat="1">
      <c r="A933" s="142" t="s">
        <v>943</v>
      </c>
      <c r="B933" s="142">
        <v>462181</v>
      </c>
      <c r="C933" s="80" t="s">
        <v>945</v>
      </c>
      <c r="D933" s="142" t="s">
        <v>1122</v>
      </c>
      <c r="E933" s="17">
        <v>0</v>
      </c>
      <c r="F933" s="123">
        <v>0</v>
      </c>
      <c r="G933" s="2">
        <f t="shared" si="84"/>
        <v>0</v>
      </c>
      <c r="H933" s="3">
        <f t="shared" si="85"/>
        <v>8.0039024109137493</v>
      </c>
      <c r="I933" s="1">
        <f t="shared" si="86"/>
        <v>0</v>
      </c>
      <c r="J933" s="1">
        <f t="shared" si="87"/>
        <v>0</v>
      </c>
      <c r="K933" s="40">
        <f t="shared" si="88"/>
        <v>0.8732460979300799</v>
      </c>
      <c r="L933" s="7">
        <f t="shared" si="89"/>
        <v>0</v>
      </c>
    </row>
    <row r="934" spans="1:12" s="80" customFormat="1">
      <c r="A934" s="142" t="s">
        <v>943</v>
      </c>
      <c r="B934" s="151">
        <v>462182</v>
      </c>
      <c r="C934" s="80" t="s">
        <v>946</v>
      </c>
      <c r="D934" s="142" t="s">
        <v>1122</v>
      </c>
      <c r="E934" s="17">
        <v>0</v>
      </c>
      <c r="F934" s="123">
        <v>0</v>
      </c>
      <c r="G934" s="2">
        <f t="shared" si="84"/>
        <v>0</v>
      </c>
      <c r="H934" s="3">
        <f t="shared" si="85"/>
        <v>8.0039024109137493</v>
      </c>
      <c r="I934" s="1">
        <f t="shared" si="86"/>
        <v>0</v>
      </c>
      <c r="J934" s="1">
        <f t="shared" si="87"/>
        <v>0</v>
      </c>
      <c r="K934" s="40">
        <f t="shared" si="88"/>
        <v>0.8732460979300799</v>
      </c>
      <c r="L934" s="7">
        <f t="shared" si="89"/>
        <v>0</v>
      </c>
    </row>
    <row r="935" spans="1:12" s="80" customFormat="1">
      <c r="A935" s="142" t="s">
        <v>943</v>
      </c>
      <c r="B935" s="142">
        <v>462184</v>
      </c>
      <c r="C935" s="80" t="s">
        <v>947</v>
      </c>
      <c r="D935" s="142" t="s">
        <v>1122</v>
      </c>
      <c r="E935" s="17">
        <v>0</v>
      </c>
      <c r="F935" s="123">
        <v>0</v>
      </c>
      <c r="G935" s="2">
        <f t="shared" si="84"/>
        <v>0</v>
      </c>
      <c r="H935" s="3">
        <f t="shared" si="85"/>
        <v>8.0039024109137493</v>
      </c>
      <c r="I935" s="1">
        <f t="shared" si="86"/>
        <v>0</v>
      </c>
      <c r="J935" s="1">
        <f t="shared" si="87"/>
        <v>0</v>
      </c>
      <c r="K935" s="40">
        <f t="shared" si="88"/>
        <v>0.8732460979300799</v>
      </c>
      <c r="L935" s="7">
        <f t="shared" si="89"/>
        <v>0</v>
      </c>
    </row>
    <row r="936" spans="1:12" s="80" customFormat="1">
      <c r="A936" s="142" t="s">
        <v>943</v>
      </c>
      <c r="B936" s="151">
        <v>462186</v>
      </c>
      <c r="C936" s="80" t="s">
        <v>948</v>
      </c>
      <c r="D936" s="142" t="s">
        <v>1122</v>
      </c>
      <c r="E936" s="17">
        <v>0</v>
      </c>
      <c r="F936" s="123">
        <v>0</v>
      </c>
      <c r="G936" s="2">
        <f t="shared" si="84"/>
        <v>0</v>
      </c>
      <c r="H936" s="3">
        <f t="shared" si="85"/>
        <v>8.0039024109137493</v>
      </c>
      <c r="I936" s="1">
        <f t="shared" si="86"/>
        <v>0</v>
      </c>
      <c r="J936" s="1">
        <f t="shared" si="87"/>
        <v>0</v>
      </c>
      <c r="K936" s="40">
        <f t="shared" si="88"/>
        <v>0.8732460979300799</v>
      </c>
      <c r="L936" s="7">
        <f t="shared" si="89"/>
        <v>0</v>
      </c>
    </row>
    <row r="937" spans="1:12" s="80" customFormat="1">
      <c r="A937" s="142" t="s">
        <v>943</v>
      </c>
      <c r="B937" s="151">
        <v>462188</v>
      </c>
      <c r="C937" s="80" t="s">
        <v>949</v>
      </c>
      <c r="D937" s="142" t="s">
        <v>1122</v>
      </c>
      <c r="E937" s="17">
        <v>0</v>
      </c>
      <c r="F937" s="123">
        <v>0</v>
      </c>
      <c r="G937" s="2">
        <f t="shared" si="84"/>
        <v>0</v>
      </c>
      <c r="H937" s="3">
        <f t="shared" si="85"/>
        <v>8.0039024109137493</v>
      </c>
      <c r="I937" s="1">
        <f t="shared" si="86"/>
        <v>0</v>
      </c>
      <c r="J937" s="1">
        <f t="shared" si="87"/>
        <v>0</v>
      </c>
      <c r="K937" s="40">
        <f t="shared" si="88"/>
        <v>0.8732460979300799</v>
      </c>
      <c r="L937" s="7">
        <f t="shared" si="89"/>
        <v>0</v>
      </c>
    </row>
    <row r="938" spans="1:12" s="80" customFormat="1">
      <c r="A938" s="142" t="s">
        <v>943</v>
      </c>
      <c r="B938" s="142">
        <v>462190</v>
      </c>
      <c r="C938" s="80" t="s">
        <v>950</v>
      </c>
      <c r="D938" s="142" t="s">
        <v>1122</v>
      </c>
      <c r="E938" s="17">
        <v>0</v>
      </c>
      <c r="F938" s="123">
        <v>0</v>
      </c>
      <c r="G938" s="2">
        <f t="shared" si="84"/>
        <v>0</v>
      </c>
      <c r="H938" s="3">
        <f t="shared" si="85"/>
        <v>8.0039024109137493</v>
      </c>
      <c r="I938" s="1">
        <f t="shared" si="86"/>
        <v>0</v>
      </c>
      <c r="J938" s="1">
        <f t="shared" si="87"/>
        <v>0</v>
      </c>
      <c r="K938" s="40">
        <f t="shared" si="88"/>
        <v>0.8732460979300799</v>
      </c>
      <c r="L938" s="7">
        <f t="shared" si="89"/>
        <v>0</v>
      </c>
    </row>
    <row r="939" spans="1:12" s="80" customFormat="1">
      <c r="A939" s="142" t="s">
        <v>943</v>
      </c>
      <c r="B939" s="142">
        <v>462193</v>
      </c>
      <c r="C939" s="80" t="s">
        <v>951</v>
      </c>
      <c r="D939" s="142" t="s">
        <v>1122</v>
      </c>
      <c r="E939" s="17">
        <v>0</v>
      </c>
      <c r="F939" s="123">
        <v>0</v>
      </c>
      <c r="G939" s="2">
        <f t="shared" si="84"/>
        <v>0</v>
      </c>
      <c r="H939" s="3">
        <f t="shared" si="85"/>
        <v>8.0039024109137493</v>
      </c>
      <c r="I939" s="1">
        <f t="shared" si="86"/>
        <v>0</v>
      </c>
      <c r="J939" s="1">
        <f t="shared" si="87"/>
        <v>0</v>
      </c>
      <c r="K939" s="40">
        <f t="shared" si="88"/>
        <v>0.8732460979300799</v>
      </c>
      <c r="L939" s="7">
        <f t="shared" si="89"/>
        <v>0</v>
      </c>
    </row>
    <row r="940" spans="1:12" s="80" customFormat="1">
      <c r="A940" s="142" t="s">
        <v>943</v>
      </c>
      <c r="B940" s="151">
        <v>462194</v>
      </c>
      <c r="C940" s="80" t="s">
        <v>952</v>
      </c>
      <c r="D940" s="142" t="s">
        <v>1122</v>
      </c>
      <c r="E940" s="17">
        <v>0</v>
      </c>
      <c r="F940" s="123">
        <v>0</v>
      </c>
      <c r="G940" s="2">
        <f t="shared" si="84"/>
        <v>0</v>
      </c>
      <c r="H940" s="3">
        <f t="shared" si="85"/>
        <v>8.0039024109137493</v>
      </c>
      <c r="I940" s="1">
        <f t="shared" si="86"/>
        <v>0</v>
      </c>
      <c r="J940" s="1">
        <f t="shared" si="87"/>
        <v>0</v>
      </c>
      <c r="K940" s="40">
        <f t="shared" si="88"/>
        <v>0.8732460979300799</v>
      </c>
      <c r="L940" s="7">
        <f t="shared" si="89"/>
        <v>0</v>
      </c>
    </row>
    <row r="941" spans="1:12" s="80" customFormat="1">
      <c r="A941" s="142" t="s">
        <v>943</v>
      </c>
      <c r="B941" s="151">
        <v>462195</v>
      </c>
      <c r="C941" s="80" t="s">
        <v>953</v>
      </c>
      <c r="D941" s="142" t="s">
        <v>1122</v>
      </c>
      <c r="E941" s="17">
        <v>0</v>
      </c>
      <c r="F941" s="123">
        <v>0</v>
      </c>
      <c r="G941" s="2">
        <f t="shared" si="84"/>
        <v>0</v>
      </c>
      <c r="H941" s="3">
        <f t="shared" si="85"/>
        <v>8.0039024109137493</v>
      </c>
      <c r="I941" s="1">
        <f t="shared" si="86"/>
        <v>0</v>
      </c>
      <c r="J941" s="1">
        <f t="shared" si="87"/>
        <v>0</v>
      </c>
      <c r="K941" s="40">
        <f t="shared" si="88"/>
        <v>0.8732460979300799</v>
      </c>
      <c r="L941" s="7">
        <f t="shared" si="89"/>
        <v>0</v>
      </c>
    </row>
    <row r="942" spans="1:12" s="80" customFormat="1">
      <c r="A942" s="142" t="s">
        <v>943</v>
      </c>
      <c r="B942" s="151">
        <v>462196</v>
      </c>
      <c r="C942" s="80" t="s">
        <v>954</v>
      </c>
      <c r="D942" s="142" t="s">
        <v>1122</v>
      </c>
      <c r="E942" s="17">
        <v>0</v>
      </c>
      <c r="F942" s="123">
        <v>0</v>
      </c>
      <c r="G942" s="2">
        <f t="shared" si="84"/>
        <v>0</v>
      </c>
      <c r="H942" s="3">
        <f t="shared" si="85"/>
        <v>8.0039024109137493</v>
      </c>
      <c r="I942" s="1">
        <f t="shared" si="86"/>
        <v>0</v>
      </c>
      <c r="J942" s="1">
        <f t="shared" si="87"/>
        <v>0</v>
      </c>
      <c r="K942" s="40">
        <f t="shared" si="88"/>
        <v>0.8732460979300799</v>
      </c>
      <c r="L942" s="7">
        <f t="shared" si="89"/>
        <v>0</v>
      </c>
    </row>
    <row r="943" spans="1:12" s="80" customFormat="1">
      <c r="A943" s="142" t="s">
        <v>943</v>
      </c>
      <c r="B943" s="151">
        <v>462197</v>
      </c>
      <c r="C943" s="80" t="s">
        <v>955</v>
      </c>
      <c r="D943" s="142" t="s">
        <v>1122</v>
      </c>
      <c r="E943" s="17">
        <v>0</v>
      </c>
      <c r="F943" s="123">
        <v>0</v>
      </c>
      <c r="G943" s="2">
        <f t="shared" si="84"/>
        <v>0</v>
      </c>
      <c r="H943" s="3">
        <f t="shared" si="85"/>
        <v>8.0039024109137493</v>
      </c>
      <c r="I943" s="1">
        <f t="shared" si="86"/>
        <v>0</v>
      </c>
      <c r="J943" s="1">
        <f t="shared" si="87"/>
        <v>0</v>
      </c>
      <c r="K943" s="40">
        <f t="shared" si="88"/>
        <v>0.8732460979300799</v>
      </c>
      <c r="L943" s="7">
        <f t="shared" si="89"/>
        <v>0</v>
      </c>
    </row>
    <row r="944" spans="1:12" s="80" customFormat="1">
      <c r="A944" s="142" t="s">
        <v>943</v>
      </c>
      <c r="B944" s="142">
        <v>462198</v>
      </c>
      <c r="C944" s="80" t="s">
        <v>956</v>
      </c>
      <c r="D944" s="142" t="s">
        <v>1122</v>
      </c>
      <c r="E944" s="17">
        <v>0</v>
      </c>
      <c r="F944" s="123">
        <v>0</v>
      </c>
      <c r="G944" s="2">
        <f t="shared" si="84"/>
        <v>0</v>
      </c>
      <c r="H944" s="3">
        <f t="shared" si="85"/>
        <v>8.0039024109137493</v>
      </c>
      <c r="I944" s="1">
        <f t="shared" si="86"/>
        <v>0</v>
      </c>
      <c r="J944" s="1">
        <f t="shared" si="87"/>
        <v>0</v>
      </c>
      <c r="K944" s="40">
        <f t="shared" si="88"/>
        <v>0.8732460979300799</v>
      </c>
      <c r="L944" s="7">
        <f t="shared" si="89"/>
        <v>0</v>
      </c>
    </row>
    <row r="945" spans="1:12" s="80" customFormat="1">
      <c r="A945" s="142" t="s">
        <v>943</v>
      </c>
      <c r="B945" s="151">
        <v>462199</v>
      </c>
      <c r="C945" s="80" t="s">
        <v>957</v>
      </c>
      <c r="D945" s="142" t="s">
        <v>1122</v>
      </c>
      <c r="E945" s="17">
        <v>0</v>
      </c>
      <c r="F945" s="123">
        <v>0</v>
      </c>
      <c r="G945" s="2">
        <f t="shared" si="84"/>
        <v>0</v>
      </c>
      <c r="H945" s="3">
        <f t="shared" si="85"/>
        <v>8.0039024109137493</v>
      </c>
      <c r="I945" s="1">
        <f t="shared" si="86"/>
        <v>0</v>
      </c>
      <c r="J945" s="1">
        <f t="shared" si="87"/>
        <v>0</v>
      </c>
      <c r="K945" s="40">
        <f t="shared" si="88"/>
        <v>0.8732460979300799</v>
      </c>
      <c r="L945" s="7">
        <f t="shared" si="89"/>
        <v>0</v>
      </c>
    </row>
    <row r="946" spans="1:12" s="80" customFormat="1">
      <c r="A946" s="142" t="s">
        <v>943</v>
      </c>
      <c r="B946" s="142">
        <v>462201</v>
      </c>
      <c r="C946" s="80" t="s">
        <v>958</v>
      </c>
      <c r="D946" s="142" t="s">
        <v>1122</v>
      </c>
      <c r="E946" s="17">
        <v>0</v>
      </c>
      <c r="F946" s="123">
        <v>0</v>
      </c>
      <c r="G946" s="2">
        <f t="shared" si="84"/>
        <v>0</v>
      </c>
      <c r="H946" s="3">
        <f t="shared" si="85"/>
        <v>8.0039024109137493</v>
      </c>
      <c r="I946" s="1">
        <f t="shared" si="86"/>
        <v>0</v>
      </c>
      <c r="J946" s="1">
        <f t="shared" si="87"/>
        <v>0</v>
      </c>
      <c r="K946" s="40">
        <f t="shared" si="88"/>
        <v>0.8732460979300799</v>
      </c>
      <c r="L946" s="7">
        <f t="shared" si="89"/>
        <v>0</v>
      </c>
    </row>
    <row r="947" spans="1:12" s="80" customFormat="1">
      <c r="A947" s="142" t="s">
        <v>943</v>
      </c>
      <c r="B947" s="151">
        <v>462202</v>
      </c>
      <c r="C947" s="80" t="s">
        <v>959</v>
      </c>
      <c r="D947" s="142" t="s">
        <v>1122</v>
      </c>
      <c r="E947" s="17">
        <v>0</v>
      </c>
      <c r="F947" s="123">
        <v>0</v>
      </c>
      <c r="G947" s="2">
        <f t="shared" si="84"/>
        <v>0</v>
      </c>
      <c r="H947" s="3">
        <f t="shared" si="85"/>
        <v>8.0039024109137493</v>
      </c>
      <c r="I947" s="1">
        <f t="shared" si="86"/>
        <v>0</v>
      </c>
      <c r="J947" s="1">
        <f t="shared" si="87"/>
        <v>0</v>
      </c>
      <c r="K947" s="40">
        <f t="shared" si="88"/>
        <v>0.8732460979300799</v>
      </c>
      <c r="L947" s="7">
        <f t="shared" si="89"/>
        <v>0</v>
      </c>
    </row>
    <row r="948" spans="1:12" s="80" customFormat="1">
      <c r="A948" s="142" t="s">
        <v>943</v>
      </c>
      <c r="B948" s="151">
        <v>462203</v>
      </c>
      <c r="C948" s="80" t="s">
        <v>960</v>
      </c>
      <c r="D948" s="142" t="s">
        <v>1122</v>
      </c>
      <c r="E948" s="17">
        <v>0</v>
      </c>
      <c r="F948" s="123">
        <v>0</v>
      </c>
      <c r="G948" s="2">
        <f t="shared" si="84"/>
        <v>0</v>
      </c>
      <c r="H948" s="3">
        <f t="shared" si="85"/>
        <v>8.0039024109137493</v>
      </c>
      <c r="I948" s="1">
        <f t="shared" si="86"/>
        <v>0</v>
      </c>
      <c r="J948" s="1">
        <f t="shared" si="87"/>
        <v>0</v>
      </c>
      <c r="K948" s="40">
        <f t="shared" si="88"/>
        <v>0.8732460979300799</v>
      </c>
      <c r="L948" s="7">
        <f t="shared" si="89"/>
        <v>0</v>
      </c>
    </row>
    <row r="949" spans="1:12" s="80" customFormat="1">
      <c r="A949" s="142" t="s">
        <v>943</v>
      </c>
      <c r="B949" s="151">
        <v>462206</v>
      </c>
      <c r="C949" s="80" t="s">
        <v>961</v>
      </c>
      <c r="D949" s="142" t="s">
        <v>1122</v>
      </c>
      <c r="E949" s="17">
        <v>0</v>
      </c>
      <c r="F949" s="123">
        <v>0</v>
      </c>
      <c r="G949" s="2">
        <f t="shared" si="84"/>
        <v>0</v>
      </c>
      <c r="H949" s="3">
        <f t="shared" si="85"/>
        <v>8.0039024109137493</v>
      </c>
      <c r="I949" s="1">
        <f t="shared" si="86"/>
        <v>0</v>
      </c>
      <c r="J949" s="1">
        <f t="shared" si="87"/>
        <v>0</v>
      </c>
      <c r="K949" s="40">
        <f t="shared" si="88"/>
        <v>0.8732460979300799</v>
      </c>
      <c r="L949" s="7">
        <f t="shared" si="89"/>
        <v>0</v>
      </c>
    </row>
    <row r="950" spans="1:12" s="80" customFormat="1">
      <c r="A950" s="142" t="s">
        <v>943</v>
      </c>
      <c r="B950" s="142">
        <v>462207</v>
      </c>
      <c r="C950" s="80" t="s">
        <v>962</v>
      </c>
      <c r="D950" s="142" t="s">
        <v>1122</v>
      </c>
      <c r="E950" s="17">
        <v>0</v>
      </c>
      <c r="F950" s="123">
        <v>0</v>
      </c>
      <c r="G950" s="2">
        <f t="shared" si="84"/>
        <v>0</v>
      </c>
      <c r="H950" s="3">
        <f t="shared" si="85"/>
        <v>8.0039024109137493</v>
      </c>
      <c r="I950" s="1">
        <f t="shared" si="86"/>
        <v>0</v>
      </c>
      <c r="J950" s="1">
        <f t="shared" si="87"/>
        <v>0</v>
      </c>
      <c r="K950" s="40">
        <f t="shared" si="88"/>
        <v>0.8732460979300799</v>
      </c>
      <c r="L950" s="7">
        <f t="shared" si="89"/>
        <v>0</v>
      </c>
    </row>
    <row r="951" spans="1:12" s="80" customFormat="1">
      <c r="A951" s="142" t="s">
        <v>943</v>
      </c>
      <c r="B951" s="151">
        <v>462209</v>
      </c>
      <c r="C951" s="80" t="s">
        <v>963</v>
      </c>
      <c r="D951" s="142" t="s">
        <v>1122</v>
      </c>
      <c r="E951" s="17">
        <v>0</v>
      </c>
      <c r="F951" s="123">
        <v>0</v>
      </c>
      <c r="G951" s="2">
        <f t="shared" si="84"/>
        <v>0</v>
      </c>
      <c r="H951" s="3">
        <f t="shared" si="85"/>
        <v>8.0039024109137493</v>
      </c>
      <c r="I951" s="1">
        <f t="shared" si="86"/>
        <v>0</v>
      </c>
      <c r="J951" s="1">
        <f t="shared" si="87"/>
        <v>0</v>
      </c>
      <c r="K951" s="40">
        <f t="shared" si="88"/>
        <v>0.8732460979300799</v>
      </c>
      <c r="L951" s="7">
        <f t="shared" si="89"/>
        <v>0</v>
      </c>
    </row>
    <row r="952" spans="1:12" s="80" customFormat="1">
      <c r="A952" s="142" t="s">
        <v>943</v>
      </c>
      <c r="B952" s="151">
        <v>462210</v>
      </c>
      <c r="C952" s="80" t="s">
        <v>964</v>
      </c>
      <c r="D952" s="142" t="s">
        <v>1122</v>
      </c>
      <c r="E952" s="17">
        <v>0</v>
      </c>
      <c r="F952" s="123">
        <v>0</v>
      </c>
      <c r="G952" s="2">
        <f t="shared" si="84"/>
        <v>0</v>
      </c>
      <c r="H952" s="3">
        <f t="shared" si="85"/>
        <v>8.0039024109137493</v>
      </c>
      <c r="I952" s="1">
        <f t="shared" si="86"/>
        <v>0</v>
      </c>
      <c r="J952" s="1">
        <f t="shared" si="87"/>
        <v>0</v>
      </c>
      <c r="K952" s="40">
        <f t="shared" si="88"/>
        <v>0.8732460979300799</v>
      </c>
      <c r="L952" s="7">
        <f t="shared" si="89"/>
        <v>0</v>
      </c>
    </row>
    <row r="953" spans="1:12" s="80" customFormat="1">
      <c r="A953" s="142" t="s">
        <v>965</v>
      </c>
      <c r="B953" s="151">
        <v>472213</v>
      </c>
      <c r="C953" s="80" t="s">
        <v>966</v>
      </c>
      <c r="D953" s="142" t="s">
        <v>1122</v>
      </c>
      <c r="E953" s="17">
        <v>0</v>
      </c>
      <c r="F953" s="123">
        <v>0</v>
      </c>
      <c r="G953" s="2">
        <f t="shared" si="84"/>
        <v>0</v>
      </c>
      <c r="H953" s="3">
        <f t="shared" si="85"/>
        <v>8.0039024109137493</v>
      </c>
      <c r="I953" s="1">
        <f t="shared" si="86"/>
        <v>0</v>
      </c>
      <c r="J953" s="1">
        <f t="shared" si="87"/>
        <v>0</v>
      </c>
      <c r="K953" s="40">
        <f t="shared" si="88"/>
        <v>0.8732460979300799</v>
      </c>
      <c r="L953" s="7">
        <f t="shared" si="89"/>
        <v>0</v>
      </c>
    </row>
    <row r="954" spans="1:12" s="80" customFormat="1">
      <c r="A954" s="142" t="s">
        <v>965</v>
      </c>
      <c r="B954" s="142">
        <v>472215</v>
      </c>
      <c r="C954" s="80" t="s">
        <v>967</v>
      </c>
      <c r="D954" s="142" t="s">
        <v>1122</v>
      </c>
      <c r="E954" s="17">
        <v>0</v>
      </c>
      <c r="F954" s="123">
        <v>0</v>
      </c>
      <c r="G954" s="2">
        <f t="shared" si="84"/>
        <v>0</v>
      </c>
      <c r="H954" s="3">
        <f t="shared" si="85"/>
        <v>8.0039024109137493</v>
      </c>
      <c r="I954" s="1">
        <f t="shared" si="86"/>
        <v>0</v>
      </c>
      <c r="J954" s="1">
        <f t="shared" si="87"/>
        <v>0</v>
      </c>
      <c r="K954" s="40">
        <f t="shared" si="88"/>
        <v>0.8732460979300799</v>
      </c>
      <c r="L954" s="7">
        <f t="shared" si="89"/>
        <v>0</v>
      </c>
    </row>
    <row r="955" spans="1:12" s="80" customFormat="1">
      <c r="A955" s="142" t="s">
        <v>965</v>
      </c>
      <c r="B955" s="151">
        <v>472218</v>
      </c>
      <c r="C955" s="80" t="s">
        <v>968</v>
      </c>
      <c r="D955" s="142" t="s">
        <v>1122</v>
      </c>
      <c r="E955" s="17">
        <v>0</v>
      </c>
      <c r="F955" s="123">
        <v>0</v>
      </c>
      <c r="G955" s="2">
        <f t="shared" si="84"/>
        <v>0</v>
      </c>
      <c r="H955" s="3">
        <f t="shared" si="85"/>
        <v>8.0039024109137493</v>
      </c>
      <c r="I955" s="1">
        <f t="shared" si="86"/>
        <v>0</v>
      </c>
      <c r="J955" s="1">
        <f t="shared" si="87"/>
        <v>0</v>
      </c>
      <c r="K955" s="40">
        <f t="shared" si="88"/>
        <v>0.8732460979300799</v>
      </c>
      <c r="L955" s="7">
        <f t="shared" si="89"/>
        <v>0</v>
      </c>
    </row>
    <row r="956" spans="1:12" s="80" customFormat="1">
      <c r="A956" s="142" t="s">
        <v>965</v>
      </c>
      <c r="B956" s="151">
        <v>472220</v>
      </c>
      <c r="C956" s="80" t="s">
        <v>969</v>
      </c>
      <c r="D956" s="142" t="s">
        <v>1122</v>
      </c>
      <c r="E956" s="17">
        <v>0</v>
      </c>
      <c r="F956" s="123">
        <v>0</v>
      </c>
      <c r="G956" s="2">
        <f t="shared" si="84"/>
        <v>0</v>
      </c>
      <c r="H956" s="3">
        <f t="shared" si="85"/>
        <v>8.0039024109137493</v>
      </c>
      <c r="I956" s="1">
        <f t="shared" si="86"/>
        <v>0</v>
      </c>
      <c r="J956" s="1">
        <f t="shared" si="87"/>
        <v>0</v>
      </c>
      <c r="K956" s="40">
        <f t="shared" si="88"/>
        <v>0.8732460979300799</v>
      </c>
      <c r="L956" s="7">
        <f t="shared" si="89"/>
        <v>0</v>
      </c>
    </row>
    <row r="957" spans="1:12" s="80" customFormat="1">
      <c r="A957" s="142" t="s">
        <v>965</v>
      </c>
      <c r="B957" s="151">
        <v>472221</v>
      </c>
      <c r="C957" s="80" t="s">
        <v>281</v>
      </c>
      <c r="D957" s="142" t="s">
        <v>1122</v>
      </c>
      <c r="E957" s="17">
        <v>0</v>
      </c>
      <c r="F957" s="123">
        <v>0</v>
      </c>
      <c r="G957" s="2">
        <f t="shared" si="84"/>
        <v>0</v>
      </c>
      <c r="H957" s="3">
        <f t="shared" si="85"/>
        <v>8.0039024109137493</v>
      </c>
      <c r="I957" s="1">
        <f t="shared" si="86"/>
        <v>0</v>
      </c>
      <c r="J957" s="1">
        <f t="shared" si="87"/>
        <v>0</v>
      </c>
      <c r="K957" s="40">
        <f t="shared" si="88"/>
        <v>0.8732460979300799</v>
      </c>
      <c r="L957" s="7">
        <f t="shared" si="89"/>
        <v>0</v>
      </c>
    </row>
    <row r="958" spans="1:12" s="80" customFormat="1">
      <c r="A958" s="142" t="s">
        <v>965</v>
      </c>
      <c r="B958" s="151">
        <v>472226</v>
      </c>
      <c r="C958" s="80" t="s">
        <v>970</v>
      </c>
      <c r="D958" s="142" t="s">
        <v>1122</v>
      </c>
      <c r="E958" s="17">
        <v>0</v>
      </c>
      <c r="F958" s="123">
        <v>0</v>
      </c>
      <c r="G958" s="2">
        <f t="shared" si="84"/>
        <v>0</v>
      </c>
      <c r="H958" s="3">
        <f t="shared" si="85"/>
        <v>8.0039024109137493</v>
      </c>
      <c r="I958" s="1">
        <f t="shared" si="86"/>
        <v>0</v>
      </c>
      <c r="J958" s="1">
        <f t="shared" si="87"/>
        <v>0</v>
      </c>
      <c r="K958" s="40">
        <f t="shared" si="88"/>
        <v>0.8732460979300799</v>
      </c>
      <c r="L958" s="7">
        <f t="shared" si="89"/>
        <v>0</v>
      </c>
    </row>
    <row r="959" spans="1:12" s="80" customFormat="1">
      <c r="A959" s="142" t="s">
        <v>965</v>
      </c>
      <c r="B959" s="142">
        <v>472227</v>
      </c>
      <c r="C959" s="80" t="s">
        <v>971</v>
      </c>
      <c r="D959" s="142" t="s">
        <v>1122</v>
      </c>
      <c r="E959" s="17">
        <v>0</v>
      </c>
      <c r="F959" s="123">
        <v>0</v>
      </c>
      <c r="G959" s="2">
        <f t="shared" si="84"/>
        <v>0</v>
      </c>
      <c r="H959" s="3">
        <f t="shared" si="85"/>
        <v>8.0039024109137493</v>
      </c>
      <c r="I959" s="1">
        <f t="shared" si="86"/>
        <v>0</v>
      </c>
      <c r="J959" s="1">
        <f t="shared" si="87"/>
        <v>0</v>
      </c>
      <c r="K959" s="40">
        <f t="shared" si="88"/>
        <v>0.8732460979300799</v>
      </c>
      <c r="L959" s="7">
        <f t="shared" si="89"/>
        <v>0</v>
      </c>
    </row>
    <row r="960" spans="1:12" s="80" customFormat="1">
      <c r="A960" s="142" t="s">
        <v>965</v>
      </c>
      <c r="B960" s="142">
        <v>472230</v>
      </c>
      <c r="C960" s="80" t="s">
        <v>972</v>
      </c>
      <c r="D960" s="142" t="s">
        <v>1122</v>
      </c>
      <c r="E960" s="17">
        <v>0</v>
      </c>
      <c r="F960" s="123">
        <v>0</v>
      </c>
      <c r="G960" s="2">
        <f t="shared" si="84"/>
        <v>0</v>
      </c>
      <c r="H960" s="3">
        <f t="shared" si="85"/>
        <v>8.0039024109137493</v>
      </c>
      <c r="I960" s="1">
        <f t="shared" si="86"/>
        <v>0</v>
      </c>
      <c r="J960" s="1">
        <f t="shared" si="87"/>
        <v>0</v>
      </c>
      <c r="K960" s="40">
        <f t="shared" si="88"/>
        <v>0.8732460979300799</v>
      </c>
      <c r="L960" s="7">
        <f t="shared" si="89"/>
        <v>0</v>
      </c>
    </row>
    <row r="961" spans="1:12" s="80" customFormat="1">
      <c r="A961" s="142" t="s">
        <v>965</v>
      </c>
      <c r="B961" s="142">
        <v>472231</v>
      </c>
      <c r="C961" s="80" t="s">
        <v>973</v>
      </c>
      <c r="D961" s="142" t="s">
        <v>1122</v>
      </c>
      <c r="E961" s="17">
        <v>0</v>
      </c>
      <c r="F961" s="123">
        <v>0</v>
      </c>
      <c r="G961" s="2">
        <f t="shared" si="84"/>
        <v>0</v>
      </c>
      <c r="H961" s="3">
        <f t="shared" si="85"/>
        <v>8.0039024109137493</v>
      </c>
      <c r="I961" s="1">
        <f t="shared" si="86"/>
        <v>0</v>
      </c>
      <c r="J961" s="1">
        <f t="shared" si="87"/>
        <v>0</v>
      </c>
      <c r="K961" s="40">
        <f t="shared" si="88"/>
        <v>0.8732460979300799</v>
      </c>
      <c r="L961" s="7">
        <f t="shared" si="89"/>
        <v>0</v>
      </c>
    </row>
    <row r="962" spans="1:12" s="80" customFormat="1">
      <c r="A962" s="142" t="s">
        <v>965</v>
      </c>
      <c r="B962" s="151">
        <v>472232</v>
      </c>
      <c r="C962" s="80" t="s">
        <v>974</v>
      </c>
      <c r="D962" s="142" t="s">
        <v>1122</v>
      </c>
      <c r="E962" s="17">
        <v>0</v>
      </c>
      <c r="F962" s="123">
        <v>0</v>
      </c>
      <c r="G962" s="2">
        <f t="shared" si="84"/>
        <v>0</v>
      </c>
      <c r="H962" s="3">
        <f t="shared" si="85"/>
        <v>8.0039024109137493</v>
      </c>
      <c r="I962" s="1">
        <f t="shared" si="86"/>
        <v>0</v>
      </c>
      <c r="J962" s="1">
        <f t="shared" si="87"/>
        <v>0</v>
      </c>
      <c r="K962" s="40">
        <f t="shared" si="88"/>
        <v>0.8732460979300799</v>
      </c>
      <c r="L962" s="7">
        <f t="shared" si="89"/>
        <v>0</v>
      </c>
    </row>
    <row r="963" spans="1:12" s="80" customFormat="1">
      <c r="A963" s="142" t="s">
        <v>965</v>
      </c>
      <c r="B963" s="142">
        <v>472233</v>
      </c>
      <c r="C963" s="80" t="s">
        <v>975</v>
      </c>
      <c r="D963" s="142" t="s">
        <v>1122</v>
      </c>
      <c r="E963" s="17">
        <v>0</v>
      </c>
      <c r="F963" s="123">
        <v>0</v>
      </c>
      <c r="G963" s="2">
        <f t="shared" ref="G963:G1026" si="90">IFERROR(E963/F963,0)</f>
        <v>0</v>
      </c>
      <c r="H963" s="3">
        <f t="shared" ref="H963:H1026" si="91">$D$1108</f>
        <v>8.0039024109137493</v>
      </c>
      <c r="I963" s="1">
        <f t="shared" ref="I963:I1026" si="92">MIN(E963,F963*H963)</f>
        <v>0</v>
      </c>
      <c r="J963" s="1">
        <f t="shared" ref="J963:J1026" si="93">E963-I963</f>
        <v>0</v>
      </c>
      <c r="K963" s="40">
        <f t="shared" ref="K963:K1026" si="94">$J$1106</f>
        <v>0.8732460979300799</v>
      </c>
      <c r="L963" s="7">
        <f t="shared" ref="L963:L1026" si="95">K963*J963</f>
        <v>0</v>
      </c>
    </row>
    <row r="964" spans="1:12" s="80" customFormat="1">
      <c r="A964" s="142" t="s">
        <v>965</v>
      </c>
      <c r="B964" s="151">
        <v>472295</v>
      </c>
      <c r="C964" s="80" t="s">
        <v>976</v>
      </c>
      <c r="D964" s="142" t="s">
        <v>1122</v>
      </c>
      <c r="E964" s="17">
        <v>0</v>
      </c>
      <c r="F964" s="123">
        <v>0</v>
      </c>
      <c r="G964" s="2">
        <f t="shared" si="90"/>
        <v>0</v>
      </c>
      <c r="H964" s="3">
        <f t="shared" si="91"/>
        <v>8.0039024109137493</v>
      </c>
      <c r="I964" s="1">
        <f t="shared" si="92"/>
        <v>0</v>
      </c>
      <c r="J964" s="1">
        <f t="shared" si="93"/>
        <v>0</v>
      </c>
      <c r="K964" s="40">
        <f t="shared" si="94"/>
        <v>0.8732460979300799</v>
      </c>
      <c r="L964" s="7">
        <f t="shared" si="95"/>
        <v>0</v>
      </c>
    </row>
    <row r="965" spans="1:12" s="80" customFormat="1">
      <c r="A965" s="142" t="s">
        <v>965</v>
      </c>
      <c r="B965" s="142">
        <v>472423</v>
      </c>
      <c r="C965" s="80" t="s">
        <v>977</v>
      </c>
      <c r="D965" s="142" t="s">
        <v>1122</v>
      </c>
      <c r="E965" s="17">
        <v>0</v>
      </c>
      <c r="F965" s="123">
        <v>0</v>
      </c>
      <c r="G965" s="2">
        <f t="shared" si="90"/>
        <v>0</v>
      </c>
      <c r="H965" s="3">
        <f t="shared" si="91"/>
        <v>8.0039024109137493</v>
      </c>
      <c r="I965" s="1">
        <f t="shared" si="92"/>
        <v>0</v>
      </c>
      <c r="J965" s="1">
        <f t="shared" si="93"/>
        <v>0</v>
      </c>
      <c r="K965" s="40">
        <f t="shared" si="94"/>
        <v>0.8732460979300799</v>
      </c>
      <c r="L965" s="7">
        <f t="shared" si="95"/>
        <v>0</v>
      </c>
    </row>
    <row r="966" spans="1:12" s="80" customFormat="1">
      <c r="A966" s="142" t="s">
        <v>965</v>
      </c>
      <c r="B966" s="142">
        <v>473333</v>
      </c>
      <c r="C966" s="80" t="s">
        <v>978</v>
      </c>
      <c r="D966" s="142" t="s">
        <v>1122</v>
      </c>
      <c r="E966" s="17">
        <v>0</v>
      </c>
      <c r="F966" s="123">
        <v>0</v>
      </c>
      <c r="G966" s="2">
        <f t="shared" si="90"/>
        <v>0</v>
      </c>
      <c r="H966" s="3">
        <f t="shared" si="91"/>
        <v>8.0039024109137493</v>
      </c>
      <c r="I966" s="1">
        <f t="shared" si="92"/>
        <v>0</v>
      </c>
      <c r="J966" s="1">
        <f t="shared" si="93"/>
        <v>0</v>
      </c>
      <c r="K966" s="40">
        <f t="shared" si="94"/>
        <v>0.8732460979300799</v>
      </c>
      <c r="L966" s="7">
        <f t="shared" si="95"/>
        <v>0</v>
      </c>
    </row>
    <row r="967" spans="1:12" s="80" customFormat="1">
      <c r="A967" s="142" t="s">
        <v>979</v>
      </c>
      <c r="B967" s="142">
        <v>482235</v>
      </c>
      <c r="C967" s="80" t="s">
        <v>980</v>
      </c>
      <c r="D967" s="142" t="s">
        <v>1122</v>
      </c>
      <c r="E967" s="17">
        <v>0</v>
      </c>
      <c r="F967" s="123">
        <v>0</v>
      </c>
      <c r="G967" s="2">
        <f t="shared" si="90"/>
        <v>0</v>
      </c>
      <c r="H967" s="3">
        <f t="shared" si="91"/>
        <v>8.0039024109137493</v>
      </c>
      <c r="I967" s="1">
        <f t="shared" si="92"/>
        <v>0</v>
      </c>
      <c r="J967" s="1">
        <f t="shared" si="93"/>
        <v>0</v>
      </c>
      <c r="K967" s="40">
        <f t="shared" si="94"/>
        <v>0.8732460979300799</v>
      </c>
      <c r="L967" s="7">
        <f t="shared" si="95"/>
        <v>0</v>
      </c>
    </row>
    <row r="968" spans="1:12" s="80" customFormat="1">
      <c r="A968" s="142" t="s">
        <v>979</v>
      </c>
      <c r="B968" s="142">
        <v>482241</v>
      </c>
      <c r="C968" s="80" t="s">
        <v>981</v>
      </c>
      <c r="D968" s="142" t="s">
        <v>1122</v>
      </c>
      <c r="E968" s="17">
        <v>0</v>
      </c>
      <c r="F968" s="123">
        <v>0</v>
      </c>
      <c r="G968" s="2">
        <f t="shared" si="90"/>
        <v>0</v>
      </c>
      <c r="H968" s="3">
        <f t="shared" si="91"/>
        <v>8.0039024109137493</v>
      </c>
      <c r="I968" s="1">
        <f t="shared" si="92"/>
        <v>0</v>
      </c>
      <c r="J968" s="1">
        <f t="shared" si="93"/>
        <v>0</v>
      </c>
      <c r="K968" s="40">
        <f t="shared" si="94"/>
        <v>0.8732460979300799</v>
      </c>
      <c r="L968" s="7">
        <f t="shared" si="95"/>
        <v>0</v>
      </c>
    </row>
    <row r="969" spans="1:12" s="80" customFormat="1">
      <c r="A969" s="142" t="s">
        <v>979</v>
      </c>
      <c r="B969" s="151">
        <v>482242</v>
      </c>
      <c r="C969" s="80" t="s">
        <v>982</v>
      </c>
      <c r="D969" s="142" t="s">
        <v>1122</v>
      </c>
      <c r="E969" s="17">
        <v>0</v>
      </c>
      <c r="F969" s="123">
        <v>0</v>
      </c>
      <c r="G969" s="2">
        <f t="shared" si="90"/>
        <v>0</v>
      </c>
      <c r="H969" s="3">
        <f t="shared" si="91"/>
        <v>8.0039024109137493</v>
      </c>
      <c r="I969" s="1">
        <f t="shared" si="92"/>
        <v>0</v>
      </c>
      <c r="J969" s="1">
        <f t="shared" si="93"/>
        <v>0</v>
      </c>
      <c r="K969" s="40">
        <f t="shared" si="94"/>
        <v>0.8732460979300799</v>
      </c>
      <c r="L969" s="7">
        <f t="shared" si="95"/>
        <v>0</v>
      </c>
    </row>
    <row r="970" spans="1:12" s="80" customFormat="1">
      <c r="A970" s="142" t="s">
        <v>979</v>
      </c>
      <c r="B970" s="142">
        <v>482244</v>
      </c>
      <c r="C970" s="80" t="s">
        <v>983</v>
      </c>
      <c r="D970" s="142" t="s">
        <v>1122</v>
      </c>
      <c r="E970" s="17">
        <v>0</v>
      </c>
      <c r="F970" s="123">
        <v>0</v>
      </c>
      <c r="G970" s="2">
        <f t="shared" si="90"/>
        <v>0</v>
      </c>
      <c r="H970" s="3">
        <f t="shared" si="91"/>
        <v>8.0039024109137493</v>
      </c>
      <c r="I970" s="1">
        <f t="shared" si="92"/>
        <v>0</v>
      </c>
      <c r="J970" s="1">
        <f t="shared" si="93"/>
        <v>0</v>
      </c>
      <c r="K970" s="40">
        <f t="shared" si="94"/>
        <v>0.8732460979300799</v>
      </c>
      <c r="L970" s="7">
        <f t="shared" si="95"/>
        <v>0</v>
      </c>
    </row>
    <row r="971" spans="1:12" s="80" customFormat="1">
      <c r="A971" s="142" t="s">
        <v>979</v>
      </c>
      <c r="B971" s="142">
        <v>482246</v>
      </c>
      <c r="C971" s="80" t="s">
        <v>984</v>
      </c>
      <c r="D971" s="142" t="s">
        <v>1122</v>
      </c>
      <c r="E971" s="17">
        <v>0</v>
      </c>
      <c r="F971" s="123">
        <v>0</v>
      </c>
      <c r="G971" s="2">
        <f t="shared" si="90"/>
        <v>0</v>
      </c>
      <c r="H971" s="3">
        <f t="shared" si="91"/>
        <v>8.0039024109137493</v>
      </c>
      <c r="I971" s="1">
        <f t="shared" si="92"/>
        <v>0</v>
      </c>
      <c r="J971" s="1">
        <f t="shared" si="93"/>
        <v>0</v>
      </c>
      <c r="K971" s="40">
        <f t="shared" si="94"/>
        <v>0.8732460979300799</v>
      </c>
      <c r="L971" s="7">
        <f t="shared" si="95"/>
        <v>0</v>
      </c>
    </row>
    <row r="972" spans="1:12" s="80" customFormat="1">
      <c r="A972" s="142" t="s">
        <v>979</v>
      </c>
      <c r="B972" s="151">
        <v>482247</v>
      </c>
      <c r="C972" s="80" t="s">
        <v>985</v>
      </c>
      <c r="D972" s="142" t="s">
        <v>1122</v>
      </c>
      <c r="E972" s="17">
        <v>0</v>
      </c>
      <c r="F972" s="123">
        <v>0</v>
      </c>
      <c r="G972" s="2">
        <f t="shared" si="90"/>
        <v>0</v>
      </c>
      <c r="H972" s="3">
        <f t="shared" si="91"/>
        <v>8.0039024109137493</v>
      </c>
      <c r="I972" s="1">
        <f t="shared" si="92"/>
        <v>0</v>
      </c>
      <c r="J972" s="1">
        <f t="shared" si="93"/>
        <v>0</v>
      </c>
      <c r="K972" s="40">
        <f t="shared" si="94"/>
        <v>0.8732460979300799</v>
      </c>
      <c r="L972" s="7">
        <f t="shared" si="95"/>
        <v>0</v>
      </c>
    </row>
    <row r="973" spans="1:12" s="80" customFormat="1">
      <c r="A973" s="142" t="s">
        <v>979</v>
      </c>
      <c r="B973" s="151">
        <v>482248</v>
      </c>
      <c r="C973" s="80" t="s">
        <v>986</v>
      </c>
      <c r="D973" s="142" t="s">
        <v>1122</v>
      </c>
      <c r="E973" s="17">
        <v>0</v>
      </c>
      <c r="F973" s="123">
        <v>0</v>
      </c>
      <c r="G973" s="2">
        <f t="shared" si="90"/>
        <v>0</v>
      </c>
      <c r="H973" s="3">
        <f t="shared" si="91"/>
        <v>8.0039024109137493</v>
      </c>
      <c r="I973" s="1">
        <f t="shared" si="92"/>
        <v>0</v>
      </c>
      <c r="J973" s="1">
        <f t="shared" si="93"/>
        <v>0</v>
      </c>
      <c r="K973" s="40">
        <f t="shared" si="94"/>
        <v>0.8732460979300799</v>
      </c>
      <c r="L973" s="7">
        <f t="shared" si="95"/>
        <v>0</v>
      </c>
    </row>
    <row r="974" spans="1:12" s="80" customFormat="1">
      <c r="A974" s="142" t="s">
        <v>979</v>
      </c>
      <c r="B974" s="151">
        <v>482250</v>
      </c>
      <c r="C974" s="80" t="s">
        <v>987</v>
      </c>
      <c r="D974" s="142" t="s">
        <v>1122</v>
      </c>
      <c r="E974" s="17">
        <v>0</v>
      </c>
      <c r="F974" s="123">
        <v>0</v>
      </c>
      <c r="G974" s="2">
        <f t="shared" si="90"/>
        <v>0</v>
      </c>
      <c r="H974" s="3">
        <f t="shared" si="91"/>
        <v>8.0039024109137493</v>
      </c>
      <c r="I974" s="1">
        <f t="shared" si="92"/>
        <v>0</v>
      </c>
      <c r="J974" s="1">
        <f t="shared" si="93"/>
        <v>0</v>
      </c>
      <c r="K974" s="40">
        <f t="shared" si="94"/>
        <v>0.8732460979300799</v>
      </c>
      <c r="L974" s="7">
        <f t="shared" si="95"/>
        <v>0</v>
      </c>
    </row>
    <row r="975" spans="1:12" s="80" customFormat="1">
      <c r="A975" s="142" t="s">
        <v>979</v>
      </c>
      <c r="B975" s="142">
        <v>482251</v>
      </c>
      <c r="C975" s="80" t="s">
        <v>988</v>
      </c>
      <c r="D975" s="142" t="s">
        <v>1122</v>
      </c>
      <c r="E975" s="17">
        <v>0</v>
      </c>
      <c r="F975" s="123">
        <v>0</v>
      </c>
      <c r="G975" s="2">
        <f t="shared" si="90"/>
        <v>0</v>
      </c>
      <c r="H975" s="3">
        <f t="shared" si="91"/>
        <v>8.0039024109137493</v>
      </c>
      <c r="I975" s="1">
        <f t="shared" si="92"/>
        <v>0</v>
      </c>
      <c r="J975" s="1">
        <f t="shared" si="93"/>
        <v>0</v>
      </c>
      <c r="K975" s="40">
        <f t="shared" si="94"/>
        <v>0.8732460979300799</v>
      </c>
      <c r="L975" s="7">
        <f t="shared" si="95"/>
        <v>0</v>
      </c>
    </row>
    <row r="976" spans="1:12" s="80" customFormat="1">
      <c r="A976" s="142" t="s">
        <v>979</v>
      </c>
      <c r="B976" s="142">
        <v>482252</v>
      </c>
      <c r="C976" s="80" t="s">
        <v>989</v>
      </c>
      <c r="D976" s="142" t="s">
        <v>1122</v>
      </c>
      <c r="E976" s="17">
        <v>0</v>
      </c>
      <c r="F976" s="123">
        <v>0</v>
      </c>
      <c r="G976" s="2">
        <f t="shared" si="90"/>
        <v>0</v>
      </c>
      <c r="H976" s="3">
        <f t="shared" si="91"/>
        <v>8.0039024109137493</v>
      </c>
      <c r="I976" s="1">
        <f t="shared" si="92"/>
        <v>0</v>
      </c>
      <c r="J976" s="1">
        <f t="shared" si="93"/>
        <v>0</v>
      </c>
      <c r="K976" s="40">
        <f t="shared" si="94"/>
        <v>0.8732460979300799</v>
      </c>
      <c r="L976" s="7">
        <f t="shared" si="95"/>
        <v>0</v>
      </c>
    </row>
    <row r="977" spans="1:12" s="80" customFormat="1">
      <c r="A977" s="142" t="s">
        <v>979</v>
      </c>
      <c r="B977" s="142">
        <v>482254</v>
      </c>
      <c r="C977" s="80" t="s">
        <v>990</v>
      </c>
      <c r="D977" s="142" t="s">
        <v>1122</v>
      </c>
      <c r="E977" s="17">
        <v>0</v>
      </c>
      <c r="F977" s="123">
        <v>0</v>
      </c>
      <c r="G977" s="2">
        <f t="shared" si="90"/>
        <v>0</v>
      </c>
      <c r="H977" s="3">
        <f t="shared" si="91"/>
        <v>8.0039024109137493</v>
      </c>
      <c r="I977" s="1">
        <f t="shared" si="92"/>
        <v>0</v>
      </c>
      <c r="J977" s="1">
        <f t="shared" si="93"/>
        <v>0</v>
      </c>
      <c r="K977" s="40">
        <f t="shared" si="94"/>
        <v>0.8732460979300799</v>
      </c>
      <c r="L977" s="7">
        <f t="shared" si="95"/>
        <v>0</v>
      </c>
    </row>
    <row r="978" spans="1:12" s="80" customFormat="1">
      <c r="A978" s="142" t="s">
        <v>979</v>
      </c>
      <c r="B978" s="151">
        <v>482255</v>
      </c>
      <c r="C978" s="80" t="s">
        <v>991</v>
      </c>
      <c r="D978" s="142" t="s">
        <v>1122</v>
      </c>
      <c r="E978" s="17">
        <v>0</v>
      </c>
      <c r="F978" s="123">
        <v>0</v>
      </c>
      <c r="G978" s="2">
        <f t="shared" si="90"/>
        <v>0</v>
      </c>
      <c r="H978" s="3">
        <f t="shared" si="91"/>
        <v>8.0039024109137493</v>
      </c>
      <c r="I978" s="1">
        <f t="shared" si="92"/>
        <v>0</v>
      </c>
      <c r="J978" s="1">
        <f t="shared" si="93"/>
        <v>0</v>
      </c>
      <c r="K978" s="40">
        <f t="shared" si="94"/>
        <v>0.8732460979300799</v>
      </c>
      <c r="L978" s="7">
        <f t="shared" si="95"/>
        <v>0</v>
      </c>
    </row>
    <row r="979" spans="1:12" s="80" customFormat="1">
      <c r="A979" s="142" t="s">
        <v>979</v>
      </c>
      <c r="B979" s="151">
        <v>482257</v>
      </c>
      <c r="C979" s="80" t="s">
        <v>992</v>
      </c>
      <c r="D979" s="142" t="s">
        <v>1122</v>
      </c>
      <c r="E979" s="17">
        <v>0</v>
      </c>
      <c r="F979" s="123">
        <v>0</v>
      </c>
      <c r="G979" s="2">
        <f t="shared" si="90"/>
        <v>0</v>
      </c>
      <c r="H979" s="3">
        <f t="shared" si="91"/>
        <v>8.0039024109137493</v>
      </c>
      <c r="I979" s="1">
        <f t="shared" si="92"/>
        <v>0</v>
      </c>
      <c r="J979" s="1">
        <f t="shared" si="93"/>
        <v>0</v>
      </c>
      <c r="K979" s="40">
        <f t="shared" si="94"/>
        <v>0.8732460979300799</v>
      </c>
      <c r="L979" s="7">
        <f t="shared" si="95"/>
        <v>0</v>
      </c>
    </row>
    <row r="980" spans="1:12" s="80" customFormat="1">
      <c r="A980" s="142" t="s">
        <v>979</v>
      </c>
      <c r="B980" s="142">
        <v>483308</v>
      </c>
      <c r="C980" s="80" t="s">
        <v>993</v>
      </c>
      <c r="D980" s="142" t="s">
        <v>1122</v>
      </c>
      <c r="E980" s="17">
        <v>0</v>
      </c>
      <c r="F980" s="123">
        <v>0</v>
      </c>
      <c r="G980" s="2">
        <f t="shared" si="90"/>
        <v>0</v>
      </c>
      <c r="H980" s="3">
        <f t="shared" si="91"/>
        <v>8.0039024109137493</v>
      </c>
      <c r="I980" s="1">
        <f t="shared" si="92"/>
        <v>0</v>
      </c>
      <c r="J980" s="1">
        <f t="shared" si="93"/>
        <v>0</v>
      </c>
      <c r="K980" s="40">
        <f t="shared" si="94"/>
        <v>0.8732460979300799</v>
      </c>
      <c r="L980" s="7">
        <f t="shared" si="95"/>
        <v>0</v>
      </c>
    </row>
    <row r="981" spans="1:12" s="80" customFormat="1">
      <c r="A981" s="142" t="s">
        <v>979</v>
      </c>
      <c r="B981" s="151">
        <v>483310</v>
      </c>
      <c r="C981" s="80" t="s">
        <v>994</v>
      </c>
      <c r="D981" s="142" t="s">
        <v>1122</v>
      </c>
      <c r="E981" s="17">
        <v>0</v>
      </c>
      <c r="F981" s="123">
        <v>0</v>
      </c>
      <c r="G981" s="2">
        <f t="shared" si="90"/>
        <v>0</v>
      </c>
      <c r="H981" s="3">
        <f t="shared" si="91"/>
        <v>8.0039024109137493</v>
      </c>
      <c r="I981" s="1">
        <f t="shared" si="92"/>
        <v>0</v>
      </c>
      <c r="J981" s="1">
        <f t="shared" si="93"/>
        <v>0</v>
      </c>
      <c r="K981" s="40">
        <f t="shared" si="94"/>
        <v>0.8732460979300799</v>
      </c>
      <c r="L981" s="7">
        <f t="shared" si="95"/>
        <v>0</v>
      </c>
    </row>
    <row r="982" spans="1:12" s="80" customFormat="1">
      <c r="A982" s="142" t="s">
        <v>995</v>
      </c>
      <c r="B982" s="151">
        <v>491231</v>
      </c>
      <c r="C982" s="80" t="s">
        <v>996</v>
      </c>
      <c r="D982" s="142" t="s">
        <v>1122</v>
      </c>
      <c r="E982" s="17">
        <v>0</v>
      </c>
      <c r="F982" s="123">
        <v>0</v>
      </c>
      <c r="G982" s="2">
        <f t="shared" si="90"/>
        <v>0</v>
      </c>
      <c r="H982" s="3">
        <f t="shared" si="91"/>
        <v>8.0039024109137493</v>
      </c>
      <c r="I982" s="1">
        <f t="shared" si="92"/>
        <v>0</v>
      </c>
      <c r="J982" s="1">
        <f t="shared" si="93"/>
        <v>0</v>
      </c>
      <c r="K982" s="40">
        <f t="shared" si="94"/>
        <v>0.8732460979300799</v>
      </c>
      <c r="L982" s="7">
        <f t="shared" si="95"/>
        <v>0</v>
      </c>
    </row>
    <row r="983" spans="1:12" s="80" customFormat="1">
      <c r="A983" s="142" t="s">
        <v>995</v>
      </c>
      <c r="B983" s="151">
        <v>492066</v>
      </c>
      <c r="C983" s="80" t="s">
        <v>997</v>
      </c>
      <c r="D983" s="142" t="s">
        <v>1122</v>
      </c>
      <c r="E983" s="17">
        <v>0</v>
      </c>
      <c r="F983" s="123">
        <v>0</v>
      </c>
      <c r="G983" s="2">
        <f t="shared" si="90"/>
        <v>0</v>
      </c>
      <c r="H983" s="3">
        <f t="shared" si="91"/>
        <v>8.0039024109137493</v>
      </c>
      <c r="I983" s="1">
        <f t="shared" si="92"/>
        <v>0</v>
      </c>
      <c r="J983" s="1">
        <f t="shared" si="93"/>
        <v>0</v>
      </c>
      <c r="K983" s="40">
        <f t="shared" si="94"/>
        <v>0.8732460979300799</v>
      </c>
      <c r="L983" s="7">
        <f t="shared" si="95"/>
        <v>0</v>
      </c>
    </row>
    <row r="984" spans="1:12" s="80" customFormat="1">
      <c r="A984" s="142" t="s">
        <v>995</v>
      </c>
      <c r="B984" s="151">
        <v>492176</v>
      </c>
      <c r="C984" s="80" t="s">
        <v>998</v>
      </c>
      <c r="D984" s="142" t="s">
        <v>1122</v>
      </c>
      <c r="E984" s="17">
        <v>0</v>
      </c>
      <c r="F984" s="123">
        <v>0</v>
      </c>
      <c r="G984" s="2">
        <f t="shared" si="90"/>
        <v>0</v>
      </c>
      <c r="H984" s="3">
        <f t="shared" si="91"/>
        <v>8.0039024109137493</v>
      </c>
      <c r="I984" s="1">
        <f t="shared" si="92"/>
        <v>0</v>
      </c>
      <c r="J984" s="1">
        <f t="shared" si="93"/>
        <v>0</v>
      </c>
      <c r="K984" s="40">
        <f t="shared" si="94"/>
        <v>0.8732460979300799</v>
      </c>
      <c r="L984" s="7">
        <f t="shared" si="95"/>
        <v>0</v>
      </c>
    </row>
    <row r="985" spans="1:12" s="80" customFormat="1">
      <c r="A985" s="142" t="s">
        <v>995</v>
      </c>
      <c r="B985" s="151">
        <v>492259</v>
      </c>
      <c r="C985" s="80" t="s">
        <v>999</v>
      </c>
      <c r="D985" s="142" t="s">
        <v>1122</v>
      </c>
      <c r="E985" s="17">
        <v>0</v>
      </c>
      <c r="F985" s="123">
        <v>0</v>
      </c>
      <c r="G985" s="2">
        <f t="shared" si="90"/>
        <v>0</v>
      </c>
      <c r="H985" s="3">
        <f t="shared" si="91"/>
        <v>8.0039024109137493</v>
      </c>
      <c r="I985" s="1">
        <f t="shared" si="92"/>
        <v>0</v>
      </c>
      <c r="J985" s="1">
        <f t="shared" si="93"/>
        <v>0</v>
      </c>
      <c r="K985" s="40">
        <f t="shared" si="94"/>
        <v>0.8732460979300799</v>
      </c>
      <c r="L985" s="7">
        <f t="shared" si="95"/>
        <v>0</v>
      </c>
    </row>
    <row r="986" spans="1:12" s="80" customFormat="1">
      <c r="A986" s="142" t="s">
        <v>995</v>
      </c>
      <c r="B986" s="151">
        <v>492262</v>
      </c>
      <c r="C986" s="80" t="s">
        <v>1000</v>
      </c>
      <c r="D986" s="142" t="s">
        <v>1122</v>
      </c>
      <c r="E986" s="17">
        <v>0</v>
      </c>
      <c r="F986" s="123">
        <v>0</v>
      </c>
      <c r="G986" s="2">
        <f t="shared" si="90"/>
        <v>0</v>
      </c>
      <c r="H986" s="3">
        <f t="shared" si="91"/>
        <v>8.0039024109137493</v>
      </c>
      <c r="I986" s="1">
        <f t="shared" si="92"/>
        <v>0</v>
      </c>
      <c r="J986" s="1">
        <f t="shared" si="93"/>
        <v>0</v>
      </c>
      <c r="K986" s="40">
        <f t="shared" si="94"/>
        <v>0.8732460979300799</v>
      </c>
      <c r="L986" s="7">
        <f t="shared" si="95"/>
        <v>0</v>
      </c>
    </row>
    <row r="987" spans="1:12" s="80" customFormat="1">
      <c r="A987" s="142" t="s">
        <v>995</v>
      </c>
      <c r="B987" s="151">
        <v>492263</v>
      </c>
      <c r="C987" s="80" t="s">
        <v>1001</v>
      </c>
      <c r="D987" s="142" t="s">
        <v>1122</v>
      </c>
      <c r="E987" s="17">
        <v>0</v>
      </c>
      <c r="F987" s="123">
        <v>0</v>
      </c>
      <c r="G987" s="2">
        <f t="shared" si="90"/>
        <v>0</v>
      </c>
      <c r="H987" s="3">
        <f t="shared" si="91"/>
        <v>8.0039024109137493</v>
      </c>
      <c r="I987" s="1">
        <f t="shared" si="92"/>
        <v>0</v>
      </c>
      <c r="J987" s="1">
        <f t="shared" si="93"/>
        <v>0</v>
      </c>
      <c r="K987" s="40">
        <f t="shared" si="94"/>
        <v>0.8732460979300799</v>
      </c>
      <c r="L987" s="7">
        <f t="shared" si="95"/>
        <v>0</v>
      </c>
    </row>
    <row r="988" spans="1:12" s="80" customFormat="1">
      <c r="A988" s="142" t="s">
        <v>995</v>
      </c>
      <c r="B988" s="151">
        <v>492264</v>
      </c>
      <c r="C988" s="80" t="s">
        <v>1002</v>
      </c>
      <c r="D988" s="142" t="s">
        <v>1122</v>
      </c>
      <c r="E988" s="17">
        <v>0</v>
      </c>
      <c r="F988" s="123">
        <v>0</v>
      </c>
      <c r="G988" s="2">
        <f t="shared" si="90"/>
        <v>0</v>
      </c>
      <c r="H988" s="3">
        <f t="shared" si="91"/>
        <v>8.0039024109137493</v>
      </c>
      <c r="I988" s="1">
        <f t="shared" si="92"/>
        <v>0</v>
      </c>
      <c r="J988" s="1">
        <f t="shared" si="93"/>
        <v>0</v>
      </c>
      <c r="K988" s="40">
        <f t="shared" si="94"/>
        <v>0.8732460979300799</v>
      </c>
      <c r="L988" s="7">
        <f t="shared" si="95"/>
        <v>0</v>
      </c>
    </row>
    <row r="989" spans="1:12" s="80" customFormat="1">
      <c r="A989" s="142" t="s">
        <v>995</v>
      </c>
      <c r="B989" s="151">
        <v>492265</v>
      </c>
      <c r="C989" s="80" t="s">
        <v>1003</v>
      </c>
      <c r="D989" s="142" t="s">
        <v>1122</v>
      </c>
      <c r="E989" s="17">
        <v>0</v>
      </c>
      <c r="F989" s="123">
        <v>0</v>
      </c>
      <c r="G989" s="2">
        <f t="shared" si="90"/>
        <v>0</v>
      </c>
      <c r="H989" s="3">
        <f t="shared" si="91"/>
        <v>8.0039024109137493</v>
      </c>
      <c r="I989" s="1">
        <f t="shared" si="92"/>
        <v>0</v>
      </c>
      <c r="J989" s="1">
        <f t="shared" si="93"/>
        <v>0</v>
      </c>
      <c r="K989" s="40">
        <f t="shared" si="94"/>
        <v>0.8732460979300799</v>
      </c>
      <c r="L989" s="7">
        <f t="shared" si="95"/>
        <v>0</v>
      </c>
    </row>
    <row r="990" spans="1:12" s="80" customFormat="1">
      <c r="A990" s="142" t="s">
        <v>995</v>
      </c>
      <c r="B990" s="142">
        <v>492268</v>
      </c>
      <c r="C990" s="80" t="s">
        <v>1004</v>
      </c>
      <c r="D990" s="142" t="s">
        <v>1122</v>
      </c>
      <c r="E990" s="17">
        <v>0</v>
      </c>
      <c r="F990" s="123">
        <v>0</v>
      </c>
      <c r="G990" s="2">
        <f t="shared" si="90"/>
        <v>0</v>
      </c>
      <c r="H990" s="3">
        <f t="shared" si="91"/>
        <v>8.0039024109137493</v>
      </c>
      <c r="I990" s="1">
        <f t="shared" si="92"/>
        <v>0</v>
      </c>
      <c r="J990" s="1">
        <f t="shared" si="93"/>
        <v>0</v>
      </c>
      <c r="K990" s="40">
        <f t="shared" si="94"/>
        <v>0.8732460979300799</v>
      </c>
      <c r="L990" s="7">
        <f t="shared" si="95"/>
        <v>0</v>
      </c>
    </row>
    <row r="991" spans="1:12" s="80" customFormat="1">
      <c r="A991" s="142" t="s">
        <v>995</v>
      </c>
      <c r="B991" s="151">
        <v>492270</v>
      </c>
      <c r="C991" s="80" t="s">
        <v>1005</v>
      </c>
      <c r="D991" s="142" t="s">
        <v>1122</v>
      </c>
      <c r="E991" s="17">
        <v>0</v>
      </c>
      <c r="F991" s="123">
        <v>0</v>
      </c>
      <c r="G991" s="2">
        <f t="shared" si="90"/>
        <v>0</v>
      </c>
      <c r="H991" s="3">
        <f t="shared" si="91"/>
        <v>8.0039024109137493</v>
      </c>
      <c r="I991" s="1">
        <f t="shared" si="92"/>
        <v>0</v>
      </c>
      <c r="J991" s="1">
        <f t="shared" si="93"/>
        <v>0</v>
      </c>
      <c r="K991" s="40">
        <f t="shared" si="94"/>
        <v>0.8732460979300799</v>
      </c>
      <c r="L991" s="7">
        <f t="shared" si="95"/>
        <v>0</v>
      </c>
    </row>
    <row r="992" spans="1:12" s="80" customFormat="1">
      <c r="A992" s="142" t="s">
        <v>995</v>
      </c>
      <c r="B992" s="142">
        <v>492272</v>
      </c>
      <c r="C992" s="80" t="s">
        <v>1006</v>
      </c>
      <c r="D992" s="142" t="s">
        <v>1122</v>
      </c>
      <c r="E992" s="17">
        <v>0</v>
      </c>
      <c r="F992" s="123">
        <v>0</v>
      </c>
      <c r="G992" s="2">
        <f t="shared" si="90"/>
        <v>0</v>
      </c>
      <c r="H992" s="3">
        <f t="shared" si="91"/>
        <v>8.0039024109137493</v>
      </c>
      <c r="I992" s="1">
        <f t="shared" si="92"/>
        <v>0</v>
      </c>
      <c r="J992" s="1">
        <f t="shared" si="93"/>
        <v>0</v>
      </c>
      <c r="K992" s="40">
        <f t="shared" si="94"/>
        <v>0.8732460979300799</v>
      </c>
      <c r="L992" s="7">
        <f t="shared" si="95"/>
        <v>0</v>
      </c>
    </row>
    <row r="993" spans="1:12" s="80" customFormat="1">
      <c r="A993" s="142" t="s">
        <v>995</v>
      </c>
      <c r="B993" s="151">
        <v>493403</v>
      </c>
      <c r="C993" s="80" t="s">
        <v>1007</v>
      </c>
      <c r="D993" s="142" t="s">
        <v>1122</v>
      </c>
      <c r="E993" s="17">
        <v>0</v>
      </c>
      <c r="F993" s="123">
        <v>0</v>
      </c>
      <c r="G993" s="2">
        <f t="shared" si="90"/>
        <v>0</v>
      </c>
      <c r="H993" s="3">
        <f t="shared" si="91"/>
        <v>8.0039024109137493</v>
      </c>
      <c r="I993" s="1">
        <f t="shared" si="92"/>
        <v>0</v>
      </c>
      <c r="J993" s="1">
        <f t="shared" si="93"/>
        <v>0</v>
      </c>
      <c r="K993" s="40">
        <f t="shared" si="94"/>
        <v>0.8732460979300799</v>
      </c>
      <c r="L993" s="7">
        <f t="shared" si="95"/>
        <v>0</v>
      </c>
    </row>
    <row r="994" spans="1:12" s="80" customFormat="1">
      <c r="A994" s="142" t="s">
        <v>1008</v>
      </c>
      <c r="B994" s="151">
        <v>500758</v>
      </c>
      <c r="C994" s="80" t="s">
        <v>1009</v>
      </c>
      <c r="D994" s="142" t="s">
        <v>1122</v>
      </c>
      <c r="E994" s="17">
        <v>0</v>
      </c>
      <c r="F994" s="123">
        <v>0</v>
      </c>
      <c r="G994" s="2">
        <f t="shared" si="90"/>
        <v>0</v>
      </c>
      <c r="H994" s="3">
        <f t="shared" si="91"/>
        <v>8.0039024109137493</v>
      </c>
      <c r="I994" s="1">
        <f t="shared" si="92"/>
        <v>0</v>
      </c>
      <c r="J994" s="1">
        <f t="shared" si="93"/>
        <v>0</v>
      </c>
      <c r="K994" s="40">
        <f t="shared" si="94"/>
        <v>0.8732460979300799</v>
      </c>
      <c r="L994" s="7">
        <f t="shared" si="95"/>
        <v>0</v>
      </c>
    </row>
    <row r="995" spans="1:12" s="80" customFormat="1">
      <c r="A995" s="142" t="s">
        <v>1008</v>
      </c>
      <c r="B995" s="142">
        <v>502277</v>
      </c>
      <c r="C995" s="80" t="s">
        <v>1010</v>
      </c>
      <c r="D995" s="142" t="s">
        <v>1122</v>
      </c>
      <c r="E995" s="17">
        <v>0</v>
      </c>
      <c r="F995" s="123">
        <v>0</v>
      </c>
      <c r="G995" s="2">
        <f t="shared" si="90"/>
        <v>0</v>
      </c>
      <c r="H995" s="3">
        <f t="shared" si="91"/>
        <v>8.0039024109137493</v>
      </c>
      <c r="I995" s="1">
        <f t="shared" si="92"/>
        <v>0</v>
      </c>
      <c r="J995" s="1">
        <f t="shared" si="93"/>
        <v>0</v>
      </c>
      <c r="K995" s="40">
        <f t="shared" si="94"/>
        <v>0.8732460979300799</v>
      </c>
      <c r="L995" s="7">
        <f t="shared" si="95"/>
        <v>0</v>
      </c>
    </row>
    <row r="996" spans="1:12" s="80" customFormat="1">
      <c r="A996" s="142" t="s">
        <v>1008</v>
      </c>
      <c r="B996" s="152">
        <v>502278</v>
      </c>
      <c r="C996" s="80" t="s">
        <v>1011</v>
      </c>
      <c r="D996" s="142" t="s">
        <v>1122</v>
      </c>
      <c r="E996" s="17">
        <v>0</v>
      </c>
      <c r="F996" s="123">
        <v>6151</v>
      </c>
      <c r="G996" s="2">
        <f t="shared" si="90"/>
        <v>0</v>
      </c>
      <c r="H996" s="3">
        <f t="shared" si="91"/>
        <v>8.0039024109137493</v>
      </c>
      <c r="I996" s="1">
        <f t="shared" si="92"/>
        <v>0</v>
      </c>
      <c r="J996" s="1">
        <f t="shared" si="93"/>
        <v>0</v>
      </c>
      <c r="K996" s="40">
        <f t="shared" si="94"/>
        <v>0.8732460979300799</v>
      </c>
      <c r="L996" s="7">
        <f t="shared" si="95"/>
        <v>0</v>
      </c>
    </row>
    <row r="997" spans="1:12" s="80" customFormat="1">
      <c r="A997" s="142" t="s">
        <v>1008</v>
      </c>
      <c r="B997" s="142">
        <v>502279</v>
      </c>
      <c r="C997" s="80" t="s">
        <v>1012</v>
      </c>
      <c r="D997" s="142" t="s">
        <v>1122</v>
      </c>
      <c r="E997" s="17">
        <v>0</v>
      </c>
      <c r="F997" s="123">
        <v>0</v>
      </c>
      <c r="G997" s="2">
        <f t="shared" si="90"/>
        <v>0</v>
      </c>
      <c r="H997" s="3">
        <f t="shared" si="91"/>
        <v>8.0039024109137493</v>
      </c>
      <c r="I997" s="1">
        <f t="shared" si="92"/>
        <v>0</v>
      </c>
      <c r="J997" s="1">
        <f t="shared" si="93"/>
        <v>0</v>
      </c>
      <c r="K997" s="40">
        <f t="shared" si="94"/>
        <v>0.8732460979300799</v>
      </c>
      <c r="L997" s="7">
        <f t="shared" si="95"/>
        <v>0</v>
      </c>
    </row>
    <row r="998" spans="1:12" s="80" customFormat="1">
      <c r="A998" s="142" t="s">
        <v>1008</v>
      </c>
      <c r="B998" s="152">
        <v>502282</v>
      </c>
      <c r="C998" s="80" t="s">
        <v>1013</v>
      </c>
      <c r="D998" s="142" t="s">
        <v>1122</v>
      </c>
      <c r="E998" s="17">
        <v>0</v>
      </c>
      <c r="F998" s="123">
        <v>1090</v>
      </c>
      <c r="G998" s="2">
        <f t="shared" si="90"/>
        <v>0</v>
      </c>
      <c r="H998" s="3">
        <f t="shared" si="91"/>
        <v>8.0039024109137493</v>
      </c>
      <c r="I998" s="1">
        <f t="shared" si="92"/>
        <v>0</v>
      </c>
      <c r="J998" s="1">
        <f t="shared" si="93"/>
        <v>0</v>
      </c>
      <c r="K998" s="40">
        <f t="shared" si="94"/>
        <v>0.8732460979300799</v>
      </c>
      <c r="L998" s="7">
        <f t="shared" si="95"/>
        <v>0</v>
      </c>
    </row>
    <row r="999" spans="1:12" s="80" customFormat="1">
      <c r="A999" s="142" t="s">
        <v>1008</v>
      </c>
      <c r="B999" s="142">
        <v>502283</v>
      </c>
      <c r="C999" s="80" t="s">
        <v>1014</v>
      </c>
      <c r="D999" s="142" t="s">
        <v>1122</v>
      </c>
      <c r="E999" s="17">
        <v>0</v>
      </c>
      <c r="F999" s="123">
        <v>0</v>
      </c>
      <c r="G999" s="2">
        <f t="shared" si="90"/>
        <v>0</v>
      </c>
      <c r="H999" s="3">
        <f t="shared" si="91"/>
        <v>8.0039024109137493</v>
      </c>
      <c r="I999" s="1">
        <f t="shared" si="92"/>
        <v>0</v>
      </c>
      <c r="J999" s="1">
        <f t="shared" si="93"/>
        <v>0</v>
      </c>
      <c r="K999" s="40">
        <f t="shared" si="94"/>
        <v>0.8732460979300799</v>
      </c>
      <c r="L999" s="7">
        <f t="shared" si="95"/>
        <v>0</v>
      </c>
    </row>
    <row r="1000" spans="1:12" s="80" customFormat="1">
      <c r="A1000" s="142" t="s">
        <v>1008</v>
      </c>
      <c r="B1000" s="151">
        <v>502284</v>
      </c>
      <c r="C1000" s="80" t="s">
        <v>1015</v>
      </c>
      <c r="D1000" s="142" t="s">
        <v>1122</v>
      </c>
      <c r="E1000" s="17">
        <v>0</v>
      </c>
      <c r="F1000" s="123">
        <v>0</v>
      </c>
      <c r="G1000" s="2">
        <f t="shared" si="90"/>
        <v>0</v>
      </c>
      <c r="H1000" s="3">
        <f t="shared" si="91"/>
        <v>8.0039024109137493</v>
      </c>
      <c r="I1000" s="1">
        <f t="shared" si="92"/>
        <v>0</v>
      </c>
      <c r="J1000" s="1">
        <f t="shared" si="93"/>
        <v>0</v>
      </c>
      <c r="K1000" s="40">
        <f t="shared" si="94"/>
        <v>0.8732460979300799</v>
      </c>
      <c r="L1000" s="7">
        <f t="shared" si="95"/>
        <v>0</v>
      </c>
    </row>
    <row r="1001" spans="1:12" s="80" customFormat="1">
      <c r="A1001" s="142" t="s">
        <v>1008</v>
      </c>
      <c r="B1001" s="151">
        <v>502286</v>
      </c>
      <c r="C1001" s="80" t="s">
        <v>1016</v>
      </c>
      <c r="D1001" s="142" t="s">
        <v>1122</v>
      </c>
      <c r="E1001" s="17">
        <v>0</v>
      </c>
      <c r="F1001" s="123">
        <v>0</v>
      </c>
      <c r="G1001" s="2">
        <f t="shared" si="90"/>
        <v>0</v>
      </c>
      <c r="H1001" s="3">
        <f t="shared" si="91"/>
        <v>8.0039024109137493</v>
      </c>
      <c r="I1001" s="1">
        <f t="shared" si="92"/>
        <v>0</v>
      </c>
      <c r="J1001" s="1">
        <f t="shared" si="93"/>
        <v>0</v>
      </c>
      <c r="K1001" s="40">
        <f t="shared" si="94"/>
        <v>0.8732460979300799</v>
      </c>
      <c r="L1001" s="7">
        <f t="shared" si="95"/>
        <v>0</v>
      </c>
    </row>
    <row r="1002" spans="1:12" s="80" customFormat="1">
      <c r="A1002" s="142" t="s">
        <v>1008</v>
      </c>
      <c r="B1002" s="142">
        <v>502287</v>
      </c>
      <c r="C1002" s="80" t="s">
        <v>1017</v>
      </c>
      <c r="D1002" s="142" t="s">
        <v>1122</v>
      </c>
      <c r="E1002" s="17">
        <v>0</v>
      </c>
      <c r="F1002" s="123">
        <v>0</v>
      </c>
      <c r="G1002" s="2">
        <f t="shared" si="90"/>
        <v>0</v>
      </c>
      <c r="H1002" s="3">
        <f t="shared" si="91"/>
        <v>8.0039024109137493</v>
      </c>
      <c r="I1002" s="1">
        <f t="shared" si="92"/>
        <v>0</v>
      </c>
      <c r="J1002" s="1">
        <f t="shared" si="93"/>
        <v>0</v>
      </c>
      <c r="K1002" s="40">
        <f t="shared" si="94"/>
        <v>0.8732460979300799</v>
      </c>
      <c r="L1002" s="7">
        <f t="shared" si="95"/>
        <v>0</v>
      </c>
    </row>
    <row r="1003" spans="1:12" s="80" customFormat="1">
      <c r="A1003" s="142" t="s">
        <v>1008</v>
      </c>
      <c r="B1003" s="152">
        <v>502288</v>
      </c>
      <c r="C1003" s="80" t="s">
        <v>1018</v>
      </c>
      <c r="D1003" s="142" t="s">
        <v>1122</v>
      </c>
      <c r="E1003" s="17">
        <v>0</v>
      </c>
      <c r="F1003" s="123">
        <v>1480</v>
      </c>
      <c r="G1003" s="2">
        <f t="shared" si="90"/>
        <v>0</v>
      </c>
      <c r="H1003" s="3">
        <f t="shared" si="91"/>
        <v>8.0039024109137493</v>
      </c>
      <c r="I1003" s="1">
        <f t="shared" si="92"/>
        <v>0</v>
      </c>
      <c r="J1003" s="1">
        <f t="shared" si="93"/>
        <v>0</v>
      </c>
      <c r="K1003" s="40">
        <f t="shared" si="94"/>
        <v>0.8732460979300799</v>
      </c>
      <c r="L1003" s="7">
        <f t="shared" si="95"/>
        <v>0</v>
      </c>
    </row>
    <row r="1004" spans="1:12" s="80" customFormat="1">
      <c r="A1004" s="142" t="s">
        <v>1008</v>
      </c>
      <c r="B1004" s="142">
        <v>503032</v>
      </c>
      <c r="C1004" s="80" t="s">
        <v>1019</v>
      </c>
      <c r="D1004" s="142" t="s">
        <v>1122</v>
      </c>
      <c r="E1004" s="17">
        <v>0</v>
      </c>
      <c r="F1004" s="123">
        <v>0</v>
      </c>
      <c r="G1004" s="2">
        <f t="shared" si="90"/>
        <v>0</v>
      </c>
      <c r="H1004" s="3">
        <f t="shared" si="91"/>
        <v>8.0039024109137493</v>
      </c>
      <c r="I1004" s="1">
        <f t="shared" si="92"/>
        <v>0</v>
      </c>
      <c r="J1004" s="1">
        <f t="shared" si="93"/>
        <v>0</v>
      </c>
      <c r="K1004" s="40">
        <f t="shared" si="94"/>
        <v>0.8732460979300799</v>
      </c>
      <c r="L1004" s="7">
        <f t="shared" si="95"/>
        <v>0</v>
      </c>
    </row>
    <row r="1005" spans="1:12" s="80" customFormat="1">
      <c r="A1005" s="142" t="s">
        <v>1020</v>
      </c>
      <c r="B1005" s="151">
        <v>512251</v>
      </c>
      <c r="C1005" s="80" t="s">
        <v>1021</v>
      </c>
      <c r="D1005" s="142" t="s">
        <v>1122</v>
      </c>
      <c r="E1005" s="17">
        <v>0</v>
      </c>
      <c r="F1005" s="123">
        <v>0</v>
      </c>
      <c r="G1005" s="2">
        <f t="shared" si="90"/>
        <v>0</v>
      </c>
      <c r="H1005" s="3">
        <f t="shared" si="91"/>
        <v>8.0039024109137493</v>
      </c>
      <c r="I1005" s="1">
        <f t="shared" si="92"/>
        <v>0</v>
      </c>
      <c r="J1005" s="1">
        <f t="shared" si="93"/>
        <v>0</v>
      </c>
      <c r="K1005" s="40">
        <f t="shared" si="94"/>
        <v>0.8732460979300799</v>
      </c>
      <c r="L1005" s="7">
        <f t="shared" si="95"/>
        <v>0</v>
      </c>
    </row>
    <row r="1006" spans="1:12" s="80" customFormat="1">
      <c r="A1006" s="142" t="s">
        <v>1020</v>
      </c>
      <c r="B1006" s="142">
        <v>512289</v>
      </c>
      <c r="C1006" s="80" t="s">
        <v>1022</v>
      </c>
      <c r="D1006" s="142" t="s">
        <v>1122</v>
      </c>
      <c r="E1006" s="17">
        <v>0</v>
      </c>
      <c r="F1006" s="123">
        <v>0</v>
      </c>
      <c r="G1006" s="2">
        <f t="shared" si="90"/>
        <v>0</v>
      </c>
      <c r="H1006" s="3">
        <f t="shared" si="91"/>
        <v>8.0039024109137493</v>
      </c>
      <c r="I1006" s="1">
        <f t="shared" si="92"/>
        <v>0</v>
      </c>
      <c r="J1006" s="1">
        <f t="shared" si="93"/>
        <v>0</v>
      </c>
      <c r="K1006" s="40">
        <f t="shared" si="94"/>
        <v>0.8732460979300799</v>
      </c>
      <c r="L1006" s="7">
        <f t="shared" si="95"/>
        <v>0</v>
      </c>
    </row>
    <row r="1007" spans="1:12" s="80" customFormat="1">
      <c r="A1007" s="142" t="s">
        <v>1020</v>
      </c>
      <c r="B1007" s="151">
        <v>512290</v>
      </c>
      <c r="C1007" s="80" t="s">
        <v>1023</v>
      </c>
      <c r="D1007" s="142" t="s">
        <v>1122</v>
      </c>
      <c r="E1007" s="17">
        <v>0</v>
      </c>
      <c r="F1007" s="123">
        <v>0</v>
      </c>
      <c r="G1007" s="2">
        <f t="shared" si="90"/>
        <v>0</v>
      </c>
      <c r="H1007" s="3">
        <f t="shared" si="91"/>
        <v>8.0039024109137493</v>
      </c>
      <c r="I1007" s="1">
        <f t="shared" si="92"/>
        <v>0</v>
      </c>
      <c r="J1007" s="1">
        <f t="shared" si="93"/>
        <v>0</v>
      </c>
      <c r="K1007" s="40">
        <f t="shared" si="94"/>
        <v>0.8732460979300799</v>
      </c>
      <c r="L1007" s="7">
        <f t="shared" si="95"/>
        <v>0</v>
      </c>
    </row>
    <row r="1008" spans="1:12" s="80" customFormat="1">
      <c r="A1008" s="142" t="s">
        <v>1020</v>
      </c>
      <c r="B1008" s="151">
        <v>512291</v>
      </c>
      <c r="C1008" s="80" t="s">
        <v>1024</v>
      </c>
      <c r="D1008" s="142" t="s">
        <v>1122</v>
      </c>
      <c r="E1008" s="17">
        <v>0</v>
      </c>
      <c r="F1008" s="123">
        <v>0</v>
      </c>
      <c r="G1008" s="2">
        <f t="shared" si="90"/>
        <v>0</v>
      </c>
      <c r="H1008" s="3">
        <f t="shared" si="91"/>
        <v>8.0039024109137493</v>
      </c>
      <c r="I1008" s="1">
        <f t="shared" si="92"/>
        <v>0</v>
      </c>
      <c r="J1008" s="1">
        <f t="shared" si="93"/>
        <v>0</v>
      </c>
      <c r="K1008" s="40">
        <f t="shared" si="94"/>
        <v>0.8732460979300799</v>
      </c>
      <c r="L1008" s="7">
        <f t="shared" si="95"/>
        <v>0</v>
      </c>
    </row>
    <row r="1009" spans="1:12" s="80" customFormat="1">
      <c r="A1009" s="142" t="s">
        <v>1020</v>
      </c>
      <c r="B1009" s="151">
        <v>512295</v>
      </c>
      <c r="C1009" s="80" t="s">
        <v>1025</v>
      </c>
      <c r="D1009" s="142" t="s">
        <v>1122</v>
      </c>
      <c r="E1009" s="17">
        <v>0</v>
      </c>
      <c r="F1009" s="123">
        <v>0</v>
      </c>
      <c r="G1009" s="2">
        <f t="shared" si="90"/>
        <v>0</v>
      </c>
      <c r="H1009" s="3">
        <f t="shared" si="91"/>
        <v>8.0039024109137493</v>
      </c>
      <c r="I1009" s="1">
        <f t="shared" si="92"/>
        <v>0</v>
      </c>
      <c r="J1009" s="1">
        <f t="shared" si="93"/>
        <v>0</v>
      </c>
      <c r="K1009" s="40">
        <f t="shared" si="94"/>
        <v>0.8732460979300799</v>
      </c>
      <c r="L1009" s="7">
        <f t="shared" si="95"/>
        <v>0</v>
      </c>
    </row>
    <row r="1010" spans="1:12" s="80" customFormat="1">
      <c r="A1010" s="142" t="s">
        <v>1020</v>
      </c>
      <c r="B1010" s="151">
        <v>512296</v>
      </c>
      <c r="C1010" s="80" t="s">
        <v>1026</v>
      </c>
      <c r="D1010" s="142" t="s">
        <v>1122</v>
      </c>
      <c r="E1010" s="17">
        <v>0</v>
      </c>
      <c r="F1010" s="123">
        <v>0</v>
      </c>
      <c r="G1010" s="2">
        <f t="shared" si="90"/>
        <v>0</v>
      </c>
      <c r="H1010" s="3">
        <f t="shared" si="91"/>
        <v>8.0039024109137493</v>
      </c>
      <c r="I1010" s="1">
        <f t="shared" si="92"/>
        <v>0</v>
      </c>
      <c r="J1010" s="1">
        <f t="shared" si="93"/>
        <v>0</v>
      </c>
      <c r="K1010" s="40">
        <f t="shared" si="94"/>
        <v>0.8732460979300799</v>
      </c>
      <c r="L1010" s="7">
        <f t="shared" si="95"/>
        <v>0</v>
      </c>
    </row>
    <row r="1011" spans="1:12" s="80" customFormat="1">
      <c r="A1011" s="142" t="s">
        <v>1020</v>
      </c>
      <c r="B1011" s="142">
        <v>512297</v>
      </c>
      <c r="C1011" s="80" t="s">
        <v>1027</v>
      </c>
      <c r="D1011" s="142" t="s">
        <v>1122</v>
      </c>
      <c r="E1011" s="17">
        <v>0</v>
      </c>
      <c r="F1011" s="123">
        <v>0</v>
      </c>
      <c r="G1011" s="2">
        <f t="shared" si="90"/>
        <v>0</v>
      </c>
      <c r="H1011" s="3">
        <f t="shared" si="91"/>
        <v>8.0039024109137493</v>
      </c>
      <c r="I1011" s="1">
        <f t="shared" si="92"/>
        <v>0</v>
      </c>
      <c r="J1011" s="1">
        <f t="shared" si="93"/>
        <v>0</v>
      </c>
      <c r="K1011" s="40">
        <f t="shared" si="94"/>
        <v>0.8732460979300799</v>
      </c>
      <c r="L1011" s="7">
        <f t="shared" si="95"/>
        <v>0</v>
      </c>
    </row>
    <row r="1012" spans="1:12" s="80" customFormat="1">
      <c r="A1012" s="142" t="s">
        <v>1028</v>
      </c>
      <c r="B1012" s="151">
        <v>520580</v>
      </c>
      <c r="C1012" s="80" t="s">
        <v>1029</v>
      </c>
      <c r="D1012" s="142" t="s">
        <v>1122</v>
      </c>
      <c r="E1012" s="17">
        <v>0</v>
      </c>
      <c r="F1012" s="123">
        <v>0</v>
      </c>
      <c r="G1012" s="2">
        <f t="shared" si="90"/>
        <v>0</v>
      </c>
      <c r="H1012" s="3">
        <f t="shared" si="91"/>
        <v>8.0039024109137493</v>
      </c>
      <c r="I1012" s="1">
        <f t="shared" si="92"/>
        <v>0</v>
      </c>
      <c r="J1012" s="1">
        <f t="shared" si="93"/>
        <v>0</v>
      </c>
      <c r="K1012" s="40">
        <f t="shared" si="94"/>
        <v>0.8732460979300799</v>
      </c>
      <c r="L1012" s="7">
        <f t="shared" si="95"/>
        <v>0</v>
      </c>
    </row>
    <row r="1013" spans="1:12" s="80" customFormat="1">
      <c r="A1013" s="142" t="s">
        <v>1028</v>
      </c>
      <c r="B1013" s="151">
        <v>520581</v>
      </c>
      <c r="C1013" s="80" t="s">
        <v>1030</v>
      </c>
      <c r="D1013" s="142" t="s">
        <v>1122</v>
      </c>
      <c r="E1013" s="17">
        <v>0</v>
      </c>
      <c r="F1013" s="123">
        <v>0</v>
      </c>
      <c r="G1013" s="2">
        <f t="shared" si="90"/>
        <v>0</v>
      </c>
      <c r="H1013" s="3">
        <f t="shared" si="91"/>
        <v>8.0039024109137493</v>
      </c>
      <c r="I1013" s="1">
        <f t="shared" si="92"/>
        <v>0</v>
      </c>
      <c r="J1013" s="1">
        <f t="shared" si="93"/>
        <v>0</v>
      </c>
      <c r="K1013" s="40">
        <f t="shared" si="94"/>
        <v>0.8732460979300799</v>
      </c>
      <c r="L1013" s="7">
        <f t="shared" si="95"/>
        <v>0</v>
      </c>
    </row>
    <row r="1014" spans="1:12" s="80" customFormat="1">
      <c r="A1014" s="142" t="s">
        <v>1028</v>
      </c>
      <c r="B1014" s="142">
        <v>522404</v>
      </c>
      <c r="C1014" s="80" t="s">
        <v>1031</v>
      </c>
      <c r="D1014" s="142" t="s">
        <v>1122</v>
      </c>
      <c r="E1014" s="17">
        <v>0</v>
      </c>
      <c r="F1014" s="123">
        <v>0</v>
      </c>
      <c r="G1014" s="2">
        <f t="shared" si="90"/>
        <v>0</v>
      </c>
      <c r="H1014" s="3">
        <f t="shared" si="91"/>
        <v>8.0039024109137493</v>
      </c>
      <c r="I1014" s="1">
        <f t="shared" si="92"/>
        <v>0</v>
      </c>
      <c r="J1014" s="1">
        <f t="shared" si="93"/>
        <v>0</v>
      </c>
      <c r="K1014" s="40">
        <f t="shared" si="94"/>
        <v>0.8732460979300799</v>
      </c>
      <c r="L1014" s="7">
        <f t="shared" si="95"/>
        <v>0</v>
      </c>
    </row>
    <row r="1015" spans="1:12" s="80" customFormat="1">
      <c r="A1015" s="142" t="s">
        <v>1028</v>
      </c>
      <c r="B1015" s="151">
        <v>522417</v>
      </c>
      <c r="C1015" s="80" t="s">
        <v>1032</v>
      </c>
      <c r="D1015" s="142" t="s">
        <v>1122</v>
      </c>
      <c r="E1015" s="17">
        <v>0</v>
      </c>
      <c r="F1015" s="123">
        <v>0</v>
      </c>
      <c r="G1015" s="2">
        <f t="shared" si="90"/>
        <v>0</v>
      </c>
      <c r="H1015" s="3">
        <f t="shared" si="91"/>
        <v>8.0039024109137493</v>
      </c>
      <c r="I1015" s="1">
        <f t="shared" si="92"/>
        <v>0</v>
      </c>
      <c r="J1015" s="1">
        <f t="shared" si="93"/>
        <v>0</v>
      </c>
      <c r="K1015" s="40">
        <f t="shared" si="94"/>
        <v>0.8732460979300799</v>
      </c>
      <c r="L1015" s="7">
        <f t="shared" si="95"/>
        <v>0</v>
      </c>
    </row>
    <row r="1016" spans="1:12" s="80" customFormat="1">
      <c r="A1016" s="142" t="s">
        <v>1028</v>
      </c>
      <c r="B1016" s="142">
        <v>522418</v>
      </c>
      <c r="C1016" s="80" t="s">
        <v>1033</v>
      </c>
      <c r="D1016" s="142" t="s">
        <v>1122</v>
      </c>
      <c r="E1016" s="17">
        <v>0</v>
      </c>
      <c r="F1016" s="123">
        <v>0</v>
      </c>
      <c r="G1016" s="2">
        <f t="shared" si="90"/>
        <v>0</v>
      </c>
      <c r="H1016" s="3">
        <f t="shared" si="91"/>
        <v>8.0039024109137493</v>
      </c>
      <c r="I1016" s="1">
        <f t="shared" si="92"/>
        <v>0</v>
      </c>
      <c r="J1016" s="1">
        <f t="shared" si="93"/>
        <v>0</v>
      </c>
      <c r="K1016" s="40">
        <f t="shared" si="94"/>
        <v>0.8732460979300799</v>
      </c>
      <c r="L1016" s="7">
        <f t="shared" si="95"/>
        <v>0</v>
      </c>
    </row>
    <row r="1017" spans="1:12" s="80" customFormat="1">
      <c r="A1017" s="142" t="s">
        <v>1028</v>
      </c>
      <c r="B1017" s="151">
        <v>522419</v>
      </c>
      <c r="C1017" s="80" t="s">
        <v>1034</v>
      </c>
      <c r="D1017" s="142" t="s">
        <v>1122</v>
      </c>
      <c r="E1017" s="17">
        <v>0</v>
      </c>
      <c r="F1017" s="123">
        <v>0</v>
      </c>
      <c r="G1017" s="2">
        <f t="shared" si="90"/>
        <v>0</v>
      </c>
      <c r="H1017" s="3">
        <f t="shared" si="91"/>
        <v>8.0039024109137493</v>
      </c>
      <c r="I1017" s="1">
        <f t="shared" si="92"/>
        <v>0</v>
      </c>
      <c r="J1017" s="1">
        <f t="shared" si="93"/>
        <v>0</v>
      </c>
      <c r="K1017" s="40">
        <f t="shared" si="94"/>
        <v>0.8732460979300799</v>
      </c>
      <c r="L1017" s="7">
        <f t="shared" si="95"/>
        <v>0</v>
      </c>
    </row>
    <row r="1018" spans="1:12" s="80" customFormat="1">
      <c r="A1018" s="142" t="s">
        <v>1028</v>
      </c>
      <c r="B1018" s="151">
        <v>522423</v>
      </c>
      <c r="C1018" s="80" t="s">
        <v>1035</v>
      </c>
      <c r="D1018" s="142" t="s">
        <v>1122</v>
      </c>
      <c r="E1018" s="17">
        <v>0</v>
      </c>
      <c r="F1018" s="123">
        <v>0</v>
      </c>
      <c r="G1018" s="2">
        <f t="shared" si="90"/>
        <v>0</v>
      </c>
      <c r="H1018" s="3">
        <f t="shared" si="91"/>
        <v>8.0039024109137493</v>
      </c>
      <c r="I1018" s="1">
        <f t="shared" si="92"/>
        <v>0</v>
      </c>
      <c r="J1018" s="1">
        <f t="shared" si="93"/>
        <v>0</v>
      </c>
      <c r="K1018" s="40">
        <f t="shared" si="94"/>
        <v>0.8732460979300799</v>
      </c>
      <c r="L1018" s="7">
        <f t="shared" si="95"/>
        <v>0</v>
      </c>
    </row>
    <row r="1019" spans="1:12" s="80" customFormat="1">
      <c r="A1019" s="142" t="s">
        <v>1028</v>
      </c>
      <c r="B1019" s="151">
        <v>522426</v>
      </c>
      <c r="C1019" s="80" t="s">
        <v>1036</v>
      </c>
      <c r="D1019" s="142" t="s">
        <v>1122</v>
      </c>
      <c r="E1019" s="17">
        <v>0</v>
      </c>
      <c r="F1019" s="123">
        <v>0</v>
      </c>
      <c r="G1019" s="2">
        <f t="shared" si="90"/>
        <v>0</v>
      </c>
      <c r="H1019" s="3">
        <f t="shared" si="91"/>
        <v>8.0039024109137493</v>
      </c>
      <c r="I1019" s="1">
        <f t="shared" si="92"/>
        <v>0</v>
      </c>
      <c r="J1019" s="1">
        <f t="shared" si="93"/>
        <v>0</v>
      </c>
      <c r="K1019" s="40">
        <f t="shared" si="94"/>
        <v>0.8732460979300799</v>
      </c>
      <c r="L1019" s="7">
        <f t="shared" si="95"/>
        <v>0</v>
      </c>
    </row>
    <row r="1020" spans="1:12" s="80" customFormat="1">
      <c r="A1020" s="142" t="s">
        <v>1028</v>
      </c>
      <c r="B1020" s="142">
        <v>522427</v>
      </c>
      <c r="C1020" s="80" t="s">
        <v>1037</v>
      </c>
      <c r="D1020" s="142" t="s">
        <v>1122</v>
      </c>
      <c r="E1020" s="17">
        <v>0</v>
      </c>
      <c r="F1020" s="123">
        <v>0</v>
      </c>
      <c r="G1020" s="2">
        <f t="shared" si="90"/>
        <v>0</v>
      </c>
      <c r="H1020" s="3">
        <f t="shared" si="91"/>
        <v>8.0039024109137493</v>
      </c>
      <c r="I1020" s="1">
        <f t="shared" si="92"/>
        <v>0</v>
      </c>
      <c r="J1020" s="1">
        <f t="shared" si="93"/>
        <v>0</v>
      </c>
      <c r="K1020" s="40">
        <f t="shared" si="94"/>
        <v>0.8732460979300799</v>
      </c>
      <c r="L1020" s="7">
        <f t="shared" si="95"/>
        <v>0</v>
      </c>
    </row>
    <row r="1021" spans="1:12" s="80" customFormat="1">
      <c r="A1021" s="142" t="s">
        <v>1028</v>
      </c>
      <c r="B1021" s="142">
        <v>522430</v>
      </c>
      <c r="C1021" s="80" t="s">
        <v>1038</v>
      </c>
      <c r="D1021" s="142" t="s">
        <v>1122</v>
      </c>
      <c r="E1021" s="17">
        <v>0</v>
      </c>
      <c r="F1021" s="123">
        <v>0</v>
      </c>
      <c r="G1021" s="2">
        <f t="shared" si="90"/>
        <v>0</v>
      </c>
      <c r="H1021" s="3">
        <f t="shared" si="91"/>
        <v>8.0039024109137493</v>
      </c>
      <c r="I1021" s="1">
        <f t="shared" si="92"/>
        <v>0</v>
      </c>
      <c r="J1021" s="1">
        <f t="shared" si="93"/>
        <v>0</v>
      </c>
      <c r="K1021" s="40">
        <f t="shared" si="94"/>
        <v>0.8732460979300799</v>
      </c>
      <c r="L1021" s="7">
        <f t="shared" si="95"/>
        <v>0</v>
      </c>
    </row>
    <row r="1022" spans="1:12" s="80" customFormat="1">
      <c r="A1022" s="142" t="s">
        <v>1028</v>
      </c>
      <c r="B1022" s="151">
        <v>522431</v>
      </c>
      <c r="C1022" s="80" t="s">
        <v>1039</v>
      </c>
      <c r="D1022" s="142" t="s">
        <v>1122</v>
      </c>
      <c r="E1022" s="17">
        <v>0</v>
      </c>
      <c r="F1022" s="123">
        <v>0</v>
      </c>
      <c r="G1022" s="2">
        <f t="shared" si="90"/>
        <v>0</v>
      </c>
      <c r="H1022" s="3">
        <f t="shared" si="91"/>
        <v>8.0039024109137493</v>
      </c>
      <c r="I1022" s="1">
        <f t="shared" si="92"/>
        <v>0</v>
      </c>
      <c r="J1022" s="1">
        <f t="shared" si="93"/>
        <v>0</v>
      </c>
      <c r="K1022" s="40">
        <f t="shared" si="94"/>
        <v>0.8732460979300799</v>
      </c>
      <c r="L1022" s="7">
        <f t="shared" si="95"/>
        <v>0</v>
      </c>
    </row>
    <row r="1023" spans="1:12" s="80" customFormat="1">
      <c r="A1023" s="142" t="s">
        <v>1028</v>
      </c>
      <c r="B1023" s="142">
        <v>522437</v>
      </c>
      <c r="C1023" s="80" t="s">
        <v>1040</v>
      </c>
      <c r="D1023" s="142" t="s">
        <v>1122</v>
      </c>
      <c r="E1023" s="17">
        <v>0</v>
      </c>
      <c r="F1023" s="123">
        <v>0</v>
      </c>
      <c r="G1023" s="2">
        <f t="shared" si="90"/>
        <v>0</v>
      </c>
      <c r="H1023" s="3">
        <f t="shared" si="91"/>
        <v>8.0039024109137493</v>
      </c>
      <c r="I1023" s="1">
        <f t="shared" si="92"/>
        <v>0</v>
      </c>
      <c r="J1023" s="1">
        <f t="shared" si="93"/>
        <v>0</v>
      </c>
      <c r="K1023" s="40">
        <f t="shared" si="94"/>
        <v>0.8732460979300799</v>
      </c>
      <c r="L1023" s="7">
        <f t="shared" si="95"/>
        <v>0</v>
      </c>
    </row>
    <row r="1024" spans="1:12" s="80" customFormat="1">
      <c r="A1024" s="142" t="s">
        <v>1028</v>
      </c>
      <c r="B1024" s="151">
        <v>522442</v>
      </c>
      <c r="C1024" s="80" t="s">
        <v>1041</v>
      </c>
      <c r="D1024" s="142" t="s">
        <v>1122</v>
      </c>
      <c r="E1024" s="17">
        <v>0</v>
      </c>
      <c r="F1024" s="123">
        <v>0</v>
      </c>
      <c r="G1024" s="2">
        <f t="shared" si="90"/>
        <v>0</v>
      </c>
      <c r="H1024" s="3">
        <f t="shared" si="91"/>
        <v>8.0039024109137493</v>
      </c>
      <c r="I1024" s="1">
        <f t="shared" si="92"/>
        <v>0</v>
      </c>
      <c r="J1024" s="1">
        <f t="shared" si="93"/>
        <v>0</v>
      </c>
      <c r="K1024" s="40">
        <f t="shared" si="94"/>
        <v>0.8732460979300799</v>
      </c>
      <c r="L1024" s="7">
        <f t="shared" si="95"/>
        <v>0</v>
      </c>
    </row>
    <row r="1025" spans="1:12" s="80" customFormat="1">
      <c r="A1025" s="142" t="s">
        <v>1028</v>
      </c>
      <c r="B1025" s="151">
        <v>522446</v>
      </c>
      <c r="C1025" s="80" t="s">
        <v>1042</v>
      </c>
      <c r="D1025" s="142" t="s">
        <v>1122</v>
      </c>
      <c r="E1025" s="17">
        <v>0</v>
      </c>
      <c r="F1025" s="123">
        <v>0</v>
      </c>
      <c r="G1025" s="2">
        <f t="shared" si="90"/>
        <v>0</v>
      </c>
      <c r="H1025" s="3">
        <f t="shared" si="91"/>
        <v>8.0039024109137493</v>
      </c>
      <c r="I1025" s="1">
        <f t="shared" si="92"/>
        <v>0</v>
      </c>
      <c r="J1025" s="1">
        <f t="shared" si="93"/>
        <v>0</v>
      </c>
      <c r="K1025" s="40">
        <f t="shared" si="94"/>
        <v>0.8732460979300799</v>
      </c>
      <c r="L1025" s="7">
        <f t="shared" si="95"/>
        <v>0</v>
      </c>
    </row>
    <row r="1026" spans="1:12" s="80" customFormat="1">
      <c r="A1026" s="142" t="s">
        <v>1028</v>
      </c>
      <c r="B1026" s="151">
        <v>522447</v>
      </c>
      <c r="C1026" s="80" t="s">
        <v>1043</v>
      </c>
      <c r="D1026" s="142" t="s">
        <v>1122</v>
      </c>
      <c r="E1026" s="17">
        <v>0</v>
      </c>
      <c r="F1026" s="123">
        <v>0</v>
      </c>
      <c r="G1026" s="2">
        <f t="shared" si="90"/>
        <v>0</v>
      </c>
      <c r="H1026" s="3">
        <f t="shared" si="91"/>
        <v>8.0039024109137493</v>
      </c>
      <c r="I1026" s="1">
        <f t="shared" si="92"/>
        <v>0</v>
      </c>
      <c r="J1026" s="1">
        <f t="shared" si="93"/>
        <v>0</v>
      </c>
      <c r="K1026" s="40">
        <f t="shared" si="94"/>
        <v>0.8732460979300799</v>
      </c>
      <c r="L1026" s="7">
        <f t="shared" si="95"/>
        <v>0</v>
      </c>
    </row>
    <row r="1027" spans="1:12" s="80" customFormat="1">
      <c r="A1027" s="142" t="s">
        <v>1028</v>
      </c>
      <c r="B1027" s="151">
        <v>522451</v>
      </c>
      <c r="C1027" s="80" t="s">
        <v>1044</v>
      </c>
      <c r="D1027" s="142" t="s">
        <v>1122</v>
      </c>
      <c r="E1027" s="17">
        <v>0</v>
      </c>
      <c r="F1027" s="123">
        <v>0</v>
      </c>
      <c r="G1027" s="2">
        <f t="shared" ref="G1027:G1090" si="96">IFERROR(E1027/F1027,0)</f>
        <v>0</v>
      </c>
      <c r="H1027" s="3">
        <f t="shared" ref="H1027:H1090" si="97">$D$1108</f>
        <v>8.0039024109137493</v>
      </c>
      <c r="I1027" s="1">
        <f t="shared" ref="I1027:I1090" si="98">MIN(E1027,F1027*H1027)</f>
        <v>0</v>
      </c>
      <c r="J1027" s="1">
        <f t="shared" ref="J1027:J1090" si="99">E1027-I1027</f>
        <v>0</v>
      </c>
      <c r="K1027" s="40">
        <f t="shared" ref="K1027:K1090" si="100">$J$1106</f>
        <v>0.8732460979300799</v>
      </c>
      <c r="L1027" s="7">
        <f t="shared" ref="L1027:L1090" si="101">K1027*J1027</f>
        <v>0</v>
      </c>
    </row>
    <row r="1028" spans="1:12" s="80" customFormat="1">
      <c r="A1028" s="142" t="s">
        <v>1028</v>
      </c>
      <c r="B1028" s="151">
        <v>522452</v>
      </c>
      <c r="C1028" s="80" t="s">
        <v>1045</v>
      </c>
      <c r="D1028" s="142" t="s">
        <v>1122</v>
      </c>
      <c r="E1028" s="17">
        <v>0</v>
      </c>
      <c r="F1028" s="123">
        <v>0</v>
      </c>
      <c r="G1028" s="2">
        <f t="shared" si="96"/>
        <v>0</v>
      </c>
      <c r="H1028" s="3">
        <f t="shared" si="97"/>
        <v>8.0039024109137493</v>
      </c>
      <c r="I1028" s="1">
        <f t="shared" si="98"/>
        <v>0</v>
      </c>
      <c r="J1028" s="1">
        <f t="shared" si="99"/>
        <v>0</v>
      </c>
      <c r="K1028" s="40">
        <f t="shared" si="100"/>
        <v>0.8732460979300799</v>
      </c>
      <c r="L1028" s="7">
        <f t="shared" si="101"/>
        <v>0</v>
      </c>
    </row>
    <row r="1029" spans="1:12" s="80" customFormat="1">
      <c r="A1029" s="142" t="s">
        <v>1046</v>
      </c>
      <c r="B1029" s="151">
        <v>532359</v>
      </c>
      <c r="C1029" s="80" t="s">
        <v>1047</v>
      </c>
      <c r="D1029" s="142" t="s">
        <v>1122</v>
      </c>
      <c r="E1029" s="17">
        <v>0</v>
      </c>
      <c r="F1029" s="123">
        <v>0</v>
      </c>
      <c r="G1029" s="2">
        <f t="shared" si="96"/>
        <v>0</v>
      </c>
      <c r="H1029" s="3">
        <f t="shared" si="97"/>
        <v>8.0039024109137493</v>
      </c>
      <c r="I1029" s="1">
        <f t="shared" si="98"/>
        <v>0</v>
      </c>
      <c r="J1029" s="1">
        <f t="shared" si="99"/>
        <v>0</v>
      </c>
      <c r="K1029" s="40">
        <f t="shared" si="100"/>
        <v>0.8732460979300799</v>
      </c>
      <c r="L1029" s="7">
        <f t="shared" si="101"/>
        <v>0</v>
      </c>
    </row>
    <row r="1030" spans="1:12" s="80" customFormat="1">
      <c r="A1030" s="142" t="s">
        <v>1046</v>
      </c>
      <c r="B1030" s="151">
        <v>532362</v>
      </c>
      <c r="C1030" s="80" t="s">
        <v>1048</v>
      </c>
      <c r="D1030" s="142" t="s">
        <v>1122</v>
      </c>
      <c r="E1030" s="17">
        <v>0</v>
      </c>
      <c r="F1030" s="123">
        <v>0</v>
      </c>
      <c r="G1030" s="2">
        <f t="shared" si="96"/>
        <v>0</v>
      </c>
      <c r="H1030" s="3">
        <f t="shared" si="97"/>
        <v>8.0039024109137493</v>
      </c>
      <c r="I1030" s="1">
        <f t="shared" si="98"/>
        <v>0</v>
      </c>
      <c r="J1030" s="1">
        <f t="shared" si="99"/>
        <v>0</v>
      </c>
      <c r="K1030" s="40">
        <f t="shared" si="100"/>
        <v>0.8732460979300799</v>
      </c>
      <c r="L1030" s="7">
        <f t="shared" si="101"/>
        <v>0</v>
      </c>
    </row>
    <row r="1031" spans="1:12" s="80" customFormat="1">
      <c r="A1031" s="142" t="s">
        <v>1046</v>
      </c>
      <c r="B1031" s="151">
        <v>532363</v>
      </c>
      <c r="C1031" s="80" t="s">
        <v>1049</v>
      </c>
      <c r="D1031" s="142" t="s">
        <v>1122</v>
      </c>
      <c r="E1031" s="17">
        <v>0</v>
      </c>
      <c r="F1031" s="123">
        <v>0</v>
      </c>
      <c r="G1031" s="2">
        <f t="shared" si="96"/>
        <v>0</v>
      </c>
      <c r="H1031" s="3">
        <f t="shared" si="97"/>
        <v>8.0039024109137493</v>
      </c>
      <c r="I1031" s="1">
        <f t="shared" si="98"/>
        <v>0</v>
      </c>
      <c r="J1031" s="1">
        <f t="shared" si="99"/>
        <v>0</v>
      </c>
      <c r="K1031" s="40">
        <f t="shared" si="100"/>
        <v>0.8732460979300799</v>
      </c>
      <c r="L1031" s="7">
        <f t="shared" si="101"/>
        <v>0</v>
      </c>
    </row>
    <row r="1032" spans="1:12" s="80" customFormat="1">
      <c r="A1032" s="142" t="s">
        <v>1046</v>
      </c>
      <c r="B1032" s="151">
        <v>532364</v>
      </c>
      <c r="C1032" s="80" t="s">
        <v>1050</v>
      </c>
      <c r="D1032" s="142" t="s">
        <v>1122</v>
      </c>
      <c r="E1032" s="17">
        <v>0</v>
      </c>
      <c r="F1032" s="123">
        <v>0</v>
      </c>
      <c r="G1032" s="2">
        <f t="shared" si="96"/>
        <v>0</v>
      </c>
      <c r="H1032" s="3">
        <f t="shared" si="97"/>
        <v>8.0039024109137493</v>
      </c>
      <c r="I1032" s="1">
        <f t="shared" si="98"/>
        <v>0</v>
      </c>
      <c r="J1032" s="1">
        <f t="shared" si="99"/>
        <v>0</v>
      </c>
      <c r="K1032" s="40">
        <f t="shared" si="100"/>
        <v>0.8732460979300799</v>
      </c>
      <c r="L1032" s="7">
        <f t="shared" si="101"/>
        <v>0</v>
      </c>
    </row>
    <row r="1033" spans="1:12" s="80" customFormat="1">
      <c r="A1033" s="142" t="s">
        <v>1046</v>
      </c>
      <c r="B1033" s="151">
        <v>532369</v>
      </c>
      <c r="C1033" s="80" t="s">
        <v>1051</v>
      </c>
      <c r="D1033" s="142" t="s">
        <v>1122</v>
      </c>
      <c r="E1033" s="17">
        <v>0</v>
      </c>
      <c r="F1033" s="123">
        <v>0</v>
      </c>
      <c r="G1033" s="2">
        <f t="shared" si="96"/>
        <v>0</v>
      </c>
      <c r="H1033" s="3">
        <f t="shared" si="97"/>
        <v>8.0039024109137493</v>
      </c>
      <c r="I1033" s="1">
        <f t="shared" si="98"/>
        <v>0</v>
      </c>
      <c r="J1033" s="1">
        <f t="shared" si="99"/>
        <v>0</v>
      </c>
      <c r="K1033" s="40">
        <f t="shared" si="100"/>
        <v>0.8732460979300799</v>
      </c>
      <c r="L1033" s="7">
        <f t="shared" si="101"/>
        <v>0</v>
      </c>
    </row>
    <row r="1034" spans="1:12" s="80" customFormat="1">
      <c r="A1034" s="142" t="s">
        <v>1046</v>
      </c>
      <c r="B1034" s="142">
        <v>532371</v>
      </c>
      <c r="C1034" s="80" t="s">
        <v>1052</v>
      </c>
      <c r="D1034" s="142" t="s">
        <v>1122</v>
      </c>
      <c r="E1034" s="17">
        <v>0</v>
      </c>
      <c r="F1034" s="123">
        <v>0</v>
      </c>
      <c r="G1034" s="2">
        <f t="shared" si="96"/>
        <v>0</v>
      </c>
      <c r="H1034" s="3">
        <f t="shared" si="97"/>
        <v>8.0039024109137493</v>
      </c>
      <c r="I1034" s="1">
        <f t="shared" si="98"/>
        <v>0</v>
      </c>
      <c r="J1034" s="1">
        <f t="shared" si="99"/>
        <v>0</v>
      </c>
      <c r="K1034" s="40">
        <f t="shared" si="100"/>
        <v>0.8732460979300799</v>
      </c>
      <c r="L1034" s="7">
        <f t="shared" si="101"/>
        <v>0</v>
      </c>
    </row>
    <row r="1035" spans="1:12" s="80" customFormat="1">
      <c r="A1035" s="142" t="s">
        <v>1046</v>
      </c>
      <c r="B1035" s="151">
        <v>532373</v>
      </c>
      <c r="C1035" s="80" t="s">
        <v>1053</v>
      </c>
      <c r="D1035" s="142" t="s">
        <v>1122</v>
      </c>
      <c r="E1035" s="17">
        <v>0</v>
      </c>
      <c r="F1035" s="123">
        <v>0</v>
      </c>
      <c r="G1035" s="2">
        <f t="shared" si="96"/>
        <v>0</v>
      </c>
      <c r="H1035" s="3">
        <f t="shared" si="97"/>
        <v>8.0039024109137493</v>
      </c>
      <c r="I1035" s="1">
        <f t="shared" si="98"/>
        <v>0</v>
      </c>
      <c r="J1035" s="1">
        <f t="shared" si="99"/>
        <v>0</v>
      </c>
      <c r="K1035" s="40">
        <f t="shared" si="100"/>
        <v>0.8732460979300799</v>
      </c>
      <c r="L1035" s="7">
        <f t="shared" si="101"/>
        <v>0</v>
      </c>
    </row>
    <row r="1036" spans="1:12" s="80" customFormat="1">
      <c r="A1036" s="142" t="s">
        <v>1046</v>
      </c>
      <c r="B1036" s="142">
        <v>532375</v>
      </c>
      <c r="C1036" s="80" t="s">
        <v>1054</v>
      </c>
      <c r="D1036" s="142" t="s">
        <v>1122</v>
      </c>
      <c r="E1036" s="17">
        <v>0</v>
      </c>
      <c r="F1036" s="123">
        <v>0</v>
      </c>
      <c r="G1036" s="2">
        <f t="shared" si="96"/>
        <v>0</v>
      </c>
      <c r="H1036" s="3">
        <f t="shared" si="97"/>
        <v>8.0039024109137493</v>
      </c>
      <c r="I1036" s="1">
        <f t="shared" si="98"/>
        <v>0</v>
      </c>
      <c r="J1036" s="1">
        <f t="shared" si="99"/>
        <v>0</v>
      </c>
      <c r="K1036" s="40">
        <f t="shared" si="100"/>
        <v>0.8732460979300799</v>
      </c>
      <c r="L1036" s="7">
        <f t="shared" si="101"/>
        <v>0</v>
      </c>
    </row>
    <row r="1037" spans="1:12" s="80" customFormat="1">
      <c r="A1037" s="142" t="s">
        <v>1046</v>
      </c>
      <c r="B1037" s="142">
        <v>532376</v>
      </c>
      <c r="C1037" s="80" t="s">
        <v>1055</v>
      </c>
      <c r="D1037" s="142" t="s">
        <v>1122</v>
      </c>
      <c r="E1037" s="17">
        <v>0</v>
      </c>
      <c r="F1037" s="123">
        <v>0</v>
      </c>
      <c r="G1037" s="2">
        <f t="shared" si="96"/>
        <v>0</v>
      </c>
      <c r="H1037" s="3">
        <f t="shared" si="97"/>
        <v>8.0039024109137493</v>
      </c>
      <c r="I1037" s="1">
        <f t="shared" si="98"/>
        <v>0</v>
      </c>
      <c r="J1037" s="1">
        <f t="shared" si="99"/>
        <v>0</v>
      </c>
      <c r="K1037" s="40">
        <f t="shared" si="100"/>
        <v>0.8732460979300799</v>
      </c>
      <c r="L1037" s="7">
        <f t="shared" si="101"/>
        <v>0</v>
      </c>
    </row>
    <row r="1038" spans="1:12" s="80" customFormat="1">
      <c r="A1038" s="142" t="s">
        <v>1046</v>
      </c>
      <c r="B1038" s="151">
        <v>532377</v>
      </c>
      <c r="C1038" s="80" t="s">
        <v>1056</v>
      </c>
      <c r="D1038" s="142" t="s">
        <v>1122</v>
      </c>
      <c r="E1038" s="17">
        <v>0</v>
      </c>
      <c r="F1038" s="123">
        <v>0</v>
      </c>
      <c r="G1038" s="2">
        <f t="shared" si="96"/>
        <v>0</v>
      </c>
      <c r="H1038" s="3">
        <f t="shared" si="97"/>
        <v>8.0039024109137493</v>
      </c>
      <c r="I1038" s="1">
        <f t="shared" si="98"/>
        <v>0</v>
      </c>
      <c r="J1038" s="1">
        <f t="shared" si="99"/>
        <v>0</v>
      </c>
      <c r="K1038" s="40">
        <f t="shared" si="100"/>
        <v>0.8732460979300799</v>
      </c>
      <c r="L1038" s="7">
        <f t="shared" si="101"/>
        <v>0</v>
      </c>
    </row>
    <row r="1039" spans="1:12" s="80" customFormat="1">
      <c r="A1039" s="142" t="s">
        <v>1046</v>
      </c>
      <c r="B1039" s="142">
        <v>532378</v>
      </c>
      <c r="C1039" s="80" t="s">
        <v>1057</v>
      </c>
      <c r="D1039" s="142" t="s">
        <v>1122</v>
      </c>
      <c r="E1039" s="17">
        <v>0</v>
      </c>
      <c r="F1039" s="123">
        <v>0</v>
      </c>
      <c r="G1039" s="2">
        <f t="shared" si="96"/>
        <v>0</v>
      </c>
      <c r="H1039" s="3">
        <f t="shared" si="97"/>
        <v>8.0039024109137493</v>
      </c>
      <c r="I1039" s="1">
        <f t="shared" si="98"/>
        <v>0</v>
      </c>
      <c r="J1039" s="1">
        <f t="shared" si="99"/>
        <v>0</v>
      </c>
      <c r="K1039" s="40">
        <f t="shared" si="100"/>
        <v>0.8732460979300799</v>
      </c>
      <c r="L1039" s="7">
        <f t="shared" si="101"/>
        <v>0</v>
      </c>
    </row>
    <row r="1040" spans="1:12" s="80" customFormat="1">
      <c r="A1040" s="142" t="s">
        <v>1046</v>
      </c>
      <c r="B1040" s="151">
        <v>532383</v>
      </c>
      <c r="C1040" s="80" t="s">
        <v>1058</v>
      </c>
      <c r="D1040" s="142" t="s">
        <v>1122</v>
      </c>
      <c r="E1040" s="17">
        <v>0</v>
      </c>
      <c r="F1040" s="123">
        <v>0</v>
      </c>
      <c r="G1040" s="2">
        <f t="shared" si="96"/>
        <v>0</v>
      </c>
      <c r="H1040" s="3">
        <f t="shared" si="97"/>
        <v>8.0039024109137493</v>
      </c>
      <c r="I1040" s="1">
        <f t="shared" si="98"/>
        <v>0</v>
      </c>
      <c r="J1040" s="1">
        <f t="shared" si="99"/>
        <v>0</v>
      </c>
      <c r="K1040" s="40">
        <f t="shared" si="100"/>
        <v>0.8732460979300799</v>
      </c>
      <c r="L1040" s="7">
        <f t="shared" si="101"/>
        <v>0</v>
      </c>
    </row>
    <row r="1041" spans="1:12" s="80" customFormat="1">
      <c r="A1041" s="142" t="s">
        <v>1046</v>
      </c>
      <c r="B1041" s="151">
        <v>532384</v>
      </c>
      <c r="C1041" s="80" t="s">
        <v>1059</v>
      </c>
      <c r="D1041" s="142" t="s">
        <v>1122</v>
      </c>
      <c r="E1041" s="17">
        <v>0</v>
      </c>
      <c r="F1041" s="123">
        <v>0</v>
      </c>
      <c r="G1041" s="2">
        <f t="shared" si="96"/>
        <v>0</v>
      </c>
      <c r="H1041" s="3">
        <f t="shared" si="97"/>
        <v>8.0039024109137493</v>
      </c>
      <c r="I1041" s="1">
        <f t="shared" si="98"/>
        <v>0</v>
      </c>
      <c r="J1041" s="1">
        <f t="shared" si="99"/>
        <v>0</v>
      </c>
      <c r="K1041" s="40">
        <f t="shared" si="100"/>
        <v>0.8732460979300799</v>
      </c>
      <c r="L1041" s="7">
        <f t="shared" si="101"/>
        <v>0</v>
      </c>
    </row>
    <row r="1042" spans="1:12" s="80" customFormat="1">
      <c r="A1042" s="142" t="s">
        <v>1046</v>
      </c>
      <c r="B1042" s="142">
        <v>532385</v>
      </c>
      <c r="C1042" s="80" t="s">
        <v>1060</v>
      </c>
      <c r="D1042" s="142" t="s">
        <v>1122</v>
      </c>
      <c r="E1042" s="17">
        <v>0</v>
      </c>
      <c r="F1042" s="123">
        <v>0</v>
      </c>
      <c r="G1042" s="2">
        <f t="shared" si="96"/>
        <v>0</v>
      </c>
      <c r="H1042" s="3">
        <f t="shared" si="97"/>
        <v>8.0039024109137493</v>
      </c>
      <c r="I1042" s="1">
        <f t="shared" si="98"/>
        <v>0</v>
      </c>
      <c r="J1042" s="1">
        <f t="shared" si="99"/>
        <v>0</v>
      </c>
      <c r="K1042" s="40">
        <f t="shared" si="100"/>
        <v>0.8732460979300799</v>
      </c>
      <c r="L1042" s="7">
        <f t="shared" si="101"/>
        <v>0</v>
      </c>
    </row>
    <row r="1043" spans="1:12" s="80" customFormat="1">
      <c r="A1043" s="142" t="s">
        <v>1046</v>
      </c>
      <c r="B1043" s="151">
        <v>532386</v>
      </c>
      <c r="C1043" s="80" t="s">
        <v>1061</v>
      </c>
      <c r="D1043" s="142" t="s">
        <v>1122</v>
      </c>
      <c r="E1043" s="17">
        <v>0</v>
      </c>
      <c r="F1043" s="123">
        <v>0</v>
      </c>
      <c r="G1043" s="2">
        <f t="shared" si="96"/>
        <v>0</v>
      </c>
      <c r="H1043" s="3">
        <f t="shared" si="97"/>
        <v>8.0039024109137493</v>
      </c>
      <c r="I1043" s="1">
        <f t="shared" si="98"/>
        <v>0</v>
      </c>
      <c r="J1043" s="1">
        <f t="shared" si="99"/>
        <v>0</v>
      </c>
      <c r="K1043" s="40">
        <f t="shared" si="100"/>
        <v>0.8732460979300799</v>
      </c>
      <c r="L1043" s="7">
        <f t="shared" si="101"/>
        <v>0</v>
      </c>
    </row>
    <row r="1044" spans="1:12" s="80" customFormat="1">
      <c r="A1044" s="142" t="s">
        <v>1046</v>
      </c>
      <c r="B1044" s="151">
        <v>532387</v>
      </c>
      <c r="C1044" s="80" t="s">
        <v>1062</v>
      </c>
      <c r="D1044" s="142" t="s">
        <v>1122</v>
      </c>
      <c r="E1044" s="17">
        <v>0</v>
      </c>
      <c r="F1044" s="123">
        <v>0</v>
      </c>
      <c r="G1044" s="2">
        <f t="shared" si="96"/>
        <v>0</v>
      </c>
      <c r="H1044" s="3">
        <f t="shared" si="97"/>
        <v>8.0039024109137493</v>
      </c>
      <c r="I1044" s="1">
        <f t="shared" si="98"/>
        <v>0</v>
      </c>
      <c r="J1044" s="1">
        <f t="shared" si="99"/>
        <v>0</v>
      </c>
      <c r="K1044" s="40">
        <f t="shared" si="100"/>
        <v>0.8732460979300799</v>
      </c>
      <c r="L1044" s="7">
        <f t="shared" si="101"/>
        <v>0</v>
      </c>
    </row>
    <row r="1045" spans="1:12" s="80" customFormat="1">
      <c r="A1045" s="142" t="s">
        <v>1046</v>
      </c>
      <c r="B1045" s="151">
        <v>532388</v>
      </c>
      <c r="C1045" s="80" t="s">
        <v>1063</v>
      </c>
      <c r="D1045" s="142" t="s">
        <v>1122</v>
      </c>
      <c r="E1045" s="17">
        <v>0</v>
      </c>
      <c r="F1045" s="123">
        <v>0</v>
      </c>
      <c r="G1045" s="2">
        <f t="shared" si="96"/>
        <v>0</v>
      </c>
      <c r="H1045" s="3">
        <f t="shared" si="97"/>
        <v>8.0039024109137493</v>
      </c>
      <c r="I1045" s="1">
        <f t="shared" si="98"/>
        <v>0</v>
      </c>
      <c r="J1045" s="1">
        <f t="shared" si="99"/>
        <v>0</v>
      </c>
      <c r="K1045" s="40">
        <f t="shared" si="100"/>
        <v>0.8732460979300799</v>
      </c>
      <c r="L1045" s="7">
        <f t="shared" si="101"/>
        <v>0</v>
      </c>
    </row>
    <row r="1046" spans="1:12" s="80" customFormat="1">
      <c r="A1046" s="142" t="s">
        <v>1046</v>
      </c>
      <c r="B1046" s="151">
        <v>532389</v>
      </c>
      <c r="C1046" s="80" t="s">
        <v>1064</v>
      </c>
      <c r="D1046" s="142" t="s">
        <v>1122</v>
      </c>
      <c r="E1046" s="17">
        <v>0</v>
      </c>
      <c r="F1046" s="123">
        <v>0</v>
      </c>
      <c r="G1046" s="2">
        <f t="shared" si="96"/>
        <v>0</v>
      </c>
      <c r="H1046" s="3">
        <f t="shared" si="97"/>
        <v>8.0039024109137493</v>
      </c>
      <c r="I1046" s="1">
        <f t="shared" si="98"/>
        <v>0</v>
      </c>
      <c r="J1046" s="1">
        <f t="shared" si="99"/>
        <v>0</v>
      </c>
      <c r="K1046" s="40">
        <f t="shared" si="100"/>
        <v>0.8732460979300799</v>
      </c>
      <c r="L1046" s="7">
        <f t="shared" si="101"/>
        <v>0</v>
      </c>
    </row>
    <row r="1047" spans="1:12" s="80" customFormat="1">
      <c r="A1047" s="142" t="s">
        <v>1046</v>
      </c>
      <c r="B1047" s="151">
        <v>532390</v>
      </c>
      <c r="C1047" s="80" t="s">
        <v>1065</v>
      </c>
      <c r="D1047" s="142" t="s">
        <v>1122</v>
      </c>
      <c r="E1047" s="17">
        <v>0</v>
      </c>
      <c r="F1047" s="123">
        <v>0</v>
      </c>
      <c r="G1047" s="2">
        <f t="shared" si="96"/>
        <v>0</v>
      </c>
      <c r="H1047" s="3">
        <f t="shared" si="97"/>
        <v>8.0039024109137493</v>
      </c>
      <c r="I1047" s="1">
        <f t="shared" si="98"/>
        <v>0</v>
      </c>
      <c r="J1047" s="1">
        <f t="shared" si="99"/>
        <v>0</v>
      </c>
      <c r="K1047" s="40">
        <f t="shared" si="100"/>
        <v>0.8732460979300799</v>
      </c>
      <c r="L1047" s="7">
        <f t="shared" si="101"/>
        <v>0</v>
      </c>
    </row>
    <row r="1048" spans="1:12" s="80" customFormat="1">
      <c r="A1048" s="142" t="s">
        <v>1046</v>
      </c>
      <c r="B1048" s="151">
        <v>532391</v>
      </c>
      <c r="C1048" s="80" t="s">
        <v>1066</v>
      </c>
      <c r="D1048" s="142" t="s">
        <v>1122</v>
      </c>
      <c r="E1048" s="17">
        <v>0</v>
      </c>
      <c r="F1048" s="123">
        <v>0</v>
      </c>
      <c r="G1048" s="2">
        <f t="shared" si="96"/>
        <v>0</v>
      </c>
      <c r="H1048" s="3">
        <f t="shared" si="97"/>
        <v>8.0039024109137493</v>
      </c>
      <c r="I1048" s="1">
        <f t="shared" si="98"/>
        <v>0</v>
      </c>
      <c r="J1048" s="1">
        <f t="shared" si="99"/>
        <v>0</v>
      </c>
      <c r="K1048" s="40">
        <f t="shared" si="100"/>
        <v>0.8732460979300799</v>
      </c>
      <c r="L1048" s="7">
        <f t="shared" si="101"/>
        <v>0</v>
      </c>
    </row>
    <row r="1049" spans="1:12" s="80" customFormat="1">
      <c r="A1049" s="142" t="s">
        <v>1046</v>
      </c>
      <c r="B1049" s="151">
        <v>532392</v>
      </c>
      <c r="C1049" s="80" t="s">
        <v>1067</v>
      </c>
      <c r="D1049" s="142" t="s">
        <v>1122</v>
      </c>
      <c r="E1049" s="17">
        <v>0</v>
      </c>
      <c r="F1049" s="123">
        <v>0</v>
      </c>
      <c r="G1049" s="2">
        <f t="shared" si="96"/>
        <v>0</v>
      </c>
      <c r="H1049" s="3">
        <f t="shared" si="97"/>
        <v>8.0039024109137493</v>
      </c>
      <c r="I1049" s="1">
        <f t="shared" si="98"/>
        <v>0</v>
      </c>
      <c r="J1049" s="1">
        <f t="shared" si="99"/>
        <v>0</v>
      </c>
      <c r="K1049" s="40">
        <f t="shared" si="100"/>
        <v>0.8732460979300799</v>
      </c>
      <c r="L1049" s="7">
        <f t="shared" si="101"/>
        <v>0</v>
      </c>
    </row>
    <row r="1050" spans="1:12" s="80" customFormat="1">
      <c r="A1050" s="142" t="s">
        <v>1046</v>
      </c>
      <c r="B1050" s="142">
        <v>532393</v>
      </c>
      <c r="C1050" s="80" t="s">
        <v>1068</v>
      </c>
      <c r="D1050" s="142" t="s">
        <v>1122</v>
      </c>
      <c r="E1050" s="17">
        <v>0</v>
      </c>
      <c r="F1050" s="123">
        <v>0</v>
      </c>
      <c r="G1050" s="2">
        <f t="shared" si="96"/>
        <v>0</v>
      </c>
      <c r="H1050" s="3">
        <f t="shared" si="97"/>
        <v>8.0039024109137493</v>
      </c>
      <c r="I1050" s="1">
        <f t="shared" si="98"/>
        <v>0</v>
      </c>
      <c r="J1050" s="1">
        <f t="shared" si="99"/>
        <v>0</v>
      </c>
      <c r="K1050" s="40">
        <f t="shared" si="100"/>
        <v>0.8732460979300799</v>
      </c>
      <c r="L1050" s="7">
        <f t="shared" si="101"/>
        <v>0</v>
      </c>
    </row>
    <row r="1051" spans="1:12" s="80" customFormat="1">
      <c r="A1051" s="142" t="s">
        <v>1046</v>
      </c>
      <c r="B1051" s="151">
        <v>532396</v>
      </c>
      <c r="C1051" s="80" t="s">
        <v>1069</v>
      </c>
      <c r="D1051" s="142" t="s">
        <v>1122</v>
      </c>
      <c r="E1051" s="17">
        <v>0</v>
      </c>
      <c r="F1051" s="123">
        <v>0</v>
      </c>
      <c r="G1051" s="2">
        <f t="shared" si="96"/>
        <v>0</v>
      </c>
      <c r="H1051" s="3">
        <f t="shared" si="97"/>
        <v>8.0039024109137493</v>
      </c>
      <c r="I1051" s="1">
        <f t="shared" si="98"/>
        <v>0</v>
      </c>
      <c r="J1051" s="1">
        <f t="shared" si="99"/>
        <v>0</v>
      </c>
      <c r="K1051" s="40">
        <f t="shared" si="100"/>
        <v>0.8732460979300799</v>
      </c>
      <c r="L1051" s="7">
        <f t="shared" si="101"/>
        <v>0</v>
      </c>
    </row>
    <row r="1052" spans="1:12" s="80" customFormat="1">
      <c r="A1052" s="142" t="s">
        <v>1046</v>
      </c>
      <c r="B1052" s="151">
        <v>532397</v>
      </c>
      <c r="C1052" s="80" t="s">
        <v>1070</v>
      </c>
      <c r="D1052" s="142" t="s">
        <v>1122</v>
      </c>
      <c r="E1052" s="17">
        <v>0</v>
      </c>
      <c r="F1052" s="123">
        <v>0</v>
      </c>
      <c r="G1052" s="2">
        <f t="shared" si="96"/>
        <v>0</v>
      </c>
      <c r="H1052" s="3">
        <f t="shared" si="97"/>
        <v>8.0039024109137493</v>
      </c>
      <c r="I1052" s="1">
        <f t="shared" si="98"/>
        <v>0</v>
      </c>
      <c r="J1052" s="1">
        <f t="shared" si="99"/>
        <v>0</v>
      </c>
      <c r="K1052" s="40">
        <f t="shared" si="100"/>
        <v>0.8732460979300799</v>
      </c>
      <c r="L1052" s="7">
        <f t="shared" si="101"/>
        <v>0</v>
      </c>
    </row>
    <row r="1053" spans="1:12" s="80" customFormat="1">
      <c r="A1053" s="142" t="s">
        <v>1046</v>
      </c>
      <c r="B1053" s="151">
        <v>532399</v>
      </c>
      <c r="C1053" s="80" t="s">
        <v>1071</v>
      </c>
      <c r="D1053" s="142" t="s">
        <v>1122</v>
      </c>
      <c r="E1053" s="17">
        <v>0</v>
      </c>
      <c r="F1053" s="123">
        <v>0</v>
      </c>
      <c r="G1053" s="2">
        <f t="shared" si="96"/>
        <v>0</v>
      </c>
      <c r="H1053" s="3">
        <f t="shared" si="97"/>
        <v>8.0039024109137493</v>
      </c>
      <c r="I1053" s="1">
        <f t="shared" si="98"/>
        <v>0</v>
      </c>
      <c r="J1053" s="1">
        <f t="shared" si="99"/>
        <v>0</v>
      </c>
      <c r="K1053" s="40">
        <f t="shared" si="100"/>
        <v>0.8732460979300799</v>
      </c>
      <c r="L1053" s="7">
        <f t="shared" si="101"/>
        <v>0</v>
      </c>
    </row>
    <row r="1054" spans="1:12" s="80" customFormat="1">
      <c r="A1054" s="142" t="s">
        <v>1046</v>
      </c>
      <c r="B1054" s="142">
        <v>532404</v>
      </c>
      <c r="C1054" s="80" t="s">
        <v>1072</v>
      </c>
      <c r="D1054" s="142" t="s">
        <v>1122</v>
      </c>
      <c r="E1054" s="17">
        <v>0</v>
      </c>
      <c r="F1054" s="123">
        <v>0</v>
      </c>
      <c r="G1054" s="2">
        <f t="shared" si="96"/>
        <v>0</v>
      </c>
      <c r="H1054" s="3">
        <f t="shared" si="97"/>
        <v>8.0039024109137493</v>
      </c>
      <c r="I1054" s="1">
        <f t="shared" si="98"/>
        <v>0</v>
      </c>
      <c r="J1054" s="1">
        <f t="shared" si="99"/>
        <v>0</v>
      </c>
      <c r="K1054" s="40">
        <f t="shared" si="100"/>
        <v>0.8732460979300799</v>
      </c>
      <c r="L1054" s="7">
        <f t="shared" si="101"/>
        <v>0</v>
      </c>
    </row>
    <row r="1055" spans="1:12" s="80" customFormat="1">
      <c r="A1055" s="142" t="s">
        <v>1046</v>
      </c>
      <c r="B1055" s="151">
        <v>533336</v>
      </c>
      <c r="C1055" s="80" t="s">
        <v>1073</v>
      </c>
      <c r="D1055" s="142" t="s">
        <v>1122</v>
      </c>
      <c r="E1055" s="17">
        <v>0</v>
      </c>
      <c r="F1055" s="123">
        <v>0</v>
      </c>
      <c r="G1055" s="2">
        <f t="shared" si="96"/>
        <v>0</v>
      </c>
      <c r="H1055" s="3">
        <f t="shared" si="97"/>
        <v>8.0039024109137493</v>
      </c>
      <c r="I1055" s="1">
        <f t="shared" si="98"/>
        <v>0</v>
      </c>
      <c r="J1055" s="1">
        <f t="shared" si="99"/>
        <v>0</v>
      </c>
      <c r="K1055" s="40">
        <f t="shared" si="100"/>
        <v>0.8732460979300799</v>
      </c>
      <c r="L1055" s="7">
        <f t="shared" si="101"/>
        <v>0</v>
      </c>
    </row>
    <row r="1056" spans="1:12" s="80" customFormat="1">
      <c r="A1056" s="142" t="s">
        <v>1074</v>
      </c>
      <c r="B1056" s="151">
        <v>542301</v>
      </c>
      <c r="C1056" s="80" t="s">
        <v>1075</v>
      </c>
      <c r="D1056" s="142" t="s">
        <v>1122</v>
      </c>
      <c r="E1056" s="17">
        <v>0</v>
      </c>
      <c r="F1056" s="123">
        <v>0</v>
      </c>
      <c r="G1056" s="2">
        <f t="shared" si="96"/>
        <v>0</v>
      </c>
      <c r="H1056" s="3">
        <f t="shared" si="97"/>
        <v>8.0039024109137493</v>
      </c>
      <c r="I1056" s="1">
        <f t="shared" si="98"/>
        <v>0</v>
      </c>
      <c r="J1056" s="1">
        <f t="shared" si="99"/>
        <v>0</v>
      </c>
      <c r="K1056" s="40">
        <f t="shared" si="100"/>
        <v>0.8732460979300799</v>
      </c>
      <c r="L1056" s="7">
        <f t="shared" si="101"/>
        <v>0</v>
      </c>
    </row>
    <row r="1057" spans="1:12" s="80" customFormat="1">
      <c r="A1057" s="142" t="s">
        <v>1074</v>
      </c>
      <c r="B1057" s="142">
        <v>542311</v>
      </c>
      <c r="C1057" s="80" t="s">
        <v>1076</v>
      </c>
      <c r="D1057" s="142" t="s">
        <v>1122</v>
      </c>
      <c r="E1057" s="17">
        <v>0</v>
      </c>
      <c r="F1057" s="123">
        <v>0</v>
      </c>
      <c r="G1057" s="2">
        <f t="shared" si="96"/>
        <v>0</v>
      </c>
      <c r="H1057" s="3">
        <f t="shared" si="97"/>
        <v>8.0039024109137493</v>
      </c>
      <c r="I1057" s="1">
        <f t="shared" si="98"/>
        <v>0</v>
      </c>
      <c r="J1057" s="1">
        <f t="shared" si="99"/>
        <v>0</v>
      </c>
      <c r="K1057" s="40">
        <f t="shared" si="100"/>
        <v>0.8732460979300799</v>
      </c>
      <c r="L1057" s="7">
        <f t="shared" si="101"/>
        <v>0</v>
      </c>
    </row>
    <row r="1058" spans="1:12" s="80" customFormat="1">
      <c r="A1058" s="142" t="s">
        <v>1074</v>
      </c>
      <c r="B1058" s="151">
        <v>542313</v>
      </c>
      <c r="C1058" s="80" t="s">
        <v>1077</v>
      </c>
      <c r="D1058" s="142" t="s">
        <v>1122</v>
      </c>
      <c r="E1058" s="17">
        <v>0</v>
      </c>
      <c r="F1058" s="123">
        <v>0</v>
      </c>
      <c r="G1058" s="2">
        <f t="shared" si="96"/>
        <v>0</v>
      </c>
      <c r="H1058" s="3">
        <f t="shared" si="97"/>
        <v>8.0039024109137493</v>
      </c>
      <c r="I1058" s="1">
        <f t="shared" si="98"/>
        <v>0</v>
      </c>
      <c r="J1058" s="1">
        <f t="shared" si="99"/>
        <v>0</v>
      </c>
      <c r="K1058" s="40">
        <f t="shared" si="100"/>
        <v>0.8732460979300799</v>
      </c>
      <c r="L1058" s="7">
        <f t="shared" si="101"/>
        <v>0</v>
      </c>
    </row>
    <row r="1059" spans="1:12" s="80" customFormat="1">
      <c r="A1059" s="142" t="s">
        <v>1074</v>
      </c>
      <c r="B1059" s="151">
        <v>542318</v>
      </c>
      <c r="C1059" s="80" t="s">
        <v>1078</v>
      </c>
      <c r="D1059" s="142" t="s">
        <v>1122</v>
      </c>
      <c r="E1059" s="17">
        <v>0</v>
      </c>
      <c r="F1059" s="123">
        <v>0</v>
      </c>
      <c r="G1059" s="2">
        <f t="shared" si="96"/>
        <v>0</v>
      </c>
      <c r="H1059" s="3">
        <f t="shared" si="97"/>
        <v>8.0039024109137493</v>
      </c>
      <c r="I1059" s="1">
        <f t="shared" si="98"/>
        <v>0</v>
      </c>
      <c r="J1059" s="1">
        <f t="shared" si="99"/>
        <v>0</v>
      </c>
      <c r="K1059" s="40">
        <f t="shared" si="100"/>
        <v>0.8732460979300799</v>
      </c>
      <c r="L1059" s="7">
        <f t="shared" si="101"/>
        <v>0</v>
      </c>
    </row>
    <row r="1060" spans="1:12" s="80" customFormat="1">
      <c r="A1060" s="142" t="s">
        <v>1074</v>
      </c>
      <c r="B1060" s="142">
        <v>542321</v>
      </c>
      <c r="C1060" s="80" t="s">
        <v>1079</v>
      </c>
      <c r="D1060" s="142" t="s">
        <v>1122</v>
      </c>
      <c r="E1060" s="17">
        <v>0</v>
      </c>
      <c r="F1060" s="123">
        <v>0</v>
      </c>
      <c r="G1060" s="2">
        <f t="shared" si="96"/>
        <v>0</v>
      </c>
      <c r="H1060" s="3">
        <f t="shared" si="97"/>
        <v>8.0039024109137493</v>
      </c>
      <c r="I1060" s="1">
        <f t="shared" si="98"/>
        <v>0</v>
      </c>
      <c r="J1060" s="1">
        <f t="shared" si="99"/>
        <v>0</v>
      </c>
      <c r="K1060" s="40">
        <f t="shared" si="100"/>
        <v>0.8732460979300799</v>
      </c>
      <c r="L1060" s="7">
        <f t="shared" si="101"/>
        <v>0</v>
      </c>
    </row>
    <row r="1061" spans="1:12" s="80" customFormat="1">
      <c r="A1061" s="142" t="s">
        <v>1074</v>
      </c>
      <c r="B1061" s="142">
        <v>542322</v>
      </c>
      <c r="C1061" s="80" t="s">
        <v>1080</v>
      </c>
      <c r="D1061" s="142" t="s">
        <v>1122</v>
      </c>
      <c r="E1061" s="17">
        <v>0</v>
      </c>
      <c r="F1061" s="123">
        <v>0</v>
      </c>
      <c r="G1061" s="2">
        <f t="shared" si="96"/>
        <v>0</v>
      </c>
      <c r="H1061" s="3">
        <f t="shared" si="97"/>
        <v>8.0039024109137493</v>
      </c>
      <c r="I1061" s="1">
        <f t="shared" si="98"/>
        <v>0</v>
      </c>
      <c r="J1061" s="1">
        <f t="shared" si="99"/>
        <v>0</v>
      </c>
      <c r="K1061" s="40">
        <f t="shared" si="100"/>
        <v>0.8732460979300799</v>
      </c>
      <c r="L1061" s="7">
        <f t="shared" si="101"/>
        <v>0</v>
      </c>
    </row>
    <row r="1062" spans="1:12" s="80" customFormat="1">
      <c r="A1062" s="142" t="s">
        <v>1074</v>
      </c>
      <c r="B1062" s="142">
        <v>542323</v>
      </c>
      <c r="C1062" s="80" t="s">
        <v>1081</v>
      </c>
      <c r="D1062" s="142" t="s">
        <v>1122</v>
      </c>
      <c r="E1062" s="17">
        <v>0</v>
      </c>
      <c r="F1062" s="123">
        <v>0</v>
      </c>
      <c r="G1062" s="2">
        <f t="shared" si="96"/>
        <v>0</v>
      </c>
      <c r="H1062" s="3">
        <f t="shared" si="97"/>
        <v>8.0039024109137493</v>
      </c>
      <c r="I1062" s="1">
        <f t="shared" si="98"/>
        <v>0</v>
      </c>
      <c r="J1062" s="1">
        <f t="shared" si="99"/>
        <v>0</v>
      </c>
      <c r="K1062" s="40">
        <f t="shared" si="100"/>
        <v>0.8732460979300799</v>
      </c>
      <c r="L1062" s="7">
        <f t="shared" si="101"/>
        <v>0</v>
      </c>
    </row>
    <row r="1063" spans="1:12" s="80" customFormat="1">
      <c r="A1063" s="142" t="s">
        <v>1074</v>
      </c>
      <c r="B1063" s="151">
        <v>542324</v>
      </c>
      <c r="C1063" s="80" t="s">
        <v>1082</v>
      </c>
      <c r="D1063" s="142" t="s">
        <v>1122</v>
      </c>
      <c r="E1063" s="17">
        <v>0</v>
      </c>
      <c r="F1063" s="123">
        <v>0</v>
      </c>
      <c r="G1063" s="2">
        <f t="shared" si="96"/>
        <v>0</v>
      </c>
      <c r="H1063" s="3">
        <f t="shared" si="97"/>
        <v>8.0039024109137493</v>
      </c>
      <c r="I1063" s="1">
        <f t="shared" si="98"/>
        <v>0</v>
      </c>
      <c r="J1063" s="1">
        <f t="shared" si="99"/>
        <v>0</v>
      </c>
      <c r="K1063" s="40">
        <f t="shared" si="100"/>
        <v>0.8732460979300799</v>
      </c>
      <c r="L1063" s="7">
        <f t="shared" si="101"/>
        <v>0</v>
      </c>
    </row>
    <row r="1064" spans="1:12" s="80" customFormat="1">
      <c r="A1064" s="142" t="s">
        <v>1074</v>
      </c>
      <c r="B1064" s="151">
        <v>542332</v>
      </c>
      <c r="C1064" s="80" t="s">
        <v>1083</v>
      </c>
      <c r="D1064" s="142" t="s">
        <v>1122</v>
      </c>
      <c r="E1064" s="17">
        <v>0</v>
      </c>
      <c r="F1064" s="123">
        <v>0</v>
      </c>
      <c r="G1064" s="2">
        <f t="shared" si="96"/>
        <v>0</v>
      </c>
      <c r="H1064" s="3">
        <f t="shared" si="97"/>
        <v>8.0039024109137493</v>
      </c>
      <c r="I1064" s="1">
        <f t="shared" si="98"/>
        <v>0</v>
      </c>
      <c r="J1064" s="1">
        <f t="shared" si="99"/>
        <v>0</v>
      </c>
      <c r="K1064" s="40">
        <f t="shared" si="100"/>
        <v>0.8732460979300799</v>
      </c>
      <c r="L1064" s="7">
        <f t="shared" si="101"/>
        <v>0</v>
      </c>
    </row>
    <row r="1065" spans="1:12" s="80" customFormat="1">
      <c r="A1065" s="142" t="s">
        <v>1074</v>
      </c>
      <c r="B1065" s="151">
        <v>542338</v>
      </c>
      <c r="C1065" s="80" t="s">
        <v>1084</v>
      </c>
      <c r="D1065" s="142" t="s">
        <v>1122</v>
      </c>
      <c r="E1065" s="17">
        <v>0</v>
      </c>
      <c r="F1065" s="123">
        <v>0</v>
      </c>
      <c r="G1065" s="2">
        <f t="shared" si="96"/>
        <v>0</v>
      </c>
      <c r="H1065" s="3">
        <f t="shared" si="97"/>
        <v>8.0039024109137493</v>
      </c>
      <c r="I1065" s="1">
        <f t="shared" si="98"/>
        <v>0</v>
      </c>
      <c r="J1065" s="1">
        <f t="shared" si="99"/>
        <v>0</v>
      </c>
      <c r="K1065" s="40">
        <f t="shared" si="100"/>
        <v>0.8732460979300799</v>
      </c>
      <c r="L1065" s="7">
        <f t="shared" si="101"/>
        <v>0</v>
      </c>
    </row>
    <row r="1066" spans="1:12" s="80" customFormat="1">
      <c r="A1066" s="142" t="s">
        <v>1074</v>
      </c>
      <c r="B1066" s="151">
        <v>542339</v>
      </c>
      <c r="C1066" s="80" t="s">
        <v>1085</v>
      </c>
      <c r="D1066" s="142" t="s">
        <v>1122</v>
      </c>
      <c r="E1066" s="17">
        <v>0</v>
      </c>
      <c r="F1066" s="123">
        <v>0</v>
      </c>
      <c r="G1066" s="2">
        <f t="shared" si="96"/>
        <v>0</v>
      </c>
      <c r="H1066" s="3">
        <f t="shared" si="97"/>
        <v>8.0039024109137493</v>
      </c>
      <c r="I1066" s="1">
        <f t="shared" si="98"/>
        <v>0</v>
      </c>
      <c r="J1066" s="1">
        <f t="shared" si="99"/>
        <v>0</v>
      </c>
      <c r="K1066" s="40">
        <f t="shared" si="100"/>
        <v>0.8732460979300799</v>
      </c>
      <c r="L1066" s="7">
        <f t="shared" si="101"/>
        <v>0</v>
      </c>
    </row>
    <row r="1067" spans="1:12" s="80" customFormat="1">
      <c r="A1067" s="142" t="s">
        <v>1074</v>
      </c>
      <c r="B1067" s="151">
        <v>542343</v>
      </c>
      <c r="C1067" s="80" t="s">
        <v>1086</v>
      </c>
      <c r="D1067" s="142" t="s">
        <v>1122</v>
      </c>
      <c r="E1067" s="17">
        <v>0</v>
      </c>
      <c r="F1067" s="123">
        <v>0</v>
      </c>
      <c r="G1067" s="2">
        <f t="shared" si="96"/>
        <v>0</v>
      </c>
      <c r="H1067" s="3">
        <f t="shared" si="97"/>
        <v>8.0039024109137493</v>
      </c>
      <c r="I1067" s="1">
        <f t="shared" si="98"/>
        <v>0</v>
      </c>
      <c r="J1067" s="1">
        <f t="shared" si="99"/>
        <v>0</v>
      </c>
      <c r="K1067" s="40">
        <f t="shared" si="100"/>
        <v>0.8732460979300799</v>
      </c>
      <c r="L1067" s="7">
        <f t="shared" si="101"/>
        <v>0</v>
      </c>
    </row>
    <row r="1068" spans="1:12" s="80" customFormat="1">
      <c r="A1068" s="142" t="s">
        <v>1074</v>
      </c>
      <c r="B1068" s="142">
        <v>542346</v>
      </c>
      <c r="C1068" s="80" t="s">
        <v>1087</v>
      </c>
      <c r="D1068" s="142" t="s">
        <v>1122</v>
      </c>
      <c r="E1068" s="17">
        <v>0</v>
      </c>
      <c r="F1068" s="123">
        <v>0</v>
      </c>
      <c r="G1068" s="2">
        <f t="shared" si="96"/>
        <v>0</v>
      </c>
      <c r="H1068" s="3">
        <f t="shared" si="97"/>
        <v>8.0039024109137493</v>
      </c>
      <c r="I1068" s="1">
        <f t="shared" si="98"/>
        <v>0</v>
      </c>
      <c r="J1068" s="1">
        <f t="shared" si="99"/>
        <v>0</v>
      </c>
      <c r="K1068" s="40">
        <f t="shared" si="100"/>
        <v>0.8732460979300799</v>
      </c>
      <c r="L1068" s="7">
        <f t="shared" si="101"/>
        <v>0</v>
      </c>
    </row>
    <row r="1069" spans="1:12" s="80" customFormat="1">
      <c r="A1069" s="142" t="s">
        <v>1088</v>
      </c>
      <c r="B1069" s="151">
        <v>552220</v>
      </c>
      <c r="C1069" s="80" t="s">
        <v>1089</v>
      </c>
      <c r="D1069" s="142" t="s">
        <v>1122</v>
      </c>
      <c r="E1069" s="17">
        <v>0</v>
      </c>
      <c r="F1069" s="123">
        <v>0</v>
      </c>
      <c r="G1069" s="2">
        <f t="shared" si="96"/>
        <v>0</v>
      </c>
      <c r="H1069" s="3">
        <f t="shared" si="97"/>
        <v>8.0039024109137493</v>
      </c>
      <c r="I1069" s="1">
        <f t="shared" si="98"/>
        <v>0</v>
      </c>
      <c r="J1069" s="1">
        <f t="shared" si="99"/>
        <v>0</v>
      </c>
      <c r="K1069" s="40">
        <f t="shared" si="100"/>
        <v>0.8732460979300799</v>
      </c>
      <c r="L1069" s="7">
        <f t="shared" si="101"/>
        <v>0</v>
      </c>
    </row>
    <row r="1070" spans="1:12" s="80" customFormat="1">
      <c r="A1070" s="142" t="s">
        <v>1088</v>
      </c>
      <c r="B1070" s="142">
        <v>552233</v>
      </c>
      <c r="C1070" s="80" t="s">
        <v>1090</v>
      </c>
      <c r="D1070" s="142" t="s">
        <v>1122</v>
      </c>
      <c r="E1070" s="17">
        <v>0</v>
      </c>
      <c r="F1070" s="123">
        <v>0</v>
      </c>
      <c r="G1070" s="2">
        <f t="shared" si="96"/>
        <v>0</v>
      </c>
      <c r="H1070" s="3">
        <f t="shared" si="97"/>
        <v>8.0039024109137493</v>
      </c>
      <c r="I1070" s="1">
        <f t="shared" si="98"/>
        <v>0</v>
      </c>
      <c r="J1070" s="1">
        <f t="shared" si="99"/>
        <v>0</v>
      </c>
      <c r="K1070" s="40">
        <f t="shared" si="100"/>
        <v>0.8732460979300799</v>
      </c>
      <c r="L1070" s="7">
        <f t="shared" si="101"/>
        <v>0</v>
      </c>
    </row>
    <row r="1071" spans="1:12" s="80" customFormat="1">
      <c r="A1071" s="142" t="s">
        <v>1088</v>
      </c>
      <c r="B1071" s="142">
        <v>552284</v>
      </c>
      <c r="C1071" s="80" t="s">
        <v>1091</v>
      </c>
      <c r="D1071" s="142" t="s">
        <v>1122</v>
      </c>
      <c r="E1071" s="17">
        <v>0</v>
      </c>
      <c r="F1071" s="123">
        <v>0</v>
      </c>
      <c r="G1071" s="2">
        <f t="shared" si="96"/>
        <v>0</v>
      </c>
      <c r="H1071" s="3">
        <f t="shared" si="97"/>
        <v>8.0039024109137493</v>
      </c>
      <c r="I1071" s="1">
        <f t="shared" si="98"/>
        <v>0</v>
      </c>
      <c r="J1071" s="1">
        <f t="shared" si="99"/>
        <v>0</v>
      </c>
      <c r="K1071" s="40">
        <f t="shared" si="100"/>
        <v>0.8732460979300799</v>
      </c>
      <c r="L1071" s="7">
        <f t="shared" si="101"/>
        <v>0</v>
      </c>
    </row>
    <row r="1072" spans="1:12" s="80" customFormat="1">
      <c r="A1072" s="142" t="s">
        <v>1088</v>
      </c>
      <c r="B1072" s="151">
        <v>552349</v>
      </c>
      <c r="C1072" s="80" t="s">
        <v>1092</v>
      </c>
      <c r="D1072" s="142" t="s">
        <v>1122</v>
      </c>
      <c r="E1072" s="17">
        <v>0</v>
      </c>
      <c r="F1072" s="123">
        <v>0</v>
      </c>
      <c r="G1072" s="2">
        <f t="shared" si="96"/>
        <v>0</v>
      </c>
      <c r="H1072" s="3">
        <f t="shared" si="97"/>
        <v>8.0039024109137493</v>
      </c>
      <c r="I1072" s="1">
        <f t="shared" si="98"/>
        <v>0</v>
      </c>
      <c r="J1072" s="1">
        <f t="shared" si="99"/>
        <v>0</v>
      </c>
      <c r="K1072" s="40">
        <f t="shared" si="100"/>
        <v>0.8732460979300799</v>
      </c>
      <c r="L1072" s="7">
        <f t="shared" si="101"/>
        <v>0</v>
      </c>
    </row>
    <row r="1073" spans="1:12" s="80" customFormat="1">
      <c r="A1073" s="142" t="s">
        <v>1088</v>
      </c>
      <c r="B1073" s="142">
        <v>552351</v>
      </c>
      <c r="C1073" s="80" t="s">
        <v>1093</v>
      </c>
      <c r="D1073" s="142" t="s">
        <v>1122</v>
      </c>
      <c r="E1073" s="17">
        <v>0</v>
      </c>
      <c r="F1073" s="123">
        <v>0</v>
      </c>
      <c r="G1073" s="2">
        <f t="shared" si="96"/>
        <v>0</v>
      </c>
      <c r="H1073" s="3">
        <f t="shared" si="97"/>
        <v>8.0039024109137493</v>
      </c>
      <c r="I1073" s="1">
        <f t="shared" si="98"/>
        <v>0</v>
      </c>
      <c r="J1073" s="1">
        <f t="shared" si="99"/>
        <v>0</v>
      </c>
      <c r="K1073" s="40">
        <f t="shared" si="100"/>
        <v>0.8732460979300799</v>
      </c>
      <c r="L1073" s="7">
        <f t="shared" si="101"/>
        <v>0</v>
      </c>
    </row>
    <row r="1074" spans="1:12" s="80" customFormat="1">
      <c r="A1074" s="142" t="s">
        <v>1088</v>
      </c>
      <c r="B1074" s="142">
        <v>552353</v>
      </c>
      <c r="C1074" s="80" t="s">
        <v>1094</v>
      </c>
      <c r="D1074" s="142" t="s">
        <v>1122</v>
      </c>
      <c r="E1074" s="17">
        <v>0</v>
      </c>
      <c r="F1074" s="123">
        <v>0</v>
      </c>
      <c r="G1074" s="2">
        <f t="shared" si="96"/>
        <v>0</v>
      </c>
      <c r="H1074" s="3">
        <f t="shared" si="97"/>
        <v>8.0039024109137493</v>
      </c>
      <c r="I1074" s="1">
        <f t="shared" si="98"/>
        <v>0</v>
      </c>
      <c r="J1074" s="1">
        <f t="shared" si="99"/>
        <v>0</v>
      </c>
      <c r="K1074" s="40">
        <f t="shared" si="100"/>
        <v>0.8732460979300799</v>
      </c>
      <c r="L1074" s="7">
        <f t="shared" si="101"/>
        <v>0</v>
      </c>
    </row>
    <row r="1075" spans="1:12" s="80" customFormat="1">
      <c r="A1075" s="142" t="s">
        <v>1088</v>
      </c>
      <c r="B1075" s="142">
        <v>552356</v>
      </c>
      <c r="C1075" s="80" t="s">
        <v>1095</v>
      </c>
      <c r="D1075" s="142" t="s">
        <v>1122</v>
      </c>
      <c r="E1075" s="17">
        <v>0</v>
      </c>
      <c r="F1075" s="123">
        <v>0</v>
      </c>
      <c r="G1075" s="2">
        <f t="shared" si="96"/>
        <v>0</v>
      </c>
      <c r="H1075" s="3">
        <f t="shared" si="97"/>
        <v>8.0039024109137493</v>
      </c>
      <c r="I1075" s="1">
        <f t="shared" si="98"/>
        <v>0</v>
      </c>
      <c r="J1075" s="1">
        <f t="shared" si="99"/>
        <v>0</v>
      </c>
      <c r="K1075" s="40">
        <f t="shared" si="100"/>
        <v>0.8732460979300799</v>
      </c>
      <c r="L1075" s="7">
        <f t="shared" si="101"/>
        <v>0</v>
      </c>
    </row>
    <row r="1076" spans="1:12" s="80" customFormat="1">
      <c r="A1076" s="142" t="s">
        <v>1088</v>
      </c>
      <c r="B1076" s="151">
        <v>553304</v>
      </c>
      <c r="C1076" s="80" t="s">
        <v>1096</v>
      </c>
      <c r="D1076" s="142" t="s">
        <v>1122</v>
      </c>
      <c r="E1076" s="17">
        <v>0</v>
      </c>
      <c r="F1076" s="123">
        <v>0</v>
      </c>
      <c r="G1076" s="2">
        <f t="shared" si="96"/>
        <v>0</v>
      </c>
      <c r="H1076" s="3">
        <f t="shared" si="97"/>
        <v>8.0039024109137493</v>
      </c>
      <c r="I1076" s="1">
        <f t="shared" si="98"/>
        <v>0</v>
      </c>
      <c r="J1076" s="1">
        <f t="shared" si="99"/>
        <v>0</v>
      </c>
      <c r="K1076" s="40">
        <f t="shared" si="100"/>
        <v>0.8732460979300799</v>
      </c>
      <c r="L1076" s="7">
        <f t="shared" si="101"/>
        <v>0</v>
      </c>
    </row>
    <row r="1077" spans="1:12" s="80" customFormat="1">
      <c r="A1077" s="142" t="s">
        <v>1097</v>
      </c>
      <c r="B1077" s="142">
        <v>610989</v>
      </c>
      <c r="C1077" s="80" t="s">
        <v>1098</v>
      </c>
      <c r="D1077" s="142" t="s">
        <v>1122</v>
      </c>
      <c r="E1077" s="17">
        <v>0</v>
      </c>
      <c r="F1077" s="123">
        <v>0</v>
      </c>
      <c r="G1077" s="2">
        <f t="shared" si="96"/>
        <v>0</v>
      </c>
      <c r="H1077" s="3">
        <f t="shared" si="97"/>
        <v>8.0039024109137493</v>
      </c>
      <c r="I1077" s="1">
        <f t="shared" si="98"/>
        <v>0</v>
      </c>
      <c r="J1077" s="1">
        <f t="shared" si="99"/>
        <v>0</v>
      </c>
      <c r="K1077" s="40">
        <f t="shared" si="100"/>
        <v>0.8732460979300799</v>
      </c>
      <c r="L1077" s="7">
        <f t="shared" si="101"/>
        <v>0</v>
      </c>
    </row>
    <row r="1078" spans="1:12" s="80" customFormat="1">
      <c r="A1078" s="142" t="s">
        <v>1097</v>
      </c>
      <c r="B1078" s="142">
        <v>613001</v>
      </c>
      <c r="C1078" s="80" t="s">
        <v>1099</v>
      </c>
      <c r="D1078" s="142" t="s">
        <v>1122</v>
      </c>
      <c r="E1078" s="17">
        <v>0</v>
      </c>
      <c r="F1078" s="123">
        <v>0</v>
      </c>
      <c r="G1078" s="2">
        <f t="shared" si="96"/>
        <v>0</v>
      </c>
      <c r="H1078" s="3">
        <f t="shared" si="97"/>
        <v>8.0039024109137493</v>
      </c>
      <c r="I1078" s="1">
        <f t="shared" si="98"/>
        <v>0</v>
      </c>
      <c r="J1078" s="1">
        <f t="shared" si="99"/>
        <v>0</v>
      </c>
      <c r="K1078" s="40">
        <f t="shared" si="100"/>
        <v>0.8732460979300799</v>
      </c>
      <c r="L1078" s="7">
        <f t="shared" si="101"/>
        <v>0</v>
      </c>
    </row>
    <row r="1079" spans="1:12" s="80" customFormat="1">
      <c r="A1079" s="142" t="s">
        <v>1097</v>
      </c>
      <c r="B1079" s="142">
        <v>613002</v>
      </c>
      <c r="C1079" s="80" t="s">
        <v>1100</v>
      </c>
      <c r="D1079" s="142" t="s">
        <v>1122</v>
      </c>
      <c r="E1079" s="17">
        <v>0</v>
      </c>
      <c r="F1079" s="123">
        <v>0</v>
      </c>
      <c r="G1079" s="2">
        <f t="shared" si="96"/>
        <v>0</v>
      </c>
      <c r="H1079" s="3">
        <f t="shared" si="97"/>
        <v>8.0039024109137493</v>
      </c>
      <c r="I1079" s="1">
        <f t="shared" si="98"/>
        <v>0</v>
      </c>
      <c r="J1079" s="1">
        <f t="shared" si="99"/>
        <v>0</v>
      </c>
      <c r="K1079" s="40">
        <f t="shared" si="100"/>
        <v>0.8732460979300799</v>
      </c>
      <c r="L1079" s="7">
        <f t="shared" si="101"/>
        <v>0</v>
      </c>
    </row>
    <row r="1080" spans="1:12" s="80" customFormat="1">
      <c r="A1080" s="142" t="s">
        <v>1097</v>
      </c>
      <c r="B1080" s="142">
        <v>613003</v>
      </c>
      <c r="C1080" s="80" t="s">
        <v>1101</v>
      </c>
      <c r="D1080" s="142" t="s">
        <v>1122</v>
      </c>
      <c r="E1080" s="17">
        <v>0</v>
      </c>
      <c r="F1080" s="123">
        <v>0</v>
      </c>
      <c r="G1080" s="2">
        <f t="shared" si="96"/>
        <v>0</v>
      </c>
      <c r="H1080" s="3">
        <f t="shared" si="97"/>
        <v>8.0039024109137493</v>
      </c>
      <c r="I1080" s="1">
        <f t="shared" si="98"/>
        <v>0</v>
      </c>
      <c r="J1080" s="1">
        <f t="shared" si="99"/>
        <v>0</v>
      </c>
      <c r="K1080" s="40">
        <f t="shared" si="100"/>
        <v>0.8732460979300799</v>
      </c>
      <c r="L1080" s="7">
        <f t="shared" si="101"/>
        <v>0</v>
      </c>
    </row>
    <row r="1081" spans="1:12" s="80" customFormat="1">
      <c r="A1081" s="142" t="s">
        <v>1097</v>
      </c>
      <c r="B1081" s="142">
        <v>613004</v>
      </c>
      <c r="C1081" s="80" t="s">
        <v>1102</v>
      </c>
      <c r="D1081" s="142" t="s">
        <v>1122</v>
      </c>
      <c r="E1081" s="17">
        <v>0</v>
      </c>
      <c r="F1081" s="123">
        <v>0</v>
      </c>
      <c r="G1081" s="2">
        <f t="shared" si="96"/>
        <v>0</v>
      </c>
      <c r="H1081" s="3">
        <f t="shared" si="97"/>
        <v>8.0039024109137493</v>
      </c>
      <c r="I1081" s="1">
        <f t="shared" si="98"/>
        <v>0</v>
      </c>
      <c r="J1081" s="1">
        <f t="shared" si="99"/>
        <v>0</v>
      </c>
      <c r="K1081" s="40">
        <f t="shared" si="100"/>
        <v>0.8732460979300799</v>
      </c>
      <c r="L1081" s="7">
        <f t="shared" si="101"/>
        <v>0</v>
      </c>
    </row>
    <row r="1082" spans="1:12" s="80" customFormat="1">
      <c r="A1082" s="142" t="s">
        <v>1097</v>
      </c>
      <c r="B1082" s="142">
        <v>613005</v>
      </c>
      <c r="C1082" s="80" t="s">
        <v>1103</v>
      </c>
      <c r="D1082" s="142" t="s">
        <v>1122</v>
      </c>
      <c r="E1082" s="17">
        <v>0</v>
      </c>
      <c r="F1082" s="123">
        <v>0</v>
      </c>
      <c r="G1082" s="2">
        <f t="shared" si="96"/>
        <v>0</v>
      </c>
      <c r="H1082" s="3">
        <f t="shared" si="97"/>
        <v>8.0039024109137493</v>
      </c>
      <c r="I1082" s="1">
        <f t="shared" si="98"/>
        <v>0</v>
      </c>
      <c r="J1082" s="1">
        <f t="shared" si="99"/>
        <v>0</v>
      </c>
      <c r="K1082" s="40">
        <f t="shared" si="100"/>
        <v>0.8732460979300799</v>
      </c>
      <c r="L1082" s="7">
        <f t="shared" si="101"/>
        <v>0</v>
      </c>
    </row>
    <row r="1083" spans="1:12" s="80" customFormat="1">
      <c r="A1083" s="142" t="s">
        <v>1097</v>
      </c>
      <c r="B1083" s="142">
        <v>613006</v>
      </c>
      <c r="C1083" s="80" t="s">
        <v>1104</v>
      </c>
      <c r="D1083" s="142" t="s">
        <v>1122</v>
      </c>
      <c r="E1083" s="17">
        <v>0</v>
      </c>
      <c r="F1083" s="123">
        <v>0</v>
      </c>
      <c r="G1083" s="2">
        <f t="shared" si="96"/>
        <v>0</v>
      </c>
      <c r="H1083" s="3">
        <f t="shared" si="97"/>
        <v>8.0039024109137493</v>
      </c>
      <c r="I1083" s="1">
        <f t="shared" si="98"/>
        <v>0</v>
      </c>
      <c r="J1083" s="1">
        <f t="shared" si="99"/>
        <v>0</v>
      </c>
      <c r="K1083" s="40">
        <f t="shared" si="100"/>
        <v>0.8732460979300799</v>
      </c>
      <c r="L1083" s="7">
        <f t="shared" si="101"/>
        <v>0</v>
      </c>
    </row>
    <row r="1084" spans="1:12" s="80" customFormat="1">
      <c r="A1084" s="142" t="s">
        <v>1097</v>
      </c>
      <c r="B1084" s="142">
        <v>613007</v>
      </c>
      <c r="C1084" s="80" t="s">
        <v>1105</v>
      </c>
      <c r="D1084" s="142" t="s">
        <v>1122</v>
      </c>
      <c r="E1084" s="17">
        <v>0</v>
      </c>
      <c r="F1084" s="123">
        <v>0</v>
      </c>
      <c r="G1084" s="2">
        <f t="shared" si="96"/>
        <v>0</v>
      </c>
      <c r="H1084" s="3">
        <f t="shared" si="97"/>
        <v>8.0039024109137493</v>
      </c>
      <c r="I1084" s="1">
        <f t="shared" si="98"/>
        <v>0</v>
      </c>
      <c r="J1084" s="1">
        <f t="shared" si="99"/>
        <v>0</v>
      </c>
      <c r="K1084" s="40">
        <f t="shared" si="100"/>
        <v>0.8732460979300799</v>
      </c>
      <c r="L1084" s="7">
        <f t="shared" si="101"/>
        <v>0</v>
      </c>
    </row>
    <row r="1085" spans="1:12" s="80" customFormat="1">
      <c r="A1085" s="142" t="s">
        <v>1097</v>
      </c>
      <c r="B1085" s="142">
        <v>613011</v>
      </c>
      <c r="C1085" s="80" t="s">
        <v>1106</v>
      </c>
      <c r="D1085" s="142" t="s">
        <v>1122</v>
      </c>
      <c r="E1085" s="17">
        <v>0</v>
      </c>
      <c r="F1085" s="123">
        <v>0</v>
      </c>
      <c r="G1085" s="2">
        <f t="shared" si="96"/>
        <v>0</v>
      </c>
      <c r="H1085" s="3">
        <f t="shared" si="97"/>
        <v>8.0039024109137493</v>
      </c>
      <c r="I1085" s="1">
        <f t="shared" si="98"/>
        <v>0</v>
      </c>
      <c r="J1085" s="1">
        <f t="shared" si="99"/>
        <v>0</v>
      </c>
      <c r="K1085" s="40">
        <f t="shared" si="100"/>
        <v>0.8732460979300799</v>
      </c>
      <c r="L1085" s="7">
        <f t="shared" si="101"/>
        <v>0</v>
      </c>
    </row>
    <row r="1086" spans="1:12" s="80" customFormat="1">
      <c r="A1086" s="142" t="s">
        <v>1097</v>
      </c>
      <c r="B1086" s="142">
        <v>613013</v>
      </c>
      <c r="C1086" s="80" t="s">
        <v>1107</v>
      </c>
      <c r="D1086" s="142" t="s">
        <v>1122</v>
      </c>
      <c r="E1086" s="17">
        <v>0</v>
      </c>
      <c r="F1086" s="123">
        <v>0</v>
      </c>
      <c r="G1086" s="2">
        <f t="shared" si="96"/>
        <v>0</v>
      </c>
      <c r="H1086" s="3">
        <f t="shared" si="97"/>
        <v>8.0039024109137493</v>
      </c>
      <c r="I1086" s="1">
        <f t="shared" si="98"/>
        <v>0</v>
      </c>
      <c r="J1086" s="1">
        <f t="shared" si="99"/>
        <v>0</v>
      </c>
      <c r="K1086" s="40">
        <f t="shared" si="100"/>
        <v>0.8732460979300799</v>
      </c>
      <c r="L1086" s="7">
        <f t="shared" si="101"/>
        <v>0</v>
      </c>
    </row>
    <row r="1087" spans="1:12" s="80" customFormat="1">
      <c r="A1087" s="142" t="s">
        <v>1097</v>
      </c>
      <c r="B1087" s="142">
        <v>613015</v>
      </c>
      <c r="C1087" s="80" t="s">
        <v>1108</v>
      </c>
      <c r="D1087" s="142" t="s">
        <v>1122</v>
      </c>
      <c r="E1087" s="17">
        <v>0</v>
      </c>
      <c r="F1087" s="123">
        <v>0</v>
      </c>
      <c r="G1087" s="2">
        <f t="shared" si="96"/>
        <v>0</v>
      </c>
      <c r="H1087" s="3">
        <f t="shared" si="97"/>
        <v>8.0039024109137493</v>
      </c>
      <c r="I1087" s="1">
        <f t="shared" si="98"/>
        <v>0</v>
      </c>
      <c r="J1087" s="1">
        <f t="shared" si="99"/>
        <v>0</v>
      </c>
      <c r="K1087" s="40">
        <f t="shared" si="100"/>
        <v>0.8732460979300799</v>
      </c>
      <c r="L1087" s="7">
        <f t="shared" si="101"/>
        <v>0</v>
      </c>
    </row>
    <row r="1088" spans="1:12" s="80" customFormat="1">
      <c r="A1088" s="142" t="s">
        <v>1097</v>
      </c>
      <c r="B1088" s="142">
        <v>613016</v>
      </c>
      <c r="C1088" s="80" t="s">
        <v>1109</v>
      </c>
      <c r="D1088" s="142" t="s">
        <v>1122</v>
      </c>
      <c r="E1088" s="17">
        <v>0</v>
      </c>
      <c r="F1088" s="123">
        <v>0</v>
      </c>
      <c r="G1088" s="2">
        <f t="shared" si="96"/>
        <v>0</v>
      </c>
      <c r="H1088" s="3">
        <f t="shared" si="97"/>
        <v>8.0039024109137493</v>
      </c>
      <c r="I1088" s="1">
        <f t="shared" si="98"/>
        <v>0</v>
      </c>
      <c r="J1088" s="1">
        <f t="shared" si="99"/>
        <v>0</v>
      </c>
      <c r="K1088" s="40">
        <f t="shared" si="100"/>
        <v>0.8732460979300799</v>
      </c>
      <c r="L1088" s="7">
        <f t="shared" si="101"/>
        <v>0</v>
      </c>
    </row>
    <row r="1089" spans="1:12" s="80" customFormat="1">
      <c r="A1089" s="142" t="s">
        <v>1097</v>
      </c>
      <c r="B1089" s="142">
        <v>613017</v>
      </c>
      <c r="C1089" s="80" t="s">
        <v>1110</v>
      </c>
      <c r="D1089" s="142" t="s">
        <v>1122</v>
      </c>
      <c r="E1089" s="17">
        <v>0</v>
      </c>
      <c r="F1089" s="123">
        <v>0</v>
      </c>
      <c r="G1089" s="2">
        <f t="shared" si="96"/>
        <v>0</v>
      </c>
      <c r="H1089" s="3">
        <f t="shared" si="97"/>
        <v>8.0039024109137493</v>
      </c>
      <c r="I1089" s="1">
        <f t="shared" si="98"/>
        <v>0</v>
      </c>
      <c r="J1089" s="1">
        <f t="shared" si="99"/>
        <v>0</v>
      </c>
      <c r="K1089" s="40">
        <f t="shared" si="100"/>
        <v>0.8732460979300799</v>
      </c>
      <c r="L1089" s="7">
        <f t="shared" si="101"/>
        <v>0</v>
      </c>
    </row>
    <row r="1090" spans="1:12" s="80" customFormat="1">
      <c r="A1090" s="142" t="s">
        <v>1097</v>
      </c>
      <c r="B1090" s="142">
        <v>613018</v>
      </c>
      <c r="C1090" s="80" t="s">
        <v>1111</v>
      </c>
      <c r="D1090" s="142" t="s">
        <v>1122</v>
      </c>
      <c r="E1090" s="17">
        <v>0</v>
      </c>
      <c r="F1090" s="123">
        <v>0</v>
      </c>
      <c r="G1090" s="2">
        <f t="shared" si="96"/>
        <v>0</v>
      </c>
      <c r="H1090" s="3">
        <f t="shared" si="97"/>
        <v>8.0039024109137493</v>
      </c>
      <c r="I1090" s="1">
        <f t="shared" si="98"/>
        <v>0</v>
      </c>
      <c r="J1090" s="1">
        <f t="shared" si="99"/>
        <v>0</v>
      </c>
      <c r="K1090" s="40">
        <f t="shared" si="100"/>
        <v>0.8732460979300799</v>
      </c>
      <c r="L1090" s="7">
        <f t="shared" si="101"/>
        <v>0</v>
      </c>
    </row>
    <row r="1091" spans="1:12" s="80" customFormat="1">
      <c r="A1091" s="142" t="s">
        <v>1097</v>
      </c>
      <c r="B1091" s="142">
        <v>613019</v>
      </c>
      <c r="C1091" s="80" t="s">
        <v>1112</v>
      </c>
      <c r="D1091" s="142" t="s">
        <v>1122</v>
      </c>
      <c r="E1091" s="17">
        <v>0</v>
      </c>
      <c r="F1091" s="123">
        <v>0</v>
      </c>
      <c r="G1091" s="2">
        <f t="shared" ref="G1091:G1097" si="102">IFERROR(E1091/F1091,0)</f>
        <v>0</v>
      </c>
      <c r="H1091" s="3">
        <f t="shared" ref="H1091:H1097" si="103">$D$1108</f>
        <v>8.0039024109137493</v>
      </c>
      <c r="I1091" s="1">
        <f t="shared" ref="I1091:I1097" si="104">MIN(E1091,F1091*H1091)</f>
        <v>0</v>
      </c>
      <c r="J1091" s="1">
        <f t="shared" ref="J1091:J1097" si="105">E1091-I1091</f>
        <v>0</v>
      </c>
      <c r="K1091" s="40">
        <f t="shared" ref="K1091:K1097" si="106">$J$1106</f>
        <v>0.8732460979300799</v>
      </c>
      <c r="L1091" s="7">
        <f t="shared" ref="L1091:L1097" si="107">K1091*J1091</f>
        <v>0</v>
      </c>
    </row>
    <row r="1092" spans="1:12" s="80" customFormat="1">
      <c r="A1092" s="142" t="s">
        <v>1097</v>
      </c>
      <c r="B1092" s="142">
        <v>613023</v>
      </c>
      <c r="C1092" s="80" t="s">
        <v>1113</v>
      </c>
      <c r="D1092" s="142" t="s">
        <v>1122</v>
      </c>
      <c r="E1092" s="17">
        <v>0</v>
      </c>
      <c r="F1092" s="123">
        <v>0</v>
      </c>
      <c r="G1092" s="2">
        <f t="shared" si="102"/>
        <v>0</v>
      </c>
      <c r="H1092" s="3">
        <f t="shared" si="103"/>
        <v>8.0039024109137493</v>
      </c>
      <c r="I1092" s="1">
        <f t="shared" si="104"/>
        <v>0</v>
      </c>
      <c r="J1092" s="1">
        <f t="shared" si="105"/>
        <v>0</v>
      </c>
      <c r="K1092" s="40">
        <f t="shared" si="106"/>
        <v>0.8732460979300799</v>
      </c>
      <c r="L1092" s="7">
        <f t="shared" si="107"/>
        <v>0</v>
      </c>
    </row>
    <row r="1093" spans="1:12" s="80" customFormat="1">
      <c r="A1093" s="142" t="s">
        <v>1097</v>
      </c>
      <c r="B1093" s="142">
        <v>613025</v>
      </c>
      <c r="C1093" s="80" t="s">
        <v>1114</v>
      </c>
      <c r="D1093" s="142" t="s">
        <v>1122</v>
      </c>
      <c r="E1093" s="17">
        <v>0</v>
      </c>
      <c r="F1093" s="123">
        <v>0</v>
      </c>
      <c r="G1093" s="2">
        <f t="shared" si="102"/>
        <v>0</v>
      </c>
      <c r="H1093" s="3">
        <f t="shared" si="103"/>
        <v>8.0039024109137493</v>
      </c>
      <c r="I1093" s="1">
        <f t="shared" si="104"/>
        <v>0</v>
      </c>
      <c r="J1093" s="1">
        <f t="shared" si="105"/>
        <v>0</v>
      </c>
      <c r="K1093" s="40">
        <f t="shared" si="106"/>
        <v>0.8732460979300799</v>
      </c>
      <c r="L1093" s="7">
        <f t="shared" si="107"/>
        <v>0</v>
      </c>
    </row>
    <row r="1094" spans="1:12" s="80" customFormat="1">
      <c r="A1094" s="142" t="s">
        <v>1097</v>
      </c>
      <c r="B1094" s="142">
        <v>613026</v>
      </c>
      <c r="C1094" s="80" t="s">
        <v>1115</v>
      </c>
      <c r="D1094" s="142" t="s">
        <v>1122</v>
      </c>
      <c r="E1094" s="17">
        <v>0</v>
      </c>
      <c r="F1094" s="123">
        <v>0</v>
      </c>
      <c r="G1094" s="2">
        <f t="shared" si="102"/>
        <v>0</v>
      </c>
      <c r="H1094" s="3">
        <f t="shared" si="103"/>
        <v>8.0039024109137493</v>
      </c>
      <c r="I1094" s="1">
        <f t="shared" si="104"/>
        <v>0</v>
      </c>
      <c r="J1094" s="1">
        <f t="shared" si="105"/>
        <v>0</v>
      </c>
      <c r="K1094" s="40">
        <f t="shared" si="106"/>
        <v>0.8732460979300799</v>
      </c>
      <c r="L1094" s="7">
        <f t="shared" si="107"/>
        <v>0</v>
      </c>
    </row>
    <row r="1095" spans="1:12" s="80" customFormat="1">
      <c r="A1095" s="142" t="s">
        <v>1097</v>
      </c>
      <c r="B1095" s="142">
        <v>613028</v>
      </c>
      <c r="C1095" s="80" t="s">
        <v>1116</v>
      </c>
      <c r="D1095" s="142" t="s">
        <v>1122</v>
      </c>
      <c r="E1095" s="17">
        <v>0</v>
      </c>
      <c r="F1095" s="123">
        <v>0</v>
      </c>
      <c r="G1095" s="2">
        <f t="shared" si="102"/>
        <v>0</v>
      </c>
      <c r="H1095" s="3">
        <f t="shared" si="103"/>
        <v>8.0039024109137493</v>
      </c>
      <c r="I1095" s="1">
        <f t="shared" si="104"/>
        <v>0</v>
      </c>
      <c r="J1095" s="1">
        <f t="shared" si="105"/>
        <v>0</v>
      </c>
      <c r="K1095" s="40">
        <f t="shared" si="106"/>
        <v>0.8732460979300799</v>
      </c>
      <c r="L1095" s="7">
        <f t="shared" si="107"/>
        <v>0</v>
      </c>
    </row>
    <row r="1096" spans="1:12" s="80" customFormat="1">
      <c r="A1096" s="142" t="s">
        <v>1117</v>
      </c>
      <c r="B1096" s="151">
        <v>663800</v>
      </c>
      <c r="C1096" s="80" t="s">
        <v>1118</v>
      </c>
      <c r="D1096" s="142" t="s">
        <v>1122</v>
      </c>
      <c r="E1096" s="17">
        <v>0</v>
      </c>
      <c r="F1096" s="123">
        <v>0</v>
      </c>
      <c r="G1096" s="2">
        <f t="shared" si="102"/>
        <v>0</v>
      </c>
      <c r="H1096" s="3">
        <f t="shared" si="103"/>
        <v>8.0039024109137493</v>
      </c>
      <c r="I1096" s="1">
        <f t="shared" si="104"/>
        <v>0</v>
      </c>
      <c r="J1096" s="1">
        <f t="shared" si="105"/>
        <v>0</v>
      </c>
      <c r="K1096" s="40">
        <f t="shared" si="106"/>
        <v>0.8732460979300799</v>
      </c>
      <c r="L1096" s="7">
        <f t="shared" si="107"/>
        <v>0</v>
      </c>
    </row>
    <row r="1097" spans="1:12" s="80" customFormat="1">
      <c r="A1097" s="142" t="s">
        <v>1119</v>
      </c>
      <c r="B1097" s="148">
        <v>673900</v>
      </c>
      <c r="C1097" s="80" t="s">
        <v>1120</v>
      </c>
      <c r="D1097" s="142" t="s">
        <v>1122</v>
      </c>
      <c r="E1097" s="17">
        <v>0</v>
      </c>
      <c r="F1097" s="123">
        <v>0</v>
      </c>
      <c r="G1097" s="2">
        <f t="shared" si="102"/>
        <v>0</v>
      </c>
      <c r="H1097" s="3">
        <f t="shared" si="103"/>
        <v>8.0039024109137493</v>
      </c>
      <c r="I1097" s="1">
        <f t="shared" si="104"/>
        <v>0</v>
      </c>
      <c r="J1097" s="1">
        <f t="shared" si="105"/>
        <v>0</v>
      </c>
      <c r="K1097" s="40">
        <f t="shared" si="106"/>
        <v>0.8732460979300799</v>
      </c>
      <c r="L1097" s="7">
        <f t="shared" si="107"/>
        <v>0</v>
      </c>
    </row>
    <row r="1098" spans="1:12" s="80" customFormat="1">
      <c r="B1098" s="114"/>
      <c r="E1098" s="1"/>
      <c r="F1098" s="5"/>
      <c r="G1098" s="2"/>
      <c r="H1098" s="3"/>
      <c r="I1098" s="1"/>
      <c r="J1098" s="1"/>
      <c r="K1098" s="40"/>
      <c r="L1098" s="7"/>
    </row>
    <row r="1099" spans="1:12">
      <c r="A1099" s="57" t="s">
        <v>1150</v>
      </c>
      <c r="D1099" s="57"/>
      <c r="E1099" s="1">
        <f>SUM(E3:E1097)</f>
        <v>3477120</v>
      </c>
      <c r="F1099" s="28">
        <f>SUM(F3:F1097)</f>
        <v>33714</v>
      </c>
      <c r="I1099" s="1">
        <f>SUM(I3:I1097)</f>
        <v>113311.24643130596</v>
      </c>
      <c r="J1099" s="1">
        <f>SUM(J3:J1097)</f>
        <v>3363808.753568694</v>
      </c>
      <c r="L1099" s="7">
        <f>SUM(L3:L1097)</f>
        <v>2937432.8682369078</v>
      </c>
    </row>
    <row r="1100" spans="1:12" s="80" customFormat="1">
      <c r="E1100" s="1"/>
      <c r="F1100" s="28"/>
      <c r="G1100" s="2"/>
      <c r="H1100" s="1"/>
      <c r="I1100" s="1"/>
      <c r="J1100" s="1"/>
      <c r="L1100" s="7"/>
    </row>
    <row r="1101" spans="1:12" ht="15" thickBot="1">
      <c r="D1101" s="57"/>
      <c r="H1101" s="29"/>
    </row>
    <row r="1102" spans="1:12">
      <c r="C1102" s="32" t="s">
        <v>1152</v>
      </c>
      <c r="D1102" s="21">
        <f>'Demand Calcs'!B18</f>
        <v>0.84478904042336989</v>
      </c>
    </row>
    <row r="1103" spans="1:12" ht="15" thickBot="1">
      <c r="C1103" s="13" t="s">
        <v>1134</v>
      </c>
      <c r="D1103" s="39">
        <f>E1099</f>
        <v>3477120</v>
      </c>
    </row>
    <row r="1104" spans="1:12">
      <c r="C1104" s="13" t="s">
        <v>1124</v>
      </c>
      <c r="D1104" s="39">
        <f>D1102*D1103</f>
        <v>2937432.8682369078</v>
      </c>
      <c r="I1104" s="38" t="s">
        <v>1136</v>
      </c>
      <c r="J1104" s="12">
        <f>D1104</f>
        <v>2937432.8682369078</v>
      </c>
    </row>
    <row r="1105" spans="3:10" s="64" customFormat="1" ht="48" customHeight="1">
      <c r="C1105" s="61" t="s">
        <v>1130</v>
      </c>
      <c r="D1105" s="66">
        <f>D1103-D1104</f>
        <v>539687.13176309224</v>
      </c>
      <c r="F1105" s="68"/>
      <c r="G1105" s="72"/>
      <c r="H1105" s="68"/>
      <c r="I1105" s="65" t="s">
        <v>1145</v>
      </c>
      <c r="J1105" s="62">
        <f>J1099</f>
        <v>3363808.753568694</v>
      </c>
    </row>
    <row r="1106" spans="3:10" ht="29.4" thickBot="1">
      <c r="C1106" s="13" t="s">
        <v>1131</v>
      </c>
      <c r="D1106" s="39">
        <f>D1105/2</f>
        <v>269843.56588154612</v>
      </c>
      <c r="I1106" s="75" t="s">
        <v>1149</v>
      </c>
      <c r="J1106" s="16">
        <f>J1104/J1105</f>
        <v>0.8732460979300799</v>
      </c>
    </row>
    <row r="1107" spans="3:10">
      <c r="C1107" s="13" t="s">
        <v>1135</v>
      </c>
      <c r="D1107" s="42">
        <f>F1099</f>
        <v>33714</v>
      </c>
    </row>
    <row r="1108" spans="3:10" ht="15" thickBot="1">
      <c r="C1108" s="15" t="s">
        <v>1206</v>
      </c>
      <c r="D1108" s="41">
        <f>D1106/D1107</f>
        <v>8.0039024109137493</v>
      </c>
      <c r="E1108" s="125"/>
    </row>
  </sheetData>
  <sortState ref="A4:L1095">
    <sortCondition ref="B4:B1095"/>
  </sortState>
  <mergeCells count="1">
    <mergeCell ref="A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8"/>
  <sheetViews>
    <sheetView workbookViewId="0">
      <pane ySplit="2" topLeftCell="A3" activePane="bottomLeft" state="frozen"/>
      <selection pane="bottomLeft" sqref="A1:I1"/>
    </sheetView>
  </sheetViews>
  <sheetFormatPr defaultRowHeight="14.4"/>
  <cols>
    <col min="2" max="2" width="26" bestFit="1" customWidth="1"/>
    <col min="3" max="3" width="18" customWidth="1"/>
    <col min="4" max="4" width="16" customWidth="1"/>
    <col min="5" max="5" width="18.33203125" customWidth="1"/>
    <col min="6" max="6" width="17.88671875" customWidth="1"/>
    <col min="7" max="7" width="13.88671875" customWidth="1"/>
    <col min="8" max="8" width="19.44140625" customWidth="1"/>
    <col min="9" max="9" width="17.6640625" customWidth="1"/>
  </cols>
  <sheetData>
    <row r="1" spans="1:10" s="90" customFormat="1" ht="27" customHeight="1">
      <c r="A1" s="166" t="s">
        <v>1212</v>
      </c>
      <c r="B1" s="166"/>
      <c r="C1" s="166"/>
      <c r="D1" s="166"/>
      <c r="E1" s="166"/>
      <c r="F1" s="166"/>
      <c r="G1" s="166"/>
      <c r="H1" s="166"/>
      <c r="I1" s="166"/>
    </row>
    <row r="2" spans="1:10" ht="86.4">
      <c r="A2" s="49" t="s">
        <v>1</v>
      </c>
      <c r="B2" s="49" t="s">
        <v>2</v>
      </c>
      <c r="C2" s="49" t="s">
        <v>1146</v>
      </c>
      <c r="D2" s="49" t="s">
        <v>1162</v>
      </c>
      <c r="E2" s="53" t="s">
        <v>1172</v>
      </c>
      <c r="F2" s="53" t="s">
        <v>1173</v>
      </c>
      <c r="G2" s="54" t="s">
        <v>1163</v>
      </c>
      <c r="H2" s="53" t="s">
        <v>1168</v>
      </c>
      <c r="I2" s="55" t="s">
        <v>1174</v>
      </c>
    </row>
    <row r="3" spans="1:10">
      <c r="A3" s="94">
        <v>100002</v>
      </c>
      <c r="B3" s="92" t="s">
        <v>6</v>
      </c>
      <c r="C3" s="1">
        <f>(VLOOKUP($A3,'CAF BLS Adjustment'!$B:$S,18,FALSE))</f>
        <v>329169.52539867669</v>
      </c>
      <c r="D3" s="1">
        <f>(VLOOKUP($A3,'CAF BLS Adjustment'!$B:$S,8,FALSE))</f>
        <v>10470</v>
      </c>
      <c r="E3" s="1">
        <f>(VLOOKUP($A3,'CAF BLS Adjustment'!$B:$S,5,FALSE))</f>
        <v>463639</v>
      </c>
      <c r="F3" s="1">
        <f>(VLOOKUP($A3,'CAF BLS Adjustment'!$B:$S,6,FALSE))</f>
        <v>0</v>
      </c>
      <c r="G3" s="1">
        <f>MIN(D3,C3)</f>
        <v>10470</v>
      </c>
      <c r="H3" s="1">
        <f>MAX(MIN(C3-G3,E3),0)</f>
        <v>318699.52539867669</v>
      </c>
      <c r="I3" s="1">
        <f>MIN(MAX(C3-G3-H3,0),F3)</f>
        <v>0</v>
      </c>
    </row>
    <row r="4" spans="1:10">
      <c r="A4" s="94">
        <v>100003</v>
      </c>
      <c r="B4" s="92" t="s">
        <v>7</v>
      </c>
      <c r="C4" s="1">
        <f>(VLOOKUP($A4,'CAF BLS Adjustment'!$B:$S,18,FALSE))</f>
        <v>600017.6788225713</v>
      </c>
      <c r="D4" s="1">
        <f>(VLOOKUP($A4,'CAF BLS Adjustment'!$B:$S,8,FALSE))</f>
        <v>10572</v>
      </c>
      <c r="E4" s="1">
        <f>(VLOOKUP($A4,'CAF BLS Adjustment'!$B:$S,5,FALSE))</f>
        <v>876631</v>
      </c>
      <c r="F4" s="1">
        <f>(VLOOKUP($A4,'CAF BLS Adjustment'!$B:$S,6,FALSE))</f>
        <v>0</v>
      </c>
      <c r="G4" s="1">
        <f t="shared" ref="G4:G67" si="0">MIN(D4,C4)</f>
        <v>10572</v>
      </c>
      <c r="H4" s="1">
        <f t="shared" ref="H4:H67" si="1">MAX(MIN(C4-G4,E4),0)</f>
        <v>589445.6788225713</v>
      </c>
      <c r="I4" s="1">
        <f t="shared" ref="I4:I67" si="2">MIN(MAX(C4-G4-H4,0),F4)</f>
        <v>0</v>
      </c>
      <c r="J4" s="80"/>
    </row>
    <row r="5" spans="1:10">
      <c r="A5" s="94">
        <v>100019</v>
      </c>
      <c r="B5" s="92" t="s">
        <v>12</v>
      </c>
      <c r="C5" s="1">
        <f>(VLOOKUP($A5,'CAF BLS Adjustment'!$B:$S,18,FALSE))</f>
        <v>908896.79911972745</v>
      </c>
      <c r="D5" s="1">
        <f>(VLOOKUP($A5,'CAF BLS Adjustment'!$B:$S,8,FALSE))</f>
        <v>-600</v>
      </c>
      <c r="E5" s="1">
        <f>(VLOOKUP($A5,'CAF BLS Adjustment'!$B:$S,5,FALSE))</f>
        <v>645806</v>
      </c>
      <c r="F5" s="1">
        <f>(VLOOKUP($A5,'CAF BLS Adjustment'!$B:$S,6,FALSE))</f>
        <v>440415</v>
      </c>
      <c r="G5" s="1">
        <f t="shared" si="0"/>
        <v>-600</v>
      </c>
      <c r="H5" s="1">
        <f t="shared" si="1"/>
        <v>645806</v>
      </c>
      <c r="I5" s="1">
        <f t="shared" si="2"/>
        <v>263690.79911972745</v>
      </c>
      <c r="J5" s="80"/>
    </row>
    <row r="6" spans="1:10">
      <c r="A6" s="94">
        <v>100027</v>
      </c>
      <c r="B6" s="92" t="s">
        <v>16</v>
      </c>
      <c r="C6" s="1">
        <f>(VLOOKUP($A6,'CAF BLS Adjustment'!$B:$S,18,FALSE))</f>
        <v>358828.93508773408</v>
      </c>
      <c r="D6" s="1">
        <f>(VLOOKUP($A6,'CAF BLS Adjustment'!$B:$S,8,FALSE))</f>
        <v>-16362</v>
      </c>
      <c r="E6" s="1">
        <f>(VLOOKUP($A6,'CAF BLS Adjustment'!$B:$S,5,FALSE))</f>
        <v>437430</v>
      </c>
      <c r="F6" s="1">
        <f>(VLOOKUP($A6,'CAF BLS Adjustment'!$B:$S,6,FALSE))</f>
        <v>0</v>
      </c>
      <c r="G6" s="1">
        <f t="shared" si="0"/>
        <v>-16362</v>
      </c>
      <c r="H6" s="1">
        <f t="shared" si="1"/>
        <v>375190.93508773408</v>
      </c>
      <c r="I6" s="1">
        <f t="shared" si="2"/>
        <v>0</v>
      </c>
      <c r="J6" s="80"/>
    </row>
    <row r="7" spans="1:10">
      <c r="A7" s="94">
        <v>100029</v>
      </c>
      <c r="B7" s="92" t="s">
        <v>17</v>
      </c>
      <c r="C7" s="1">
        <f>(VLOOKUP($A7,'CAF BLS Adjustment'!$B:$S,18,FALSE))</f>
        <v>716763.1651240685</v>
      </c>
      <c r="D7" s="1">
        <f>(VLOOKUP($A7,'CAF BLS Adjustment'!$B:$S,8,FALSE))</f>
        <v>111390</v>
      </c>
      <c r="E7" s="1">
        <f>(VLOOKUP($A7,'CAF BLS Adjustment'!$B:$S,5,FALSE))</f>
        <v>759680</v>
      </c>
      <c r="F7" s="1">
        <f>(VLOOKUP($A7,'CAF BLS Adjustment'!$B:$S,6,FALSE))</f>
        <v>0</v>
      </c>
      <c r="G7" s="1">
        <f t="shared" si="0"/>
        <v>111390</v>
      </c>
      <c r="H7" s="1">
        <f t="shared" si="1"/>
        <v>605373.1651240685</v>
      </c>
      <c r="I7" s="1">
        <f t="shared" si="2"/>
        <v>0</v>
      </c>
      <c r="J7" s="80"/>
    </row>
    <row r="8" spans="1:10">
      <c r="A8" s="94">
        <v>120038</v>
      </c>
      <c r="B8" s="92" t="s">
        <v>24</v>
      </c>
      <c r="C8" s="1">
        <f>(VLOOKUP($A8,'CAF BLS Adjustment'!$B:$S,18,FALSE))</f>
        <v>194783.36338418289</v>
      </c>
      <c r="D8" s="1">
        <f>(VLOOKUP($A8,'CAF BLS Adjustment'!$B:$S,8,FALSE))</f>
        <v>-7644</v>
      </c>
      <c r="E8" s="1">
        <f>(VLOOKUP($A8,'CAF BLS Adjustment'!$B:$S,5,FALSE))</f>
        <v>235389</v>
      </c>
      <c r="F8" s="1">
        <f>(VLOOKUP($A8,'CAF BLS Adjustment'!$B:$S,6,FALSE))</f>
        <v>0</v>
      </c>
      <c r="G8" s="1">
        <f t="shared" si="0"/>
        <v>-7644</v>
      </c>
      <c r="H8" s="1">
        <f t="shared" si="1"/>
        <v>202427.36338418289</v>
      </c>
      <c r="I8" s="1">
        <f t="shared" si="2"/>
        <v>0</v>
      </c>
      <c r="J8" s="80"/>
    </row>
    <row r="9" spans="1:10">
      <c r="A9" s="94">
        <v>120039</v>
      </c>
      <c r="B9" s="92" t="s">
        <v>25</v>
      </c>
      <c r="C9" s="1">
        <f>(VLOOKUP($A9,'CAF BLS Adjustment'!$B:$S,18,FALSE))</f>
        <v>955451.76214260561</v>
      </c>
      <c r="D9" s="1">
        <f>(VLOOKUP($A9,'CAF BLS Adjustment'!$B:$S,8,FALSE))</f>
        <v>57480</v>
      </c>
      <c r="E9" s="1">
        <f>(VLOOKUP($A9,'CAF BLS Adjustment'!$B:$S,5,FALSE))</f>
        <v>1140472</v>
      </c>
      <c r="F9" s="1">
        <f>(VLOOKUP($A9,'CAF BLS Adjustment'!$B:$S,6,FALSE))</f>
        <v>0</v>
      </c>
      <c r="G9" s="1">
        <f t="shared" si="0"/>
        <v>57480</v>
      </c>
      <c r="H9" s="1">
        <f t="shared" si="1"/>
        <v>897971.76214260561</v>
      </c>
      <c r="I9" s="1">
        <f t="shared" si="2"/>
        <v>0</v>
      </c>
      <c r="J9" s="80"/>
    </row>
    <row r="10" spans="1:10">
      <c r="A10" s="94">
        <v>120042</v>
      </c>
      <c r="B10" s="92" t="s">
        <v>26</v>
      </c>
      <c r="C10" s="1">
        <f>(VLOOKUP($A10,'CAF BLS Adjustment'!$B:$S,18,FALSE))</f>
        <v>16960.931437488336</v>
      </c>
      <c r="D10" s="1">
        <f>(VLOOKUP($A10,'CAF BLS Adjustment'!$B:$S,8,FALSE))</f>
        <v>-3222</v>
      </c>
      <c r="E10" s="1">
        <f>(VLOOKUP($A10,'CAF BLS Adjustment'!$B:$S,5,FALSE))</f>
        <v>22392</v>
      </c>
      <c r="F10" s="1">
        <f>(VLOOKUP($A10,'CAF BLS Adjustment'!$B:$S,6,FALSE))</f>
        <v>0</v>
      </c>
      <c r="G10" s="1">
        <f t="shared" si="0"/>
        <v>-3222</v>
      </c>
      <c r="H10" s="1">
        <f t="shared" si="1"/>
        <v>20182.931437488336</v>
      </c>
      <c r="I10" s="1">
        <f t="shared" si="2"/>
        <v>0</v>
      </c>
      <c r="J10" s="80"/>
    </row>
    <row r="11" spans="1:10">
      <c r="A11" s="94">
        <v>120043</v>
      </c>
      <c r="B11" s="92" t="s">
        <v>27</v>
      </c>
      <c r="C11" s="1">
        <f>(VLOOKUP($A11,'CAF BLS Adjustment'!$B:$S,18,FALSE))</f>
        <v>251706.22835910509</v>
      </c>
      <c r="D11" s="1">
        <f>(VLOOKUP($A11,'CAF BLS Adjustment'!$B:$S,8,FALSE))</f>
        <v>-816</v>
      </c>
      <c r="E11" s="1">
        <f>(VLOOKUP($A11,'CAF BLS Adjustment'!$B:$S,5,FALSE))</f>
        <v>313628</v>
      </c>
      <c r="F11" s="1">
        <f>(VLOOKUP($A11,'CAF BLS Adjustment'!$B:$S,6,FALSE))</f>
        <v>0</v>
      </c>
      <c r="G11" s="1">
        <f t="shared" si="0"/>
        <v>-816</v>
      </c>
      <c r="H11" s="1">
        <f t="shared" si="1"/>
        <v>252522.22835910509</v>
      </c>
      <c r="I11" s="1">
        <f t="shared" si="2"/>
        <v>0</v>
      </c>
      <c r="J11" s="80"/>
    </row>
    <row r="12" spans="1:10">
      <c r="A12" s="94">
        <v>140053</v>
      </c>
      <c r="B12" s="92" t="s">
        <v>34</v>
      </c>
      <c r="C12" s="1">
        <f>(VLOOKUP($A12,'CAF BLS Adjustment'!$B:$S,18,FALSE))</f>
        <v>146805.81603801454</v>
      </c>
      <c r="D12" s="1">
        <f>(VLOOKUP($A12,'CAF BLS Adjustment'!$B:$S,8,FALSE))</f>
        <v>-4374</v>
      </c>
      <c r="E12" s="1">
        <f>(VLOOKUP($A12,'CAF BLS Adjustment'!$B:$S,5,FALSE))</f>
        <v>186471</v>
      </c>
      <c r="F12" s="1">
        <f>(VLOOKUP($A12,'CAF BLS Adjustment'!$B:$S,6,FALSE))</f>
        <v>0</v>
      </c>
      <c r="G12" s="1">
        <f t="shared" si="0"/>
        <v>-4374</v>
      </c>
      <c r="H12" s="1">
        <f t="shared" si="1"/>
        <v>151179.81603801454</v>
      </c>
      <c r="I12" s="1">
        <f t="shared" si="2"/>
        <v>0</v>
      </c>
      <c r="J12" s="80"/>
    </row>
    <row r="13" spans="1:10">
      <c r="A13" s="94">
        <v>140064</v>
      </c>
      <c r="B13" s="92" t="s">
        <v>38</v>
      </c>
      <c r="C13" s="1">
        <f>(VLOOKUP($A13,'CAF BLS Adjustment'!$B:$S,18,FALSE))</f>
        <v>694410.8199802686</v>
      </c>
      <c r="D13" s="1">
        <f>(VLOOKUP($A13,'CAF BLS Adjustment'!$B:$S,8,FALSE))</f>
        <v>-3078</v>
      </c>
      <c r="E13" s="1">
        <f>(VLOOKUP($A13,'CAF BLS Adjustment'!$B:$S,5,FALSE))</f>
        <v>687672</v>
      </c>
      <c r="F13" s="1">
        <f>(VLOOKUP($A13,'CAF BLS Adjustment'!$B:$S,6,FALSE))</f>
        <v>158536</v>
      </c>
      <c r="G13" s="1">
        <f t="shared" si="0"/>
        <v>-3078</v>
      </c>
      <c r="H13" s="1">
        <f t="shared" si="1"/>
        <v>687672</v>
      </c>
      <c r="I13" s="1">
        <f t="shared" si="2"/>
        <v>9816.8199802685995</v>
      </c>
      <c r="J13" s="80"/>
    </row>
    <row r="14" spans="1:10">
      <c r="A14" s="94">
        <v>140068</v>
      </c>
      <c r="B14" s="92" t="s">
        <v>39</v>
      </c>
      <c r="C14" s="1">
        <f>(VLOOKUP($A14,'CAF BLS Adjustment'!$B:$S,18,FALSE))</f>
        <v>441017.79718141526</v>
      </c>
      <c r="D14" s="1">
        <f>(VLOOKUP($A14,'CAF BLS Adjustment'!$B:$S,8,FALSE))</f>
        <v>6684</v>
      </c>
      <c r="E14" s="1">
        <f>(VLOOKUP($A14,'CAF BLS Adjustment'!$B:$S,5,FALSE))</f>
        <v>515323</v>
      </c>
      <c r="F14" s="1">
        <f>(VLOOKUP($A14,'CAF BLS Adjustment'!$B:$S,6,FALSE))</f>
        <v>0</v>
      </c>
      <c r="G14" s="1">
        <f t="shared" si="0"/>
        <v>6684</v>
      </c>
      <c r="H14" s="1">
        <f t="shared" si="1"/>
        <v>434333.79718141526</v>
      </c>
      <c r="I14" s="1">
        <f t="shared" si="2"/>
        <v>0</v>
      </c>
      <c r="J14" s="80"/>
    </row>
    <row r="15" spans="1:10">
      <c r="A15" s="94">
        <v>140069</v>
      </c>
      <c r="B15" s="92" t="s">
        <v>40</v>
      </c>
      <c r="C15" s="1">
        <f>(VLOOKUP($A15,'CAF BLS Adjustment'!$B:$S,18,FALSE))</f>
        <v>1946648.9655390622</v>
      </c>
      <c r="D15" s="1">
        <f>(VLOOKUP($A15,'CAF BLS Adjustment'!$B:$S,8,FALSE))</f>
        <v>-5790</v>
      </c>
      <c r="E15" s="1">
        <f>(VLOOKUP($A15,'CAF BLS Adjustment'!$B:$S,5,FALSE))</f>
        <v>2566496</v>
      </c>
      <c r="F15" s="1">
        <f>(VLOOKUP($A15,'CAF BLS Adjustment'!$B:$S,6,FALSE))</f>
        <v>0</v>
      </c>
      <c r="G15" s="1">
        <f t="shared" si="0"/>
        <v>-5790</v>
      </c>
      <c r="H15" s="1">
        <f t="shared" si="1"/>
        <v>1952438.9655390622</v>
      </c>
      <c r="I15" s="1">
        <f t="shared" si="2"/>
        <v>0</v>
      </c>
      <c r="J15" s="80"/>
    </row>
    <row r="16" spans="1:10">
      <c r="A16" s="94">
        <v>147332</v>
      </c>
      <c r="B16" s="92" t="s">
        <v>41</v>
      </c>
      <c r="C16" s="1">
        <f>(VLOOKUP($A16,'CAF BLS Adjustment'!$B:$S,18,FALSE))</f>
        <v>2124655.7968998617</v>
      </c>
      <c r="D16" s="1">
        <f>(VLOOKUP($A16,'CAF BLS Adjustment'!$B:$S,8,FALSE))</f>
        <v>523344</v>
      </c>
      <c r="E16" s="1">
        <f>(VLOOKUP($A16,'CAF BLS Adjustment'!$B:$S,5,FALSE))</f>
        <v>2218672</v>
      </c>
      <c r="F16" s="1">
        <f>(VLOOKUP($A16,'CAF BLS Adjustment'!$B:$S,6,FALSE))</f>
        <v>0</v>
      </c>
      <c r="G16" s="1">
        <f t="shared" si="0"/>
        <v>523344</v>
      </c>
      <c r="H16" s="1">
        <f t="shared" si="1"/>
        <v>1601311.7968998617</v>
      </c>
      <c r="I16" s="1">
        <f t="shared" si="2"/>
        <v>0</v>
      </c>
      <c r="J16" s="80"/>
    </row>
    <row r="17" spans="1:10">
      <c r="A17" s="94">
        <v>150076</v>
      </c>
      <c r="B17" s="92" t="s">
        <v>44</v>
      </c>
      <c r="C17" s="1">
        <f>(VLOOKUP($A17,'CAF BLS Adjustment'!$B:$S,18,FALSE))</f>
        <v>130469.61820134017</v>
      </c>
      <c r="D17" s="1">
        <f>(VLOOKUP($A17,'CAF BLS Adjustment'!$B:$S,8,FALSE))</f>
        <v>5514</v>
      </c>
      <c r="E17" s="1">
        <f>(VLOOKUP($A17,'CAF BLS Adjustment'!$B:$S,5,FALSE))</f>
        <v>157067</v>
      </c>
      <c r="F17" s="1">
        <f>(VLOOKUP($A17,'CAF BLS Adjustment'!$B:$S,6,FALSE))</f>
        <v>0</v>
      </c>
      <c r="G17" s="1">
        <f t="shared" si="0"/>
        <v>5514</v>
      </c>
      <c r="H17" s="1">
        <f t="shared" si="1"/>
        <v>124955.61820134017</v>
      </c>
      <c r="I17" s="1">
        <f t="shared" si="2"/>
        <v>0</v>
      </c>
      <c r="J17" s="80"/>
    </row>
    <row r="18" spans="1:10">
      <c r="A18" s="94">
        <v>150077</v>
      </c>
      <c r="B18" s="92" t="s">
        <v>45</v>
      </c>
      <c r="C18" s="1">
        <f>(VLOOKUP($A18,'CAF BLS Adjustment'!$B:$S,18,FALSE))</f>
        <v>419496.51215412468</v>
      </c>
      <c r="D18" s="1">
        <f>(VLOOKUP($A18,'CAF BLS Adjustment'!$B:$S,8,FALSE))</f>
        <v>26310</v>
      </c>
      <c r="E18" s="1">
        <f>(VLOOKUP($A18,'CAF BLS Adjustment'!$B:$S,5,FALSE))</f>
        <v>532594</v>
      </c>
      <c r="F18" s="1">
        <f>(VLOOKUP($A18,'CAF BLS Adjustment'!$B:$S,6,FALSE))</f>
        <v>0</v>
      </c>
      <c r="G18" s="1">
        <f t="shared" si="0"/>
        <v>26310</v>
      </c>
      <c r="H18" s="1">
        <f t="shared" si="1"/>
        <v>393186.51215412468</v>
      </c>
      <c r="I18" s="1">
        <f t="shared" si="2"/>
        <v>0</v>
      </c>
      <c r="J18" s="80"/>
    </row>
    <row r="19" spans="1:10">
      <c r="A19" s="94">
        <v>150085</v>
      </c>
      <c r="B19" s="92" t="s">
        <v>48</v>
      </c>
      <c r="C19" s="1">
        <f>(VLOOKUP($A19,'CAF BLS Adjustment'!$B:$S,18,FALSE))</f>
        <v>136964.41554508213</v>
      </c>
      <c r="D19" s="1">
        <f>(VLOOKUP($A19,'CAF BLS Adjustment'!$B:$S,8,FALSE))</f>
        <v>-29424</v>
      </c>
      <c r="E19" s="1">
        <f>(VLOOKUP($A19,'CAF BLS Adjustment'!$B:$S,5,FALSE))</f>
        <v>196230</v>
      </c>
      <c r="F19" s="1">
        <f>(VLOOKUP($A19,'CAF BLS Adjustment'!$B:$S,6,FALSE))</f>
        <v>0</v>
      </c>
      <c r="G19" s="1">
        <f t="shared" si="0"/>
        <v>-29424</v>
      </c>
      <c r="H19" s="1">
        <f t="shared" si="1"/>
        <v>166388.41554508213</v>
      </c>
      <c r="I19" s="1">
        <f t="shared" si="2"/>
        <v>0</v>
      </c>
      <c r="J19" s="80"/>
    </row>
    <row r="20" spans="1:10">
      <c r="A20" s="94">
        <v>150091</v>
      </c>
      <c r="B20" s="92" t="s">
        <v>51</v>
      </c>
      <c r="C20" s="1">
        <f>(VLOOKUP($A20,'CAF BLS Adjustment'!$B:$S,18,FALSE))</f>
        <v>331194.52965356741</v>
      </c>
      <c r="D20" s="1">
        <f>(VLOOKUP($A20,'CAF BLS Adjustment'!$B:$S,8,FALSE))</f>
        <v>-27078</v>
      </c>
      <c r="E20" s="1">
        <f>(VLOOKUP($A20,'CAF BLS Adjustment'!$B:$S,5,FALSE))</f>
        <v>397552</v>
      </c>
      <c r="F20" s="1">
        <f>(VLOOKUP($A20,'CAF BLS Adjustment'!$B:$S,6,FALSE))</f>
        <v>109149</v>
      </c>
      <c r="G20" s="1">
        <f t="shared" si="0"/>
        <v>-27078</v>
      </c>
      <c r="H20" s="1">
        <f t="shared" si="1"/>
        <v>358272.52965356741</v>
      </c>
      <c r="I20" s="1">
        <f t="shared" si="2"/>
        <v>0</v>
      </c>
      <c r="J20" s="80"/>
    </row>
    <row r="21" spans="1:10">
      <c r="A21" s="94">
        <v>150097</v>
      </c>
      <c r="B21" s="92" t="s">
        <v>55</v>
      </c>
      <c r="C21" s="1">
        <f>(VLOOKUP($A21,'CAF BLS Adjustment'!$B:$S,18,FALSE))</f>
        <v>452782.59846664313</v>
      </c>
      <c r="D21" s="1">
        <f>(VLOOKUP($A21,'CAF BLS Adjustment'!$B:$S,8,FALSE))</f>
        <v>64818</v>
      </c>
      <c r="E21" s="1">
        <f>(VLOOKUP($A21,'CAF BLS Adjustment'!$B:$S,5,FALSE))</f>
        <v>475556</v>
      </c>
      <c r="F21" s="1">
        <f>(VLOOKUP($A21,'CAF BLS Adjustment'!$B:$S,6,FALSE))</f>
        <v>11103</v>
      </c>
      <c r="G21" s="1">
        <f t="shared" si="0"/>
        <v>64818</v>
      </c>
      <c r="H21" s="1">
        <f t="shared" si="1"/>
        <v>387964.59846664313</v>
      </c>
      <c r="I21" s="1">
        <f t="shared" si="2"/>
        <v>0</v>
      </c>
      <c r="J21" s="80"/>
    </row>
    <row r="22" spans="1:10">
      <c r="A22" s="94">
        <v>150099</v>
      </c>
      <c r="B22" s="92" t="s">
        <v>56</v>
      </c>
      <c r="C22" s="1">
        <f>(VLOOKUP($A22,'CAF BLS Adjustment'!$B:$S,18,FALSE))</f>
        <v>192505.78954867096</v>
      </c>
      <c r="D22" s="1">
        <f>(VLOOKUP($A22,'CAF BLS Adjustment'!$B:$S,8,FALSE))</f>
        <v>12582</v>
      </c>
      <c r="E22" s="1">
        <f>(VLOOKUP($A22,'CAF BLS Adjustment'!$B:$S,5,FALSE))</f>
        <v>236673</v>
      </c>
      <c r="F22" s="1">
        <f>(VLOOKUP($A22,'CAF BLS Adjustment'!$B:$S,6,FALSE))</f>
        <v>0</v>
      </c>
      <c r="G22" s="1">
        <f t="shared" si="0"/>
        <v>12582</v>
      </c>
      <c r="H22" s="1">
        <f t="shared" si="1"/>
        <v>179923.78954867096</v>
      </c>
      <c r="I22" s="1">
        <f t="shared" si="2"/>
        <v>0</v>
      </c>
      <c r="J22" s="80"/>
    </row>
    <row r="23" spans="1:10">
      <c r="A23" s="94">
        <v>150111</v>
      </c>
      <c r="B23" s="92" t="s">
        <v>61</v>
      </c>
      <c r="C23" s="1">
        <f>(VLOOKUP($A23,'CAF BLS Adjustment'!$B:$S,18,FALSE))</f>
        <v>502612.70814193733</v>
      </c>
      <c r="D23" s="1">
        <f>(VLOOKUP($A23,'CAF BLS Adjustment'!$B:$S,8,FALSE))</f>
        <v>38286</v>
      </c>
      <c r="E23" s="1">
        <f>(VLOOKUP($A23,'CAF BLS Adjustment'!$B:$S,5,FALSE))</f>
        <v>472393</v>
      </c>
      <c r="F23" s="1">
        <f>(VLOOKUP($A23,'CAF BLS Adjustment'!$B:$S,6,FALSE))</f>
        <v>86162</v>
      </c>
      <c r="G23" s="1">
        <f t="shared" si="0"/>
        <v>38286</v>
      </c>
      <c r="H23" s="1">
        <f t="shared" si="1"/>
        <v>464326.70814193733</v>
      </c>
      <c r="I23" s="1">
        <f t="shared" si="2"/>
        <v>0</v>
      </c>
      <c r="J23" s="80"/>
    </row>
    <row r="24" spans="1:10">
      <c r="A24" s="94">
        <v>150112</v>
      </c>
      <c r="B24" s="92" t="s">
        <v>62</v>
      </c>
      <c r="C24" s="1">
        <f>(VLOOKUP($A24,'CAF BLS Adjustment'!$B:$S,18,FALSE))</f>
        <v>667281.14035639225</v>
      </c>
      <c r="D24" s="1">
        <f>(VLOOKUP($A24,'CAF BLS Adjustment'!$B:$S,8,FALSE))</f>
        <v>24024</v>
      </c>
      <c r="E24" s="1">
        <f>(VLOOKUP($A24,'CAF BLS Adjustment'!$B:$S,5,FALSE))</f>
        <v>578342</v>
      </c>
      <c r="F24" s="1">
        <f>(VLOOKUP($A24,'CAF BLS Adjustment'!$B:$S,6,FALSE))</f>
        <v>165066</v>
      </c>
      <c r="G24" s="1">
        <f t="shared" si="0"/>
        <v>24024</v>
      </c>
      <c r="H24" s="1">
        <f t="shared" si="1"/>
        <v>578342</v>
      </c>
      <c r="I24" s="1">
        <f t="shared" si="2"/>
        <v>64915.14035639225</v>
      </c>
      <c r="J24" s="80"/>
    </row>
    <row r="25" spans="1:10">
      <c r="A25" s="94">
        <v>150125</v>
      </c>
      <c r="B25" s="92" t="s">
        <v>66</v>
      </c>
      <c r="C25" s="1">
        <f>(VLOOKUP($A25,'CAF BLS Adjustment'!$B:$S,18,FALSE))</f>
        <v>965577.8457829433</v>
      </c>
      <c r="D25" s="1">
        <f>(VLOOKUP($A25,'CAF BLS Adjustment'!$B:$S,8,FALSE))</f>
        <v>-13104</v>
      </c>
      <c r="E25" s="1">
        <f>(VLOOKUP($A25,'CAF BLS Adjustment'!$B:$S,5,FALSE))</f>
        <v>701572</v>
      </c>
      <c r="F25" s="1">
        <f>(VLOOKUP($A25,'CAF BLS Adjustment'!$B:$S,6,FALSE))</f>
        <v>528196</v>
      </c>
      <c r="G25" s="1">
        <f t="shared" si="0"/>
        <v>-13104</v>
      </c>
      <c r="H25" s="1">
        <f t="shared" si="1"/>
        <v>701572</v>
      </c>
      <c r="I25" s="1">
        <f t="shared" si="2"/>
        <v>277109.8457829433</v>
      </c>
      <c r="J25" s="80"/>
    </row>
    <row r="26" spans="1:10">
      <c r="A26" s="94">
        <v>150131</v>
      </c>
      <c r="B26" s="92" t="s">
        <v>68</v>
      </c>
      <c r="C26" s="1">
        <f>(VLOOKUP($A26,'CAF BLS Adjustment'!$B:$S,18,FALSE))</f>
        <v>873223.60760319035</v>
      </c>
      <c r="D26" s="1">
        <f>(VLOOKUP($A26,'CAF BLS Adjustment'!$B:$S,8,FALSE))</f>
        <v>46020</v>
      </c>
      <c r="E26" s="1">
        <f>(VLOOKUP($A26,'CAF BLS Adjustment'!$B:$S,5,FALSE))</f>
        <v>770120</v>
      </c>
      <c r="F26" s="1">
        <f>(VLOOKUP($A26,'CAF BLS Adjustment'!$B:$S,6,FALSE))</f>
        <v>233535</v>
      </c>
      <c r="G26" s="1">
        <f t="shared" si="0"/>
        <v>46020</v>
      </c>
      <c r="H26" s="1">
        <f t="shared" si="1"/>
        <v>770120</v>
      </c>
      <c r="I26" s="1">
        <f t="shared" si="2"/>
        <v>57083.60760319035</v>
      </c>
      <c r="J26" s="80"/>
    </row>
    <row r="27" spans="1:10">
      <c r="A27" s="94">
        <v>160135</v>
      </c>
      <c r="B27" s="92" t="s">
        <v>72</v>
      </c>
      <c r="C27" s="1">
        <f>(VLOOKUP($A27,'CAF BLS Adjustment'!$B:$S,18,FALSE))</f>
        <v>0</v>
      </c>
      <c r="D27" s="1">
        <f>(VLOOKUP($A27,'CAF BLS Adjustment'!$B:$S,8,FALSE))</f>
        <v>-72504</v>
      </c>
      <c r="E27" s="1">
        <f>(VLOOKUP($A27,'CAF BLS Adjustment'!$B:$S,5,FALSE))</f>
        <v>176387</v>
      </c>
      <c r="F27" s="1">
        <f>(VLOOKUP($A27,'CAF BLS Adjustment'!$B:$S,6,FALSE))</f>
        <v>0</v>
      </c>
      <c r="G27" s="1">
        <f t="shared" si="0"/>
        <v>-72504</v>
      </c>
      <c r="H27" s="1">
        <f t="shared" si="1"/>
        <v>72504</v>
      </c>
      <c r="I27" s="1">
        <f t="shared" si="2"/>
        <v>0</v>
      </c>
      <c r="J27" s="80"/>
    </row>
    <row r="28" spans="1:10">
      <c r="A28" s="94">
        <v>170156</v>
      </c>
      <c r="B28" s="92" t="s">
        <v>74</v>
      </c>
      <c r="C28" s="1">
        <f>(VLOOKUP($A28,'CAF BLS Adjustment'!$B:$S,18,FALSE))</f>
        <v>376891.99236071983</v>
      </c>
      <c r="D28" s="1">
        <f>(VLOOKUP($A28,'CAF BLS Adjustment'!$B:$S,8,FALSE))</f>
        <v>-1254</v>
      </c>
      <c r="E28" s="1">
        <f>(VLOOKUP($A28,'CAF BLS Adjustment'!$B:$S,5,FALSE))</f>
        <v>450820</v>
      </c>
      <c r="F28" s="1">
        <f>(VLOOKUP($A28,'CAF BLS Adjustment'!$B:$S,6,FALSE))</f>
        <v>44946</v>
      </c>
      <c r="G28" s="1">
        <f t="shared" si="0"/>
        <v>-1254</v>
      </c>
      <c r="H28" s="1">
        <f t="shared" si="1"/>
        <v>378145.99236071983</v>
      </c>
      <c r="I28" s="1">
        <f t="shared" si="2"/>
        <v>0</v>
      </c>
      <c r="J28" s="80"/>
    </row>
    <row r="29" spans="1:10">
      <c r="A29" s="94">
        <v>170171</v>
      </c>
      <c r="B29" s="92" t="s">
        <v>75</v>
      </c>
      <c r="C29" s="1">
        <f>(VLOOKUP($A29,'CAF BLS Adjustment'!$B:$S,18,FALSE))</f>
        <v>151550.75615255802</v>
      </c>
      <c r="D29" s="1">
        <f>(VLOOKUP($A29,'CAF BLS Adjustment'!$B:$S,8,FALSE))</f>
        <v>-16050</v>
      </c>
      <c r="E29" s="1">
        <f>(VLOOKUP($A29,'CAF BLS Adjustment'!$B:$S,5,FALSE))</f>
        <v>211044</v>
      </c>
      <c r="F29" s="1">
        <f>(VLOOKUP($A29,'CAF BLS Adjustment'!$B:$S,6,FALSE))</f>
        <v>0</v>
      </c>
      <c r="G29" s="1">
        <f t="shared" si="0"/>
        <v>-16050</v>
      </c>
      <c r="H29" s="1">
        <f t="shared" si="1"/>
        <v>167600.75615255802</v>
      </c>
      <c r="I29" s="1">
        <f t="shared" si="2"/>
        <v>0</v>
      </c>
      <c r="J29" s="80"/>
    </row>
    <row r="30" spans="1:10">
      <c r="A30" s="94">
        <v>170175</v>
      </c>
      <c r="B30" s="92" t="s">
        <v>76</v>
      </c>
      <c r="C30" s="1">
        <f>(VLOOKUP($A30,'CAF BLS Adjustment'!$B:$S,18,FALSE))</f>
        <v>421191.38878671086</v>
      </c>
      <c r="D30" s="1">
        <f>(VLOOKUP($A30,'CAF BLS Adjustment'!$B:$S,8,FALSE))</f>
        <v>-17394</v>
      </c>
      <c r="E30" s="1">
        <f>(VLOOKUP($A30,'CAF BLS Adjustment'!$B:$S,5,FALSE))</f>
        <v>480698</v>
      </c>
      <c r="F30" s="1">
        <f>(VLOOKUP($A30,'CAF BLS Adjustment'!$B:$S,6,FALSE))</f>
        <v>67289</v>
      </c>
      <c r="G30" s="1">
        <f t="shared" si="0"/>
        <v>-17394</v>
      </c>
      <c r="H30" s="1">
        <f t="shared" si="1"/>
        <v>438585.38878671086</v>
      </c>
      <c r="I30" s="1">
        <f t="shared" si="2"/>
        <v>0</v>
      </c>
      <c r="J30" s="80"/>
    </row>
    <row r="31" spans="1:10">
      <c r="A31" s="94">
        <v>170177</v>
      </c>
      <c r="B31" s="92" t="s">
        <v>77</v>
      </c>
      <c r="C31" s="1">
        <f>(VLOOKUP($A31,'CAF BLS Adjustment'!$B:$S,18,FALSE))</f>
        <v>227892.73698003439</v>
      </c>
      <c r="D31" s="1">
        <f>(VLOOKUP($A31,'CAF BLS Adjustment'!$B:$S,8,FALSE))</f>
        <v>-10098</v>
      </c>
      <c r="E31" s="1">
        <f>(VLOOKUP($A31,'CAF BLS Adjustment'!$B:$S,5,FALSE))</f>
        <v>304318</v>
      </c>
      <c r="F31" s="1">
        <f>(VLOOKUP($A31,'CAF BLS Adjustment'!$B:$S,6,FALSE))</f>
        <v>0</v>
      </c>
      <c r="G31" s="1">
        <f t="shared" si="0"/>
        <v>-10098</v>
      </c>
      <c r="H31" s="1">
        <f t="shared" si="1"/>
        <v>237990.73698003439</v>
      </c>
      <c r="I31" s="1">
        <f t="shared" si="2"/>
        <v>0</v>
      </c>
      <c r="J31" s="80"/>
    </row>
    <row r="32" spans="1:10">
      <c r="A32" s="94">
        <v>170179</v>
      </c>
      <c r="B32" s="92" t="s">
        <v>78</v>
      </c>
      <c r="C32" s="1">
        <f>(VLOOKUP($A32,'CAF BLS Adjustment'!$B:$S,18,FALSE))</f>
        <v>503301.95539662126</v>
      </c>
      <c r="D32" s="1">
        <f>(VLOOKUP($A32,'CAF BLS Adjustment'!$B:$S,8,FALSE))</f>
        <v>-62346</v>
      </c>
      <c r="E32" s="1">
        <f>(VLOOKUP($A32,'CAF BLS Adjustment'!$B:$S,5,FALSE))</f>
        <v>733756</v>
      </c>
      <c r="F32" s="1">
        <f>(VLOOKUP($A32,'CAF BLS Adjustment'!$B:$S,6,FALSE))</f>
        <v>0</v>
      </c>
      <c r="G32" s="1">
        <f t="shared" si="0"/>
        <v>-62346</v>
      </c>
      <c r="H32" s="1">
        <f t="shared" si="1"/>
        <v>565647.95539662126</v>
      </c>
      <c r="I32" s="1">
        <f t="shared" si="2"/>
        <v>0</v>
      </c>
      <c r="J32" s="80"/>
    </row>
    <row r="33" spans="1:10">
      <c r="A33" s="94">
        <v>170189</v>
      </c>
      <c r="B33" s="92" t="s">
        <v>80</v>
      </c>
      <c r="C33" s="1">
        <f>(VLOOKUP($A33,'CAF BLS Adjustment'!$B:$S,18,FALSE))</f>
        <v>447952.1389963777</v>
      </c>
      <c r="D33" s="1">
        <f>(VLOOKUP($A33,'CAF BLS Adjustment'!$B:$S,8,FALSE))</f>
        <v>-978</v>
      </c>
      <c r="E33" s="1">
        <f>(VLOOKUP($A33,'CAF BLS Adjustment'!$B:$S,5,FALSE))</f>
        <v>406446</v>
      </c>
      <c r="F33" s="1">
        <f>(VLOOKUP($A33,'CAF BLS Adjustment'!$B:$S,6,FALSE))</f>
        <v>120577</v>
      </c>
      <c r="G33" s="1">
        <f t="shared" si="0"/>
        <v>-978</v>
      </c>
      <c r="H33" s="1">
        <f t="shared" si="1"/>
        <v>406446</v>
      </c>
      <c r="I33" s="1">
        <f t="shared" si="2"/>
        <v>42484.138996377704</v>
      </c>
      <c r="J33" s="80"/>
    </row>
    <row r="34" spans="1:10">
      <c r="A34" s="94">
        <v>170195</v>
      </c>
      <c r="B34" s="92" t="s">
        <v>83</v>
      </c>
      <c r="C34" s="1">
        <f>(VLOOKUP($A34,'CAF BLS Adjustment'!$B:$S,18,FALSE))</f>
        <v>93338.185650184765</v>
      </c>
      <c r="D34" s="1">
        <f>(VLOOKUP($A34,'CAF BLS Adjustment'!$B:$S,8,FALSE))</f>
        <v>-558</v>
      </c>
      <c r="E34" s="1">
        <f>(VLOOKUP($A34,'CAF BLS Adjustment'!$B:$S,5,FALSE))</f>
        <v>112605</v>
      </c>
      <c r="F34" s="1">
        <f>(VLOOKUP($A34,'CAF BLS Adjustment'!$B:$S,6,FALSE))</f>
        <v>0</v>
      </c>
      <c r="G34" s="1">
        <f t="shared" si="0"/>
        <v>-558</v>
      </c>
      <c r="H34" s="1">
        <f t="shared" si="1"/>
        <v>93896.185650184765</v>
      </c>
      <c r="I34" s="1">
        <f t="shared" si="2"/>
        <v>0</v>
      </c>
      <c r="J34" s="80"/>
    </row>
    <row r="35" spans="1:10">
      <c r="A35" s="94">
        <v>170196</v>
      </c>
      <c r="B35" s="92" t="s">
        <v>84</v>
      </c>
      <c r="C35" s="1">
        <f>(VLOOKUP($A35,'CAF BLS Adjustment'!$B:$S,18,FALSE))</f>
        <v>673669.53759553621</v>
      </c>
      <c r="D35" s="1">
        <f>(VLOOKUP($A35,'CAF BLS Adjustment'!$B:$S,8,FALSE))</f>
        <v>-17052</v>
      </c>
      <c r="E35" s="1">
        <f>(VLOOKUP($A35,'CAF BLS Adjustment'!$B:$S,5,FALSE))</f>
        <v>832288</v>
      </c>
      <c r="F35" s="1">
        <f>(VLOOKUP($A35,'CAF BLS Adjustment'!$B:$S,6,FALSE))</f>
        <v>38148</v>
      </c>
      <c r="G35" s="1">
        <f t="shared" si="0"/>
        <v>-17052</v>
      </c>
      <c r="H35" s="1">
        <f t="shared" si="1"/>
        <v>690721.53759553621</v>
      </c>
      <c r="I35" s="1">
        <f t="shared" si="2"/>
        <v>0</v>
      </c>
      <c r="J35" s="80"/>
    </row>
    <row r="36" spans="1:10">
      <c r="A36" s="94">
        <v>170197</v>
      </c>
      <c r="B36" s="92" t="s">
        <v>85</v>
      </c>
      <c r="C36" s="1">
        <f>(VLOOKUP($A36,'CAF BLS Adjustment'!$B:$S,18,FALSE))</f>
        <v>161084.60921388451</v>
      </c>
      <c r="D36" s="1">
        <f>(VLOOKUP($A36,'CAF BLS Adjustment'!$B:$S,8,FALSE))</f>
        <v>-3666</v>
      </c>
      <c r="E36" s="1">
        <f>(VLOOKUP($A36,'CAF BLS Adjustment'!$B:$S,5,FALSE))</f>
        <v>203701</v>
      </c>
      <c r="F36" s="1">
        <f>(VLOOKUP($A36,'CAF BLS Adjustment'!$B:$S,6,FALSE))</f>
        <v>0</v>
      </c>
      <c r="G36" s="1">
        <f t="shared" si="0"/>
        <v>-3666</v>
      </c>
      <c r="H36" s="1">
        <f t="shared" si="1"/>
        <v>164750.60921388451</v>
      </c>
      <c r="I36" s="1">
        <f t="shared" si="2"/>
        <v>0</v>
      </c>
      <c r="J36" s="80"/>
    </row>
    <row r="37" spans="1:10">
      <c r="A37" s="94">
        <v>170205</v>
      </c>
      <c r="B37" s="92" t="s">
        <v>87</v>
      </c>
      <c r="C37" s="1">
        <f>(VLOOKUP($A37,'CAF BLS Adjustment'!$B:$S,18,FALSE))</f>
        <v>309676.34613093134</v>
      </c>
      <c r="D37" s="1">
        <f>(VLOOKUP($A37,'CAF BLS Adjustment'!$B:$S,8,FALSE))</f>
        <v>-6114</v>
      </c>
      <c r="E37" s="1">
        <f>(VLOOKUP($A37,'CAF BLS Adjustment'!$B:$S,5,FALSE))</f>
        <v>396804</v>
      </c>
      <c r="F37" s="1">
        <f>(VLOOKUP($A37,'CAF BLS Adjustment'!$B:$S,6,FALSE))</f>
        <v>0</v>
      </c>
      <c r="G37" s="1">
        <f t="shared" si="0"/>
        <v>-6114</v>
      </c>
      <c r="H37" s="1">
        <f t="shared" si="1"/>
        <v>315790.34613093134</v>
      </c>
      <c r="I37" s="1">
        <f t="shared" si="2"/>
        <v>0</v>
      </c>
      <c r="J37" s="80"/>
    </row>
    <row r="38" spans="1:10">
      <c r="A38" s="94">
        <v>170210</v>
      </c>
      <c r="B38" s="92" t="s">
        <v>89</v>
      </c>
      <c r="C38" s="1">
        <f>(VLOOKUP($A38,'CAF BLS Adjustment'!$B:$S,18,FALSE))</f>
        <v>221393.3234621814</v>
      </c>
      <c r="D38" s="1">
        <f>(VLOOKUP($A38,'CAF BLS Adjustment'!$B:$S,8,FALSE))</f>
        <v>960</v>
      </c>
      <c r="E38" s="1">
        <f>(VLOOKUP($A38,'CAF BLS Adjustment'!$B:$S,5,FALSE))</f>
        <v>225299</v>
      </c>
      <c r="F38" s="1">
        <f>(VLOOKUP($A38,'CAF BLS Adjustment'!$B:$S,6,FALSE))</f>
        <v>43902</v>
      </c>
      <c r="G38" s="1">
        <f t="shared" si="0"/>
        <v>960</v>
      </c>
      <c r="H38" s="1">
        <f t="shared" si="1"/>
        <v>220433.3234621814</v>
      </c>
      <c r="I38" s="1">
        <f t="shared" si="2"/>
        <v>0</v>
      </c>
      <c r="J38" s="80"/>
    </row>
    <row r="39" spans="1:10">
      <c r="A39" s="94">
        <v>170215</v>
      </c>
      <c r="B39" s="92" t="s">
        <v>90</v>
      </c>
      <c r="C39" s="1">
        <f>(VLOOKUP($A39,'CAF BLS Adjustment'!$B:$S,18,FALSE))</f>
        <v>130825.76365560283</v>
      </c>
      <c r="D39" s="1">
        <f>(VLOOKUP($A39,'CAF BLS Adjustment'!$B:$S,8,FALSE))</f>
        <v>-11772</v>
      </c>
      <c r="E39" s="1">
        <f>(VLOOKUP($A39,'CAF BLS Adjustment'!$B:$S,5,FALSE))</f>
        <v>172131</v>
      </c>
      <c r="F39" s="1">
        <f>(VLOOKUP($A39,'CAF BLS Adjustment'!$B:$S,6,FALSE))</f>
        <v>0</v>
      </c>
      <c r="G39" s="1">
        <f t="shared" si="0"/>
        <v>-11772</v>
      </c>
      <c r="H39" s="1">
        <f t="shared" si="1"/>
        <v>142597.76365560282</v>
      </c>
      <c r="I39" s="1">
        <f t="shared" si="2"/>
        <v>0</v>
      </c>
      <c r="J39" s="80"/>
    </row>
    <row r="40" spans="1:10">
      <c r="A40" s="94">
        <v>180216</v>
      </c>
      <c r="B40" s="92" t="s">
        <v>93</v>
      </c>
      <c r="C40" s="1">
        <f>(VLOOKUP($A40,'CAF BLS Adjustment'!$B:$S,18,FALSE))</f>
        <v>782774.28190689115</v>
      </c>
      <c r="D40" s="1">
        <f>(VLOOKUP($A40,'CAF BLS Adjustment'!$B:$S,8,FALSE))</f>
        <v>-36426</v>
      </c>
      <c r="E40" s="1">
        <f>(VLOOKUP($A40,'CAF BLS Adjustment'!$B:$S,5,FALSE))</f>
        <v>1005616</v>
      </c>
      <c r="F40" s="1">
        <f>(VLOOKUP($A40,'CAF BLS Adjustment'!$B:$S,6,FALSE))</f>
        <v>0</v>
      </c>
      <c r="G40" s="1">
        <f t="shared" si="0"/>
        <v>-36426</v>
      </c>
      <c r="H40" s="1">
        <f t="shared" si="1"/>
        <v>819200.28190689115</v>
      </c>
      <c r="I40" s="1">
        <f t="shared" si="2"/>
        <v>0</v>
      </c>
      <c r="J40" s="80"/>
    </row>
    <row r="41" spans="1:10">
      <c r="A41" s="94">
        <v>190219</v>
      </c>
      <c r="B41" s="92" t="s">
        <v>96</v>
      </c>
      <c r="C41" s="1">
        <f>(VLOOKUP($A41,'CAF BLS Adjustment'!$B:$S,18,FALSE))</f>
        <v>162310.51537775114</v>
      </c>
      <c r="D41" s="1">
        <f>(VLOOKUP($A41,'CAF BLS Adjustment'!$B:$S,8,FALSE))</f>
        <v>22140</v>
      </c>
      <c r="E41" s="1">
        <f>(VLOOKUP($A41,'CAF BLS Adjustment'!$B:$S,5,FALSE))</f>
        <v>241552</v>
      </c>
      <c r="F41" s="1">
        <f>(VLOOKUP($A41,'CAF BLS Adjustment'!$B:$S,6,FALSE))</f>
        <v>0</v>
      </c>
      <c r="G41" s="1">
        <f t="shared" si="0"/>
        <v>22140</v>
      </c>
      <c r="H41" s="1">
        <f t="shared" si="1"/>
        <v>140170.51537775114</v>
      </c>
      <c r="I41" s="1">
        <f t="shared" si="2"/>
        <v>0</v>
      </c>
      <c r="J41" s="80"/>
    </row>
    <row r="42" spans="1:10">
      <c r="A42" s="94">
        <v>190220</v>
      </c>
      <c r="B42" s="92" t="s">
        <v>97</v>
      </c>
      <c r="C42" s="1">
        <f>(VLOOKUP($A42,'CAF BLS Adjustment'!$B:$S,18,FALSE))</f>
        <v>54267.673172161914</v>
      </c>
      <c r="D42" s="1">
        <f>(VLOOKUP($A42,'CAF BLS Adjustment'!$B:$S,8,FALSE))</f>
        <v>-444</v>
      </c>
      <c r="E42" s="1">
        <f>(VLOOKUP($A42,'CAF BLS Adjustment'!$B:$S,5,FALSE))</f>
        <v>63924</v>
      </c>
      <c r="F42" s="1">
        <f>(VLOOKUP($A42,'CAF BLS Adjustment'!$B:$S,6,FALSE))</f>
        <v>0</v>
      </c>
      <c r="G42" s="1">
        <f t="shared" si="0"/>
        <v>-444</v>
      </c>
      <c r="H42" s="1">
        <f t="shared" si="1"/>
        <v>54711.673172161914</v>
      </c>
      <c r="I42" s="1">
        <f t="shared" si="2"/>
        <v>0</v>
      </c>
      <c r="J42" s="80"/>
    </row>
    <row r="43" spans="1:10">
      <c r="A43" s="94">
        <v>190239</v>
      </c>
      <c r="B43" s="92" t="s">
        <v>102</v>
      </c>
      <c r="C43" s="1">
        <f>(VLOOKUP($A43,'CAF BLS Adjustment'!$B:$S,18,FALSE))</f>
        <v>122106.49645800013</v>
      </c>
      <c r="D43" s="1">
        <f>(VLOOKUP($A43,'CAF BLS Adjustment'!$B:$S,8,FALSE))</f>
        <v>1050</v>
      </c>
      <c r="E43" s="1">
        <f>(VLOOKUP($A43,'CAF BLS Adjustment'!$B:$S,5,FALSE))</f>
        <v>150130</v>
      </c>
      <c r="F43" s="1">
        <f>(VLOOKUP($A43,'CAF BLS Adjustment'!$B:$S,6,FALSE))</f>
        <v>0</v>
      </c>
      <c r="G43" s="1">
        <f t="shared" si="0"/>
        <v>1050</v>
      </c>
      <c r="H43" s="1">
        <f t="shared" si="1"/>
        <v>121056.49645800013</v>
      </c>
      <c r="I43" s="1">
        <f t="shared" si="2"/>
        <v>0</v>
      </c>
      <c r="J43" s="80"/>
    </row>
    <row r="44" spans="1:10">
      <c r="A44" s="94">
        <v>190243</v>
      </c>
      <c r="B44" s="92" t="s">
        <v>103</v>
      </c>
      <c r="C44" s="1">
        <f>(VLOOKUP($A44,'CAF BLS Adjustment'!$B:$S,18,FALSE))</f>
        <v>367784.37881316605</v>
      </c>
      <c r="D44" s="1">
        <f>(VLOOKUP($A44,'CAF BLS Adjustment'!$B:$S,8,FALSE))</f>
        <v>6120</v>
      </c>
      <c r="E44" s="1">
        <f>(VLOOKUP($A44,'CAF BLS Adjustment'!$B:$S,5,FALSE))</f>
        <v>455600</v>
      </c>
      <c r="F44" s="1">
        <f>(VLOOKUP($A44,'CAF BLS Adjustment'!$B:$S,6,FALSE))</f>
        <v>0</v>
      </c>
      <c r="G44" s="1">
        <f t="shared" si="0"/>
        <v>6120</v>
      </c>
      <c r="H44" s="1">
        <f t="shared" si="1"/>
        <v>361664.37881316605</v>
      </c>
      <c r="I44" s="1">
        <f t="shared" si="2"/>
        <v>0</v>
      </c>
      <c r="J44" s="80"/>
    </row>
    <row r="45" spans="1:10">
      <c r="A45" s="94">
        <v>190248</v>
      </c>
      <c r="B45" s="92" t="s">
        <v>104</v>
      </c>
      <c r="C45" s="1">
        <f>(VLOOKUP($A45,'CAF BLS Adjustment'!$B:$S,18,FALSE))</f>
        <v>1018754.0207640956</v>
      </c>
      <c r="D45" s="1">
        <f>(VLOOKUP($A45,'CAF BLS Adjustment'!$B:$S,8,FALSE))</f>
        <v>101238</v>
      </c>
      <c r="E45" s="1">
        <f>(VLOOKUP($A45,'CAF BLS Adjustment'!$B:$S,5,FALSE))</f>
        <v>1149527</v>
      </c>
      <c r="F45" s="1">
        <f>(VLOOKUP($A45,'CAF BLS Adjustment'!$B:$S,6,FALSE))</f>
        <v>0</v>
      </c>
      <c r="G45" s="1">
        <f t="shared" si="0"/>
        <v>101238</v>
      </c>
      <c r="H45" s="1">
        <f t="shared" si="1"/>
        <v>917516.02076409559</v>
      </c>
      <c r="I45" s="1">
        <f t="shared" si="2"/>
        <v>0</v>
      </c>
      <c r="J45" s="80"/>
    </row>
    <row r="46" spans="1:10">
      <c r="A46" s="94">
        <v>190250</v>
      </c>
      <c r="B46" s="92" t="s">
        <v>106</v>
      </c>
      <c r="C46" s="1">
        <f>(VLOOKUP($A46,'CAF BLS Adjustment'!$B:$S,18,FALSE))</f>
        <v>3764344.5221307338</v>
      </c>
      <c r="D46" s="1">
        <f>(VLOOKUP($A46,'CAF BLS Adjustment'!$B:$S,8,FALSE))</f>
        <v>142374</v>
      </c>
      <c r="E46" s="1">
        <f>(VLOOKUP($A46,'CAF BLS Adjustment'!$B:$S,5,FALSE))</f>
        <v>3072128</v>
      </c>
      <c r="F46" s="1">
        <f>(VLOOKUP($A46,'CAF BLS Adjustment'!$B:$S,6,FALSE))</f>
        <v>1457019</v>
      </c>
      <c r="G46" s="1">
        <f t="shared" si="0"/>
        <v>142374</v>
      </c>
      <c r="H46" s="1">
        <f t="shared" si="1"/>
        <v>3072128</v>
      </c>
      <c r="I46" s="1">
        <f t="shared" si="2"/>
        <v>549842.52213073382</v>
      </c>
      <c r="J46" s="80"/>
    </row>
    <row r="47" spans="1:10">
      <c r="A47" s="94">
        <v>197251</v>
      </c>
      <c r="B47" s="92" t="s">
        <v>109</v>
      </c>
      <c r="C47" s="1">
        <f>(VLOOKUP($A47,'CAF BLS Adjustment'!$B:$S,18,FALSE))</f>
        <v>173330.72640558248</v>
      </c>
      <c r="D47" s="1">
        <f>(VLOOKUP($A47,'CAF BLS Adjustment'!$B:$S,8,FALSE))</f>
        <v>-2820</v>
      </c>
      <c r="E47" s="1">
        <f>(VLOOKUP($A47,'CAF BLS Adjustment'!$B:$S,5,FALSE))</f>
        <v>126500</v>
      </c>
      <c r="F47" s="1">
        <f>(VLOOKUP($A47,'CAF BLS Adjustment'!$B:$S,6,FALSE))</f>
        <v>85077</v>
      </c>
      <c r="G47" s="1">
        <f t="shared" si="0"/>
        <v>-2820</v>
      </c>
      <c r="H47" s="1">
        <f t="shared" si="1"/>
        <v>126500</v>
      </c>
      <c r="I47" s="1">
        <f t="shared" si="2"/>
        <v>49650.726405582478</v>
      </c>
      <c r="J47" s="80"/>
    </row>
    <row r="48" spans="1:10">
      <c r="A48" s="94">
        <v>200257</v>
      </c>
      <c r="B48" s="92" t="s">
        <v>112</v>
      </c>
      <c r="C48" s="1">
        <f>(VLOOKUP($A48,'CAF BLS Adjustment'!$B:$S,18,FALSE))</f>
        <v>394641.49764005683</v>
      </c>
      <c r="D48" s="1">
        <f>(VLOOKUP($A48,'CAF BLS Adjustment'!$B:$S,8,FALSE))</f>
        <v>-4290</v>
      </c>
      <c r="E48" s="1">
        <f>(VLOOKUP($A48,'CAF BLS Adjustment'!$B:$S,5,FALSE))</f>
        <v>466205</v>
      </c>
      <c r="F48" s="1">
        <f>(VLOOKUP($A48,'CAF BLS Adjustment'!$B:$S,6,FALSE))</f>
        <v>0</v>
      </c>
      <c r="G48" s="1">
        <f t="shared" si="0"/>
        <v>-4290</v>
      </c>
      <c r="H48" s="1">
        <f t="shared" si="1"/>
        <v>398931.49764005683</v>
      </c>
      <c r="I48" s="1">
        <f t="shared" si="2"/>
        <v>0</v>
      </c>
      <c r="J48" s="80"/>
    </row>
    <row r="49" spans="1:10">
      <c r="A49" s="94">
        <v>200259</v>
      </c>
      <c r="B49" s="92" t="s">
        <v>114</v>
      </c>
      <c r="C49" s="1">
        <f>(VLOOKUP($A49,'CAF BLS Adjustment'!$B:$S,18,FALSE))</f>
        <v>1571191.9078282746</v>
      </c>
      <c r="D49" s="1">
        <f>(VLOOKUP($A49,'CAF BLS Adjustment'!$B:$S,8,FALSE))</f>
        <v>279156</v>
      </c>
      <c r="E49" s="1">
        <f>(VLOOKUP($A49,'CAF BLS Adjustment'!$B:$S,5,FALSE))</f>
        <v>1528383</v>
      </c>
      <c r="F49" s="1">
        <f>(VLOOKUP($A49,'CAF BLS Adjustment'!$B:$S,6,FALSE))</f>
        <v>0</v>
      </c>
      <c r="G49" s="1">
        <f t="shared" si="0"/>
        <v>279156</v>
      </c>
      <c r="H49" s="1">
        <f t="shared" si="1"/>
        <v>1292035.9078282746</v>
      </c>
      <c r="I49" s="1">
        <f t="shared" si="2"/>
        <v>0</v>
      </c>
      <c r="J49" s="80"/>
    </row>
    <row r="50" spans="1:10">
      <c r="A50" s="94">
        <v>210331</v>
      </c>
      <c r="B50" s="92" t="s">
        <v>119</v>
      </c>
      <c r="C50" s="1">
        <f>(VLOOKUP($A50,'CAF BLS Adjustment'!$B:$S,18,FALSE))</f>
        <v>689530.88544295379</v>
      </c>
      <c r="D50" s="1">
        <f>(VLOOKUP($A50,'CAF BLS Adjustment'!$B:$S,8,FALSE))</f>
        <v>-55476</v>
      </c>
      <c r="E50" s="1">
        <f>(VLOOKUP($A50,'CAF BLS Adjustment'!$B:$S,5,FALSE))</f>
        <v>863150</v>
      </c>
      <c r="F50" s="1">
        <f>(VLOOKUP($A50,'CAF BLS Adjustment'!$B:$S,6,FALSE))</f>
        <v>0</v>
      </c>
      <c r="G50" s="1">
        <f t="shared" si="0"/>
        <v>-55476</v>
      </c>
      <c r="H50" s="1">
        <f t="shared" si="1"/>
        <v>745006.88544295379</v>
      </c>
      <c r="I50" s="1">
        <f t="shared" si="2"/>
        <v>0</v>
      </c>
      <c r="J50" s="80"/>
    </row>
    <row r="51" spans="1:10">
      <c r="A51" s="94">
        <v>210335</v>
      </c>
      <c r="B51" s="92" t="s">
        <v>120</v>
      </c>
      <c r="C51" s="1">
        <f>(VLOOKUP($A51,'CAF BLS Adjustment'!$B:$S,18,FALSE))</f>
        <v>525625.58383783989</v>
      </c>
      <c r="D51" s="1">
        <f>(VLOOKUP($A51,'CAF BLS Adjustment'!$B:$S,8,FALSE))</f>
        <v>92052</v>
      </c>
      <c r="E51" s="1">
        <f>(VLOOKUP($A51,'CAF BLS Adjustment'!$B:$S,5,FALSE))</f>
        <v>631341</v>
      </c>
      <c r="F51" s="1">
        <f>(VLOOKUP($A51,'CAF BLS Adjustment'!$B:$S,6,FALSE))</f>
        <v>8724</v>
      </c>
      <c r="G51" s="1">
        <f t="shared" si="0"/>
        <v>92052</v>
      </c>
      <c r="H51" s="1">
        <f t="shared" si="1"/>
        <v>433573.58383783989</v>
      </c>
      <c r="I51" s="1">
        <f t="shared" si="2"/>
        <v>0</v>
      </c>
      <c r="J51" s="80"/>
    </row>
    <row r="52" spans="1:10">
      <c r="A52" s="94">
        <v>220324</v>
      </c>
      <c r="B52" s="92" t="s">
        <v>123</v>
      </c>
      <c r="C52" s="1">
        <f>(VLOOKUP($A52,'CAF BLS Adjustment'!$B:$S,18,FALSE))</f>
        <v>178285.3007819753</v>
      </c>
      <c r="D52" s="1">
        <f>(VLOOKUP($A52,'CAF BLS Adjustment'!$B:$S,8,FALSE))</f>
        <v>-25992</v>
      </c>
      <c r="E52" s="1">
        <f>(VLOOKUP($A52,'CAF BLS Adjustment'!$B:$S,5,FALSE))</f>
        <v>245544</v>
      </c>
      <c r="F52" s="1">
        <f>(VLOOKUP($A52,'CAF BLS Adjustment'!$B:$S,6,FALSE))</f>
        <v>7524</v>
      </c>
      <c r="G52" s="1">
        <f t="shared" si="0"/>
        <v>-25992</v>
      </c>
      <c r="H52" s="1">
        <f t="shared" si="1"/>
        <v>204277.3007819753</v>
      </c>
      <c r="I52" s="1">
        <f t="shared" si="2"/>
        <v>0</v>
      </c>
      <c r="J52" s="80"/>
    </row>
    <row r="53" spans="1:10">
      <c r="A53" s="94">
        <v>220347</v>
      </c>
      <c r="B53" s="92" t="s">
        <v>127</v>
      </c>
      <c r="C53" s="1">
        <f>(VLOOKUP($A53,'CAF BLS Adjustment'!$B:$S,18,FALSE))</f>
        <v>1452208.4948021045</v>
      </c>
      <c r="D53" s="1">
        <f>(VLOOKUP($A53,'CAF BLS Adjustment'!$B:$S,8,FALSE))</f>
        <v>211632</v>
      </c>
      <c r="E53" s="1">
        <f>(VLOOKUP($A53,'CAF BLS Adjustment'!$B:$S,5,FALSE))</f>
        <v>1485989</v>
      </c>
      <c r="F53" s="1">
        <f>(VLOOKUP($A53,'CAF BLS Adjustment'!$B:$S,6,FALSE))</f>
        <v>3025</v>
      </c>
      <c r="G53" s="1">
        <f t="shared" si="0"/>
        <v>211632</v>
      </c>
      <c r="H53" s="1">
        <f t="shared" si="1"/>
        <v>1240576.4948021045</v>
      </c>
      <c r="I53" s="1">
        <f t="shared" si="2"/>
        <v>0</v>
      </c>
      <c r="J53" s="80"/>
    </row>
    <row r="54" spans="1:10">
      <c r="A54" s="94">
        <v>220348</v>
      </c>
      <c r="B54" s="92" t="s">
        <v>128</v>
      </c>
      <c r="C54" s="1">
        <f>(VLOOKUP($A54,'CAF BLS Adjustment'!$B:$S,18,FALSE))</f>
        <v>1888208.8173947239</v>
      </c>
      <c r="D54" s="1">
        <f>(VLOOKUP($A54,'CAF BLS Adjustment'!$B:$S,8,FALSE))</f>
        <v>76278</v>
      </c>
      <c r="E54" s="1">
        <f>(VLOOKUP($A54,'CAF BLS Adjustment'!$B:$S,5,FALSE))</f>
        <v>1656423</v>
      </c>
      <c r="F54" s="1">
        <f>(VLOOKUP($A54,'CAF BLS Adjustment'!$B:$S,6,FALSE))</f>
        <v>556990</v>
      </c>
      <c r="G54" s="1">
        <f t="shared" si="0"/>
        <v>76278</v>
      </c>
      <c r="H54" s="1">
        <f t="shared" si="1"/>
        <v>1656423</v>
      </c>
      <c r="I54" s="1">
        <f t="shared" si="2"/>
        <v>155507.81739472388</v>
      </c>
      <c r="J54" s="80"/>
    </row>
    <row r="55" spans="1:10">
      <c r="A55" s="94">
        <v>220358</v>
      </c>
      <c r="B55" s="92" t="s">
        <v>132</v>
      </c>
      <c r="C55" s="1">
        <f>(VLOOKUP($A55,'CAF BLS Adjustment'!$B:$S,18,FALSE))</f>
        <v>1464865.6829371192</v>
      </c>
      <c r="D55" s="1">
        <f>(VLOOKUP($A55,'CAF BLS Adjustment'!$B:$S,8,FALSE))</f>
        <v>127224</v>
      </c>
      <c r="E55" s="1">
        <f>(VLOOKUP($A55,'CAF BLS Adjustment'!$B:$S,5,FALSE))</f>
        <v>1355531</v>
      </c>
      <c r="F55" s="1">
        <f>(VLOOKUP($A55,'CAF BLS Adjustment'!$B:$S,6,FALSE))</f>
        <v>227117</v>
      </c>
      <c r="G55" s="1">
        <f t="shared" si="0"/>
        <v>127224</v>
      </c>
      <c r="H55" s="1">
        <f t="shared" si="1"/>
        <v>1337641.6829371192</v>
      </c>
      <c r="I55" s="1">
        <f t="shared" si="2"/>
        <v>0</v>
      </c>
      <c r="J55" s="80"/>
    </row>
    <row r="56" spans="1:10">
      <c r="A56" s="94">
        <v>220360</v>
      </c>
      <c r="B56" s="92" t="s">
        <v>133</v>
      </c>
      <c r="C56" s="1">
        <f>(VLOOKUP($A56,'CAF BLS Adjustment'!$B:$S,18,FALSE))</f>
        <v>1595185.0212520792</v>
      </c>
      <c r="D56" s="1">
        <f>(VLOOKUP($A56,'CAF BLS Adjustment'!$B:$S,8,FALSE))</f>
        <v>-113088</v>
      </c>
      <c r="E56" s="1">
        <f>(VLOOKUP($A56,'CAF BLS Adjustment'!$B:$S,5,FALSE))</f>
        <v>1671140</v>
      </c>
      <c r="F56" s="1">
        <f>(VLOOKUP($A56,'CAF BLS Adjustment'!$B:$S,6,FALSE))</f>
        <v>421880</v>
      </c>
      <c r="G56" s="1">
        <f t="shared" si="0"/>
        <v>-113088</v>
      </c>
      <c r="H56" s="1">
        <f t="shared" si="1"/>
        <v>1671140</v>
      </c>
      <c r="I56" s="1">
        <f t="shared" si="2"/>
        <v>37133.021252079168</v>
      </c>
      <c r="J56" s="80"/>
    </row>
    <row r="57" spans="1:10">
      <c r="A57" s="94">
        <v>220365</v>
      </c>
      <c r="B57" s="92" t="s">
        <v>134</v>
      </c>
      <c r="C57" s="1">
        <f>(VLOOKUP($A57,'CAF BLS Adjustment'!$B:$S,18,FALSE))</f>
        <v>129720.8008174938</v>
      </c>
      <c r="D57" s="1">
        <f>(VLOOKUP($A57,'CAF BLS Adjustment'!$B:$S,8,FALSE))</f>
        <v>-42240</v>
      </c>
      <c r="E57" s="1">
        <f>(VLOOKUP($A57,'CAF BLS Adjustment'!$B:$S,5,FALSE))</f>
        <v>197811</v>
      </c>
      <c r="F57" s="1">
        <f>(VLOOKUP($A57,'CAF BLS Adjustment'!$B:$S,6,FALSE))</f>
        <v>0</v>
      </c>
      <c r="G57" s="1">
        <f t="shared" si="0"/>
        <v>-42240</v>
      </c>
      <c r="H57" s="1">
        <f t="shared" si="1"/>
        <v>171960.80081749381</v>
      </c>
      <c r="I57" s="1">
        <f t="shared" si="2"/>
        <v>0</v>
      </c>
      <c r="J57" s="80"/>
    </row>
    <row r="58" spans="1:10">
      <c r="A58" s="94">
        <v>220368</v>
      </c>
      <c r="B58" s="92" t="s">
        <v>135</v>
      </c>
      <c r="C58" s="1">
        <f>(VLOOKUP($A58,'CAF BLS Adjustment'!$B:$S,18,FALSE))</f>
        <v>931959.36962201912</v>
      </c>
      <c r="D58" s="1">
        <f>(VLOOKUP($A58,'CAF BLS Adjustment'!$B:$S,8,FALSE))</f>
        <v>-21858</v>
      </c>
      <c r="E58" s="1">
        <f>(VLOOKUP($A58,'CAF BLS Adjustment'!$B:$S,5,FALSE))</f>
        <v>1185794</v>
      </c>
      <c r="F58" s="1">
        <f>(VLOOKUP($A58,'CAF BLS Adjustment'!$B:$S,6,FALSE))</f>
        <v>0</v>
      </c>
      <c r="G58" s="1">
        <f t="shared" si="0"/>
        <v>-21858</v>
      </c>
      <c r="H58" s="1">
        <f t="shared" si="1"/>
        <v>953817.36962201912</v>
      </c>
      <c r="I58" s="1">
        <f t="shared" si="2"/>
        <v>0</v>
      </c>
      <c r="J58" s="80"/>
    </row>
    <row r="59" spans="1:10">
      <c r="A59" s="94">
        <v>220371</v>
      </c>
      <c r="B59" s="92" t="s">
        <v>137</v>
      </c>
      <c r="C59" s="1">
        <f>(VLOOKUP($A59,'CAF BLS Adjustment'!$B:$S,18,FALSE))</f>
        <v>214963.28537378676</v>
      </c>
      <c r="D59" s="1">
        <f>(VLOOKUP($A59,'CAF BLS Adjustment'!$B:$S,8,FALSE))</f>
        <v>-252888</v>
      </c>
      <c r="E59" s="1">
        <f>(VLOOKUP($A59,'CAF BLS Adjustment'!$B:$S,5,FALSE))</f>
        <v>585450</v>
      </c>
      <c r="F59" s="1">
        <f>(VLOOKUP($A59,'CAF BLS Adjustment'!$B:$S,6,FALSE))</f>
        <v>6984</v>
      </c>
      <c r="G59" s="1">
        <f t="shared" si="0"/>
        <v>-252888</v>
      </c>
      <c r="H59" s="1">
        <f t="shared" si="1"/>
        <v>467851.28537378676</v>
      </c>
      <c r="I59" s="1">
        <f t="shared" si="2"/>
        <v>0</v>
      </c>
      <c r="J59" s="80"/>
    </row>
    <row r="60" spans="1:10">
      <c r="A60" s="94">
        <v>220376</v>
      </c>
      <c r="B60" s="92" t="s">
        <v>139</v>
      </c>
      <c r="C60" s="1">
        <f>(VLOOKUP($A60,'CAF BLS Adjustment'!$B:$S,18,FALSE))</f>
        <v>805979.46464045811</v>
      </c>
      <c r="D60" s="1">
        <f>(VLOOKUP($A60,'CAF BLS Adjustment'!$B:$S,8,FALSE))</f>
        <v>41772</v>
      </c>
      <c r="E60" s="1">
        <f>(VLOOKUP($A60,'CAF BLS Adjustment'!$B:$S,5,FALSE))</f>
        <v>914742</v>
      </c>
      <c r="F60" s="1">
        <f>(VLOOKUP($A60,'CAF BLS Adjustment'!$B:$S,6,FALSE))</f>
        <v>0</v>
      </c>
      <c r="G60" s="1">
        <f t="shared" si="0"/>
        <v>41772</v>
      </c>
      <c r="H60" s="1">
        <f t="shared" si="1"/>
        <v>764207.46464045811</v>
      </c>
      <c r="I60" s="1">
        <f t="shared" si="2"/>
        <v>0</v>
      </c>
      <c r="J60" s="80"/>
    </row>
    <row r="61" spans="1:10">
      <c r="A61" s="94">
        <v>220378</v>
      </c>
      <c r="B61" s="92" t="s">
        <v>141</v>
      </c>
      <c r="C61" s="1">
        <f>(VLOOKUP($A61,'CAF BLS Adjustment'!$B:$S,18,FALSE))</f>
        <v>2171796.3920676266</v>
      </c>
      <c r="D61" s="1">
        <f>(VLOOKUP($A61,'CAF BLS Adjustment'!$B:$S,8,FALSE))</f>
        <v>50262</v>
      </c>
      <c r="E61" s="1">
        <f>(VLOOKUP($A61,'CAF BLS Adjustment'!$B:$S,5,FALSE))</f>
        <v>2503207</v>
      </c>
      <c r="F61" s="1">
        <f>(VLOOKUP($A61,'CAF BLS Adjustment'!$B:$S,6,FALSE))</f>
        <v>0</v>
      </c>
      <c r="G61" s="1">
        <f t="shared" si="0"/>
        <v>50262</v>
      </c>
      <c r="H61" s="1">
        <f t="shared" si="1"/>
        <v>2121534.3920676266</v>
      </c>
      <c r="I61" s="1">
        <f t="shared" si="2"/>
        <v>0</v>
      </c>
      <c r="J61" s="80"/>
    </row>
    <row r="62" spans="1:10">
      <c r="A62" s="94">
        <v>220380</v>
      </c>
      <c r="B62" s="92" t="s">
        <v>143</v>
      </c>
      <c r="C62" s="1">
        <f>(VLOOKUP($A62,'CAF BLS Adjustment'!$B:$S,18,FALSE))</f>
        <v>861219.02650737111</v>
      </c>
      <c r="D62" s="1">
        <f>(VLOOKUP($A62,'CAF BLS Adjustment'!$B:$S,8,FALSE))</f>
        <v>-2148</v>
      </c>
      <c r="E62" s="1">
        <f>(VLOOKUP($A62,'CAF BLS Adjustment'!$B:$S,5,FALSE))</f>
        <v>892773</v>
      </c>
      <c r="F62" s="1">
        <f>(VLOOKUP($A62,'CAF BLS Adjustment'!$B:$S,6,FALSE))</f>
        <v>155396</v>
      </c>
      <c r="G62" s="1">
        <f t="shared" si="0"/>
        <v>-2148</v>
      </c>
      <c r="H62" s="1">
        <f t="shared" si="1"/>
        <v>863367.02650737111</v>
      </c>
      <c r="I62" s="1">
        <f t="shared" si="2"/>
        <v>0</v>
      </c>
      <c r="J62" s="80"/>
    </row>
    <row r="63" spans="1:10">
      <c r="A63" s="94">
        <v>220381</v>
      </c>
      <c r="B63" s="92" t="s">
        <v>144</v>
      </c>
      <c r="C63" s="1">
        <f>(VLOOKUP($A63,'CAF BLS Adjustment'!$B:$S,18,FALSE))</f>
        <v>2585209.3768709553</v>
      </c>
      <c r="D63" s="1">
        <f>(VLOOKUP($A63,'CAF BLS Adjustment'!$B:$S,8,FALSE))</f>
        <v>131208</v>
      </c>
      <c r="E63" s="1">
        <f>(VLOOKUP($A63,'CAF BLS Adjustment'!$B:$S,5,FALSE))</f>
        <v>2857915</v>
      </c>
      <c r="F63" s="1">
        <f>(VLOOKUP($A63,'CAF BLS Adjustment'!$B:$S,6,FALSE))</f>
        <v>0</v>
      </c>
      <c r="G63" s="1">
        <f t="shared" si="0"/>
        <v>131208</v>
      </c>
      <c r="H63" s="1">
        <f t="shared" si="1"/>
        <v>2454001.3768709553</v>
      </c>
      <c r="I63" s="1">
        <f t="shared" si="2"/>
        <v>0</v>
      </c>
      <c r="J63" s="80"/>
    </row>
    <row r="64" spans="1:10">
      <c r="A64" s="94">
        <v>220382</v>
      </c>
      <c r="B64" s="92" t="s">
        <v>145</v>
      </c>
      <c r="C64" s="1">
        <f>(VLOOKUP($A64,'CAF BLS Adjustment'!$B:$S,18,FALSE))</f>
        <v>1271918.4704778299</v>
      </c>
      <c r="D64" s="1">
        <f>(VLOOKUP($A64,'CAF BLS Adjustment'!$B:$S,8,FALSE))</f>
        <v>28518</v>
      </c>
      <c r="E64" s="1">
        <f>(VLOOKUP($A64,'CAF BLS Adjustment'!$B:$S,5,FALSE))</f>
        <v>1583334</v>
      </c>
      <c r="F64" s="1">
        <f>(VLOOKUP($A64,'CAF BLS Adjustment'!$B:$S,6,FALSE))</f>
        <v>0</v>
      </c>
      <c r="G64" s="1">
        <f t="shared" si="0"/>
        <v>28518</v>
      </c>
      <c r="H64" s="1">
        <f t="shared" si="1"/>
        <v>1243400.4704778299</v>
      </c>
      <c r="I64" s="1">
        <f t="shared" si="2"/>
        <v>0</v>
      </c>
      <c r="J64" s="80"/>
    </row>
    <row r="65" spans="1:10">
      <c r="A65" s="94">
        <v>220389</v>
      </c>
      <c r="B65" s="92" t="s">
        <v>146</v>
      </c>
      <c r="C65" s="1">
        <f>(VLOOKUP($A65,'CAF BLS Adjustment'!$B:$S,18,FALSE))</f>
        <v>783856.9600909095</v>
      </c>
      <c r="D65" s="1">
        <f>(VLOOKUP($A65,'CAF BLS Adjustment'!$B:$S,8,FALSE))</f>
        <v>16722</v>
      </c>
      <c r="E65" s="1">
        <f>(VLOOKUP($A65,'CAF BLS Adjustment'!$B:$S,5,FALSE))</f>
        <v>702316</v>
      </c>
      <c r="F65" s="1">
        <f>(VLOOKUP($A65,'CAF BLS Adjustment'!$B:$S,6,FALSE))</f>
        <v>233837</v>
      </c>
      <c r="G65" s="1">
        <f t="shared" si="0"/>
        <v>16722</v>
      </c>
      <c r="H65" s="1">
        <f t="shared" si="1"/>
        <v>702316</v>
      </c>
      <c r="I65" s="1">
        <f t="shared" si="2"/>
        <v>64818.960090909502</v>
      </c>
      <c r="J65" s="80"/>
    </row>
    <row r="66" spans="1:10">
      <c r="A66" s="94">
        <v>220392</v>
      </c>
      <c r="B66" s="92" t="s">
        <v>147</v>
      </c>
      <c r="C66" s="1">
        <f>(VLOOKUP($A66,'CAF BLS Adjustment'!$B:$S,18,FALSE))</f>
        <v>207239.06952590143</v>
      </c>
      <c r="D66" s="1">
        <f>(VLOOKUP($A66,'CAF BLS Adjustment'!$B:$S,8,FALSE))</f>
        <v>5220</v>
      </c>
      <c r="E66" s="1">
        <f>(VLOOKUP($A66,'CAF BLS Adjustment'!$B:$S,5,FALSE))</f>
        <v>249555</v>
      </c>
      <c r="F66" s="1">
        <f>(VLOOKUP($A66,'CAF BLS Adjustment'!$B:$S,6,FALSE))</f>
        <v>0</v>
      </c>
      <c r="G66" s="1">
        <f t="shared" si="0"/>
        <v>5220</v>
      </c>
      <c r="H66" s="1">
        <f t="shared" si="1"/>
        <v>202019.06952590143</v>
      </c>
      <c r="I66" s="1">
        <f t="shared" si="2"/>
        <v>0</v>
      </c>
      <c r="J66" s="80"/>
    </row>
    <row r="67" spans="1:10">
      <c r="A67" s="94">
        <v>220394</v>
      </c>
      <c r="B67" s="92" t="s">
        <v>148</v>
      </c>
      <c r="C67" s="1">
        <f>(VLOOKUP($A67,'CAF BLS Adjustment'!$B:$S,18,FALSE))</f>
        <v>1005064.8730367812</v>
      </c>
      <c r="D67" s="1">
        <f>(VLOOKUP($A67,'CAF BLS Adjustment'!$B:$S,8,FALSE))</f>
        <v>-35112</v>
      </c>
      <c r="E67" s="1">
        <f>(VLOOKUP($A67,'CAF BLS Adjustment'!$B:$S,5,FALSE))</f>
        <v>1328822</v>
      </c>
      <c r="F67" s="1">
        <f>(VLOOKUP($A67,'CAF BLS Adjustment'!$B:$S,6,FALSE))</f>
        <v>7051</v>
      </c>
      <c r="G67" s="1">
        <f t="shared" si="0"/>
        <v>-35112</v>
      </c>
      <c r="H67" s="1">
        <f t="shared" si="1"/>
        <v>1040176.8730367812</v>
      </c>
      <c r="I67" s="1">
        <f t="shared" si="2"/>
        <v>0</v>
      </c>
      <c r="J67" s="80"/>
    </row>
    <row r="68" spans="1:10">
      <c r="A68" s="94">
        <v>230468</v>
      </c>
      <c r="B68" s="92" t="s">
        <v>150</v>
      </c>
      <c r="C68" s="1">
        <f>(VLOOKUP($A68,'CAF BLS Adjustment'!$B:$S,18,FALSE))</f>
        <v>2517641.5854533287</v>
      </c>
      <c r="D68" s="1">
        <f>(VLOOKUP($A68,'CAF BLS Adjustment'!$B:$S,8,FALSE))</f>
        <v>-152310</v>
      </c>
      <c r="E68" s="1">
        <f>(VLOOKUP($A68,'CAF BLS Adjustment'!$B:$S,5,FALSE))</f>
        <v>2403800</v>
      </c>
      <c r="F68" s="1">
        <f>(VLOOKUP($A68,'CAF BLS Adjustment'!$B:$S,6,FALSE))</f>
        <v>1227657</v>
      </c>
      <c r="G68" s="1">
        <f t="shared" ref="G68:G131" si="3">MIN(D68,C68)</f>
        <v>-152310</v>
      </c>
      <c r="H68" s="1">
        <f t="shared" ref="H68:H131" si="4">MAX(MIN(C68-G68,E68),0)</f>
        <v>2403800</v>
      </c>
      <c r="I68" s="1">
        <f t="shared" ref="I68:I131" si="5">MIN(MAX(C68-G68-H68,0),F68)</f>
        <v>266151.58545332868</v>
      </c>
      <c r="J68" s="80"/>
    </row>
    <row r="69" spans="1:10">
      <c r="A69" s="94">
        <v>230469</v>
      </c>
      <c r="B69" s="92" t="s">
        <v>151</v>
      </c>
      <c r="C69" s="1">
        <f>(VLOOKUP($A69,'CAF BLS Adjustment'!$B:$S,18,FALSE))</f>
        <v>359403.95538895094</v>
      </c>
      <c r="D69" s="1">
        <f>(VLOOKUP($A69,'CAF BLS Adjustment'!$B:$S,8,FALSE))</f>
        <v>84552</v>
      </c>
      <c r="E69" s="1">
        <f>(VLOOKUP($A69,'CAF BLS Adjustment'!$B:$S,5,FALSE))</f>
        <v>326479</v>
      </c>
      <c r="F69" s="1">
        <f>(VLOOKUP($A69,'CAF BLS Adjustment'!$B:$S,6,FALSE))</f>
        <v>0</v>
      </c>
      <c r="G69" s="1">
        <f t="shared" si="3"/>
        <v>84552</v>
      </c>
      <c r="H69" s="1">
        <f t="shared" si="4"/>
        <v>274851.95538895094</v>
      </c>
      <c r="I69" s="1">
        <f t="shared" si="5"/>
        <v>0</v>
      </c>
      <c r="J69" s="80"/>
    </row>
    <row r="70" spans="1:10">
      <c r="A70" s="94">
        <v>230473</v>
      </c>
      <c r="B70" s="92" t="s">
        <v>152</v>
      </c>
      <c r="C70" s="1">
        <f>(VLOOKUP($A70,'CAF BLS Adjustment'!$B:$S,18,FALSE))</f>
        <v>1519976.7746654938</v>
      </c>
      <c r="D70" s="1">
        <f>(VLOOKUP($A70,'CAF BLS Adjustment'!$B:$S,8,FALSE))</f>
        <v>-30354</v>
      </c>
      <c r="E70" s="1">
        <f>(VLOOKUP($A70,'CAF BLS Adjustment'!$B:$S,5,FALSE))</f>
        <v>1832902</v>
      </c>
      <c r="F70" s="1">
        <f>(VLOOKUP($A70,'CAF BLS Adjustment'!$B:$S,6,FALSE))</f>
        <v>208783</v>
      </c>
      <c r="G70" s="1">
        <f t="shared" si="3"/>
        <v>-30354</v>
      </c>
      <c r="H70" s="1">
        <f t="shared" si="4"/>
        <v>1550330.7746654938</v>
      </c>
      <c r="I70" s="1">
        <f t="shared" si="5"/>
        <v>0</v>
      </c>
      <c r="J70" s="80"/>
    </row>
    <row r="71" spans="1:10">
      <c r="A71" s="94">
        <v>230478</v>
      </c>
      <c r="B71" s="92" t="s">
        <v>153</v>
      </c>
      <c r="C71" s="1">
        <f>(VLOOKUP($A71,'CAF BLS Adjustment'!$B:$S,18,FALSE))</f>
        <v>196470.77672548924</v>
      </c>
      <c r="D71" s="1">
        <f>(VLOOKUP($A71,'CAF BLS Adjustment'!$B:$S,8,FALSE))</f>
        <v>-10536</v>
      </c>
      <c r="E71" s="1">
        <f>(VLOOKUP($A71,'CAF BLS Adjustment'!$B:$S,5,FALSE))</f>
        <v>258229</v>
      </c>
      <c r="F71" s="1">
        <f>(VLOOKUP($A71,'CAF BLS Adjustment'!$B:$S,6,FALSE))</f>
        <v>0</v>
      </c>
      <c r="G71" s="1">
        <f t="shared" si="3"/>
        <v>-10536</v>
      </c>
      <c r="H71" s="1">
        <f t="shared" si="4"/>
        <v>207006.77672548924</v>
      </c>
      <c r="I71" s="1">
        <f t="shared" si="5"/>
        <v>0</v>
      </c>
      <c r="J71" s="80"/>
    </row>
    <row r="72" spans="1:10">
      <c r="A72" s="94">
        <v>230491</v>
      </c>
      <c r="B72" s="92" t="s">
        <v>154</v>
      </c>
      <c r="C72" s="1">
        <f>(VLOOKUP($A72,'CAF BLS Adjustment'!$B:$S,18,FALSE))</f>
        <v>7660873.3302703528</v>
      </c>
      <c r="D72" s="1">
        <f>(VLOOKUP($A72,'CAF BLS Adjustment'!$B:$S,8,FALSE))</f>
        <v>-69750</v>
      </c>
      <c r="E72" s="1">
        <f>(VLOOKUP($A72,'CAF BLS Adjustment'!$B:$S,5,FALSE))</f>
        <v>5106539</v>
      </c>
      <c r="F72" s="1">
        <f>(VLOOKUP($A72,'CAF BLS Adjustment'!$B:$S,6,FALSE))</f>
        <v>5132531</v>
      </c>
      <c r="G72" s="1">
        <f t="shared" si="3"/>
        <v>-69750</v>
      </c>
      <c r="H72" s="1">
        <f t="shared" si="4"/>
        <v>5106539</v>
      </c>
      <c r="I72" s="1">
        <f t="shared" si="5"/>
        <v>2624084.3302703528</v>
      </c>
      <c r="J72" s="80"/>
    </row>
    <row r="73" spans="1:10">
      <c r="A73" s="94">
        <v>230496</v>
      </c>
      <c r="B73" s="92" t="s">
        <v>156</v>
      </c>
      <c r="C73" s="1">
        <f>(VLOOKUP($A73,'CAF BLS Adjustment'!$B:$S,18,FALSE))</f>
        <v>1838672.8649726557</v>
      </c>
      <c r="D73" s="1">
        <f>(VLOOKUP($A73,'CAF BLS Adjustment'!$B:$S,8,FALSE))</f>
        <v>16764</v>
      </c>
      <c r="E73" s="1">
        <f>(VLOOKUP($A73,'CAF BLS Adjustment'!$B:$S,5,FALSE))</f>
        <v>2294036</v>
      </c>
      <c r="F73" s="1">
        <f>(VLOOKUP($A73,'CAF BLS Adjustment'!$B:$S,6,FALSE))</f>
        <v>0</v>
      </c>
      <c r="G73" s="1">
        <f t="shared" si="3"/>
        <v>16764</v>
      </c>
      <c r="H73" s="1">
        <f t="shared" si="4"/>
        <v>1821908.8649726557</v>
      </c>
      <c r="I73" s="1">
        <f t="shared" si="5"/>
        <v>0</v>
      </c>
      <c r="J73" s="80"/>
    </row>
    <row r="74" spans="1:10">
      <c r="A74" s="94">
        <v>230497</v>
      </c>
      <c r="B74" s="92" t="s">
        <v>157</v>
      </c>
      <c r="C74" s="1">
        <f>(VLOOKUP($A74,'CAF BLS Adjustment'!$B:$S,18,FALSE))</f>
        <v>328631.11679371307</v>
      </c>
      <c r="D74" s="1">
        <f>(VLOOKUP($A74,'CAF BLS Adjustment'!$B:$S,8,FALSE))</f>
        <v>14622</v>
      </c>
      <c r="E74" s="1">
        <f>(VLOOKUP($A74,'CAF BLS Adjustment'!$B:$S,5,FALSE))</f>
        <v>397191</v>
      </c>
      <c r="F74" s="1">
        <f>(VLOOKUP($A74,'CAF BLS Adjustment'!$B:$S,6,FALSE))</f>
        <v>0</v>
      </c>
      <c r="G74" s="1">
        <f t="shared" si="3"/>
        <v>14622</v>
      </c>
      <c r="H74" s="1">
        <f t="shared" si="4"/>
        <v>314009.11679371307</v>
      </c>
      <c r="I74" s="1">
        <f t="shared" si="5"/>
        <v>0</v>
      </c>
      <c r="J74" s="80"/>
    </row>
    <row r="75" spans="1:10">
      <c r="A75" s="94">
        <v>230498</v>
      </c>
      <c r="B75" s="92" t="s">
        <v>158</v>
      </c>
      <c r="C75" s="1">
        <f>(VLOOKUP($A75,'CAF BLS Adjustment'!$B:$S,18,FALSE))</f>
        <v>586625.12174263387</v>
      </c>
      <c r="D75" s="1">
        <f>(VLOOKUP($A75,'CAF BLS Adjustment'!$B:$S,8,FALSE))</f>
        <v>154326</v>
      </c>
      <c r="E75" s="1">
        <f>(VLOOKUP($A75,'CAF BLS Adjustment'!$B:$S,5,FALSE))</f>
        <v>518005</v>
      </c>
      <c r="F75" s="1">
        <f>(VLOOKUP($A75,'CAF BLS Adjustment'!$B:$S,6,FALSE))</f>
        <v>0</v>
      </c>
      <c r="G75" s="1">
        <f t="shared" si="3"/>
        <v>154326</v>
      </c>
      <c r="H75" s="1">
        <f t="shared" si="4"/>
        <v>432299.12174263387</v>
      </c>
      <c r="I75" s="1">
        <f t="shared" si="5"/>
        <v>0</v>
      </c>
      <c r="J75" s="80"/>
    </row>
    <row r="76" spans="1:10">
      <c r="A76" s="94">
        <v>230500</v>
      </c>
      <c r="B76" s="92" t="s">
        <v>159</v>
      </c>
      <c r="C76" s="1">
        <f>(VLOOKUP($A76,'CAF BLS Adjustment'!$B:$S,18,FALSE))</f>
        <v>206109.43124104399</v>
      </c>
      <c r="D76" s="1">
        <f>(VLOOKUP($A76,'CAF BLS Adjustment'!$B:$S,8,FALSE))</f>
        <v>3528</v>
      </c>
      <c r="E76" s="1">
        <f>(VLOOKUP($A76,'CAF BLS Adjustment'!$B:$S,5,FALSE))</f>
        <v>236712</v>
      </c>
      <c r="F76" s="1">
        <f>(VLOOKUP($A76,'CAF BLS Adjustment'!$B:$S,6,FALSE))</f>
        <v>0</v>
      </c>
      <c r="G76" s="1">
        <f t="shared" si="3"/>
        <v>3528</v>
      </c>
      <c r="H76" s="1">
        <f t="shared" si="4"/>
        <v>202581.43124104399</v>
      </c>
      <c r="I76" s="1">
        <f t="shared" si="5"/>
        <v>0</v>
      </c>
      <c r="J76" s="80"/>
    </row>
    <row r="77" spans="1:10">
      <c r="A77" s="94">
        <v>230501</v>
      </c>
      <c r="B77" s="92" t="s">
        <v>160</v>
      </c>
      <c r="C77" s="1">
        <f>(VLOOKUP($A77,'CAF BLS Adjustment'!$B:$S,18,FALSE))</f>
        <v>4492329.1669490365</v>
      </c>
      <c r="D77" s="1">
        <f>(VLOOKUP($A77,'CAF BLS Adjustment'!$B:$S,8,FALSE))</f>
        <v>50718</v>
      </c>
      <c r="E77" s="1">
        <f>(VLOOKUP($A77,'CAF BLS Adjustment'!$B:$S,5,FALSE))</f>
        <v>4391747</v>
      </c>
      <c r="F77" s="1">
        <f>(VLOOKUP($A77,'CAF BLS Adjustment'!$B:$S,6,FALSE))</f>
        <v>1238618</v>
      </c>
      <c r="G77" s="1">
        <f t="shared" si="3"/>
        <v>50718</v>
      </c>
      <c r="H77" s="1">
        <f t="shared" si="4"/>
        <v>4391747</v>
      </c>
      <c r="I77" s="1">
        <f t="shared" si="5"/>
        <v>49864.166949036531</v>
      </c>
      <c r="J77" s="80"/>
    </row>
    <row r="78" spans="1:10">
      <c r="A78" s="94">
        <v>230502</v>
      </c>
      <c r="B78" s="92" t="s">
        <v>161</v>
      </c>
      <c r="C78" s="1">
        <f>(VLOOKUP($A78,'CAF BLS Adjustment'!$B:$S,18,FALSE))</f>
        <v>1490761.5166939916</v>
      </c>
      <c r="D78" s="1">
        <f>(VLOOKUP($A78,'CAF BLS Adjustment'!$B:$S,8,FALSE))</f>
        <v>135864</v>
      </c>
      <c r="E78" s="1">
        <f>(VLOOKUP($A78,'CAF BLS Adjustment'!$B:$S,5,FALSE))</f>
        <v>1866423</v>
      </c>
      <c r="F78" s="1">
        <f>(VLOOKUP($A78,'CAF BLS Adjustment'!$B:$S,6,FALSE))</f>
        <v>0</v>
      </c>
      <c r="G78" s="1">
        <f t="shared" si="3"/>
        <v>135864</v>
      </c>
      <c r="H78" s="1">
        <f t="shared" si="4"/>
        <v>1354897.5166939916</v>
      </c>
      <c r="I78" s="1">
        <f t="shared" si="5"/>
        <v>0</v>
      </c>
      <c r="J78" s="80"/>
    </row>
    <row r="79" spans="1:10">
      <c r="A79" s="94">
        <v>230503</v>
      </c>
      <c r="B79" s="92" t="s">
        <v>162</v>
      </c>
      <c r="C79" s="1">
        <f>(VLOOKUP($A79,'CAF BLS Adjustment'!$B:$S,18,FALSE))</f>
        <v>1551417.6123650714</v>
      </c>
      <c r="D79" s="1">
        <f>(VLOOKUP($A79,'CAF BLS Adjustment'!$B:$S,8,FALSE))</f>
        <v>23574</v>
      </c>
      <c r="E79" s="1">
        <f>(VLOOKUP($A79,'CAF BLS Adjustment'!$B:$S,5,FALSE))</f>
        <v>1965903</v>
      </c>
      <c r="F79" s="1">
        <f>(VLOOKUP($A79,'CAF BLS Adjustment'!$B:$S,6,FALSE))</f>
        <v>0</v>
      </c>
      <c r="G79" s="1">
        <f t="shared" si="3"/>
        <v>23574</v>
      </c>
      <c r="H79" s="1">
        <f t="shared" si="4"/>
        <v>1527843.6123650714</v>
      </c>
      <c r="I79" s="1">
        <f t="shared" si="5"/>
        <v>0</v>
      </c>
      <c r="J79" s="80"/>
    </row>
    <row r="80" spans="1:10">
      <c r="A80" s="94">
        <v>230505</v>
      </c>
      <c r="B80" s="92" t="s">
        <v>163</v>
      </c>
      <c r="C80" s="1">
        <f>(VLOOKUP($A80,'CAF BLS Adjustment'!$B:$S,18,FALSE))</f>
        <v>463662.40822562081</v>
      </c>
      <c r="D80" s="1">
        <f>(VLOOKUP($A80,'CAF BLS Adjustment'!$B:$S,8,FALSE))</f>
        <v>23820</v>
      </c>
      <c r="E80" s="1">
        <f>(VLOOKUP($A80,'CAF BLS Adjustment'!$B:$S,5,FALSE))</f>
        <v>548441</v>
      </c>
      <c r="F80" s="1">
        <f>(VLOOKUP($A80,'CAF BLS Adjustment'!$B:$S,6,FALSE))</f>
        <v>0</v>
      </c>
      <c r="G80" s="1">
        <f t="shared" si="3"/>
        <v>23820</v>
      </c>
      <c r="H80" s="1">
        <f t="shared" si="4"/>
        <v>439842.40822562081</v>
      </c>
      <c r="I80" s="1">
        <f t="shared" si="5"/>
        <v>0</v>
      </c>
      <c r="J80" s="80"/>
    </row>
    <row r="81" spans="1:10">
      <c r="A81" s="94">
        <v>230510</v>
      </c>
      <c r="B81" s="92" t="s">
        <v>164</v>
      </c>
      <c r="C81" s="1">
        <f>(VLOOKUP($A81,'CAF BLS Adjustment'!$B:$S,18,FALSE))</f>
        <v>1548434.400188288</v>
      </c>
      <c r="D81" s="1">
        <f>(VLOOKUP($A81,'CAF BLS Adjustment'!$B:$S,8,FALSE))</f>
        <v>-20964</v>
      </c>
      <c r="E81" s="1">
        <f>(VLOOKUP($A81,'CAF BLS Adjustment'!$B:$S,5,FALSE))</f>
        <v>1939730</v>
      </c>
      <c r="F81" s="1">
        <f>(VLOOKUP($A81,'CAF BLS Adjustment'!$B:$S,6,FALSE))</f>
        <v>17162</v>
      </c>
      <c r="G81" s="1">
        <f t="shared" si="3"/>
        <v>-20964</v>
      </c>
      <c r="H81" s="1">
        <f t="shared" si="4"/>
        <v>1569398.400188288</v>
      </c>
      <c r="I81" s="1">
        <f t="shared" si="5"/>
        <v>0</v>
      </c>
      <c r="J81" s="80"/>
    </row>
    <row r="82" spans="1:10">
      <c r="A82" s="94">
        <v>230511</v>
      </c>
      <c r="B82" s="92" t="s">
        <v>165</v>
      </c>
      <c r="C82" s="1">
        <f>(VLOOKUP($A82,'CAF BLS Adjustment'!$B:$S,18,FALSE))</f>
        <v>3477624.5896607027</v>
      </c>
      <c r="D82" s="1">
        <f>(VLOOKUP($A82,'CAF BLS Adjustment'!$B:$S,8,FALSE))</f>
        <v>-8910</v>
      </c>
      <c r="E82" s="1">
        <f>(VLOOKUP($A82,'CAF BLS Adjustment'!$B:$S,5,FALSE))</f>
        <v>2707248</v>
      </c>
      <c r="F82" s="1">
        <f>(VLOOKUP($A82,'CAF BLS Adjustment'!$B:$S,6,FALSE))</f>
        <v>1617174</v>
      </c>
      <c r="G82" s="1">
        <f t="shared" si="3"/>
        <v>-8910</v>
      </c>
      <c r="H82" s="1">
        <f t="shared" si="4"/>
        <v>2707248</v>
      </c>
      <c r="I82" s="1">
        <f t="shared" si="5"/>
        <v>779286.58966070274</v>
      </c>
      <c r="J82" s="80"/>
    </row>
    <row r="83" spans="1:10">
      <c r="A83" s="94">
        <v>240512</v>
      </c>
      <c r="B83" s="92" t="s">
        <v>167</v>
      </c>
      <c r="C83" s="1">
        <f>(VLOOKUP($A83,'CAF BLS Adjustment'!$B:$S,18,FALSE))</f>
        <v>3416452.9994622231</v>
      </c>
      <c r="D83" s="1">
        <f>(VLOOKUP($A83,'CAF BLS Adjustment'!$B:$S,8,FALSE))</f>
        <v>436176</v>
      </c>
      <c r="E83" s="1">
        <f>(VLOOKUP($A83,'CAF BLS Adjustment'!$B:$S,5,FALSE))</f>
        <v>3423719</v>
      </c>
      <c r="F83" s="1">
        <f>(VLOOKUP($A83,'CAF BLS Adjustment'!$B:$S,6,FALSE))</f>
        <v>278573</v>
      </c>
      <c r="G83" s="1">
        <f t="shared" si="3"/>
        <v>436176</v>
      </c>
      <c r="H83" s="1">
        <f t="shared" si="4"/>
        <v>2980276.9994622231</v>
      </c>
      <c r="I83" s="1">
        <f t="shared" si="5"/>
        <v>0</v>
      </c>
      <c r="J83" s="80"/>
    </row>
    <row r="84" spans="1:10">
      <c r="A84" s="94">
        <v>240515</v>
      </c>
      <c r="B84" s="92" t="s">
        <v>168</v>
      </c>
      <c r="C84" s="1">
        <f>(VLOOKUP($A84,'CAF BLS Adjustment'!$B:$S,18,FALSE))</f>
        <v>532438.85517756687</v>
      </c>
      <c r="D84" s="1">
        <f>(VLOOKUP($A84,'CAF BLS Adjustment'!$B:$S,8,FALSE))</f>
        <v>11934</v>
      </c>
      <c r="E84" s="1">
        <f>(VLOOKUP($A84,'CAF BLS Adjustment'!$B:$S,5,FALSE))</f>
        <v>460890</v>
      </c>
      <c r="F84" s="1">
        <f>(VLOOKUP($A84,'CAF BLS Adjustment'!$B:$S,6,FALSE))</f>
        <v>186688</v>
      </c>
      <c r="G84" s="1">
        <f t="shared" si="3"/>
        <v>11934</v>
      </c>
      <c r="H84" s="1">
        <f t="shared" si="4"/>
        <v>460890</v>
      </c>
      <c r="I84" s="1">
        <f t="shared" si="5"/>
        <v>59614.855177566875</v>
      </c>
      <c r="J84" s="80"/>
    </row>
    <row r="85" spans="1:10">
      <c r="A85" s="94">
        <v>240516</v>
      </c>
      <c r="B85" s="92" t="s">
        <v>169</v>
      </c>
      <c r="C85" s="1">
        <f>(VLOOKUP($A85,'CAF BLS Adjustment'!$B:$S,18,FALSE))</f>
        <v>1491944.9688045436</v>
      </c>
      <c r="D85" s="1">
        <f>(VLOOKUP($A85,'CAF BLS Adjustment'!$B:$S,8,FALSE))</f>
        <v>43548</v>
      </c>
      <c r="E85" s="1">
        <f>(VLOOKUP($A85,'CAF BLS Adjustment'!$B:$S,5,FALSE))</f>
        <v>1884269</v>
      </c>
      <c r="F85" s="1">
        <f>(VLOOKUP($A85,'CAF BLS Adjustment'!$B:$S,6,FALSE))</f>
        <v>0</v>
      </c>
      <c r="G85" s="1">
        <f t="shared" si="3"/>
        <v>43548</v>
      </c>
      <c r="H85" s="1">
        <f t="shared" si="4"/>
        <v>1448396.9688045436</v>
      </c>
      <c r="I85" s="1">
        <f t="shared" si="5"/>
        <v>0</v>
      </c>
      <c r="J85" s="80"/>
    </row>
    <row r="86" spans="1:10">
      <c r="A86" s="94">
        <v>240520</v>
      </c>
      <c r="B86" s="92" t="s">
        <v>170</v>
      </c>
      <c r="C86" s="1">
        <f>(VLOOKUP($A86,'CAF BLS Adjustment'!$B:$S,18,FALSE))</f>
        <v>7298272.0491426811</v>
      </c>
      <c r="D86" s="1">
        <f>(VLOOKUP($A86,'CAF BLS Adjustment'!$B:$S,8,FALSE))</f>
        <v>98346</v>
      </c>
      <c r="E86" s="1">
        <f>(VLOOKUP($A86,'CAF BLS Adjustment'!$B:$S,5,FALSE))</f>
        <v>6059123</v>
      </c>
      <c r="F86" s="1">
        <f>(VLOOKUP($A86,'CAF BLS Adjustment'!$B:$S,6,FALSE))</f>
        <v>2781956</v>
      </c>
      <c r="G86" s="1">
        <f t="shared" si="3"/>
        <v>98346</v>
      </c>
      <c r="H86" s="1">
        <f t="shared" si="4"/>
        <v>6059123</v>
      </c>
      <c r="I86" s="1">
        <f t="shared" si="5"/>
        <v>1140803.0491426811</v>
      </c>
      <c r="J86" s="80"/>
    </row>
    <row r="87" spans="1:10">
      <c r="A87" s="94">
        <v>240521</v>
      </c>
      <c r="B87" s="92" t="s">
        <v>171</v>
      </c>
      <c r="C87" s="1">
        <f>(VLOOKUP($A87,'CAF BLS Adjustment'!$B:$S,18,FALSE))</f>
        <v>116205.07139941877</v>
      </c>
      <c r="D87" s="1">
        <f>(VLOOKUP($A87,'CAF BLS Adjustment'!$B:$S,8,FALSE))</f>
        <v>-870012</v>
      </c>
      <c r="E87" s="1">
        <f>(VLOOKUP($A87,'CAF BLS Adjustment'!$B:$S,5,FALSE))</f>
        <v>1671137</v>
      </c>
      <c r="F87" s="1">
        <f>(VLOOKUP($A87,'CAF BLS Adjustment'!$B:$S,6,FALSE))</f>
        <v>0</v>
      </c>
      <c r="G87" s="1">
        <f t="shared" si="3"/>
        <v>-870012</v>
      </c>
      <c r="H87" s="1">
        <f t="shared" si="4"/>
        <v>986217.07139941875</v>
      </c>
      <c r="I87" s="1">
        <f t="shared" si="5"/>
        <v>0</v>
      </c>
      <c r="J87" s="80"/>
    </row>
    <row r="88" spans="1:10">
      <c r="A88" s="94">
        <v>240523</v>
      </c>
      <c r="B88" s="92" t="s">
        <v>172</v>
      </c>
      <c r="C88" s="1">
        <f>(VLOOKUP($A88,'CAF BLS Adjustment'!$B:$S,18,FALSE))</f>
        <v>5909016.5533122383</v>
      </c>
      <c r="D88" s="1">
        <f>(VLOOKUP($A88,'CAF BLS Adjustment'!$B:$S,8,FALSE))</f>
        <v>-525996</v>
      </c>
      <c r="E88" s="1">
        <f>(VLOOKUP($A88,'CAF BLS Adjustment'!$B:$S,5,FALSE))</f>
        <v>5375739</v>
      </c>
      <c r="F88" s="1">
        <f>(VLOOKUP($A88,'CAF BLS Adjustment'!$B:$S,6,FALSE))</f>
        <v>2164529</v>
      </c>
      <c r="G88" s="1">
        <f t="shared" si="3"/>
        <v>-525996</v>
      </c>
      <c r="H88" s="1">
        <f t="shared" si="4"/>
        <v>5375739</v>
      </c>
      <c r="I88" s="1">
        <f t="shared" si="5"/>
        <v>1059273.5533122383</v>
      </c>
      <c r="J88" s="80"/>
    </row>
    <row r="89" spans="1:10">
      <c r="A89" s="94">
        <v>240528</v>
      </c>
      <c r="B89" s="92" t="s">
        <v>174</v>
      </c>
      <c r="C89" s="1">
        <f>(VLOOKUP($A89,'CAF BLS Adjustment'!$B:$S,18,FALSE))</f>
        <v>5210870.6985592581</v>
      </c>
      <c r="D89" s="1">
        <f>(VLOOKUP($A89,'CAF BLS Adjustment'!$B:$S,8,FALSE))</f>
        <v>83442</v>
      </c>
      <c r="E89" s="1">
        <f>(VLOOKUP($A89,'CAF BLS Adjustment'!$B:$S,5,FALSE))</f>
        <v>7342459</v>
      </c>
      <c r="F89" s="1">
        <f>(VLOOKUP($A89,'CAF BLS Adjustment'!$B:$S,6,FALSE))</f>
        <v>0</v>
      </c>
      <c r="G89" s="1">
        <f t="shared" si="3"/>
        <v>83442</v>
      </c>
      <c r="H89" s="1">
        <f t="shared" si="4"/>
        <v>5127428.6985592581</v>
      </c>
      <c r="I89" s="1">
        <f t="shared" si="5"/>
        <v>0</v>
      </c>
      <c r="J89" s="80"/>
    </row>
    <row r="90" spans="1:10">
      <c r="A90" s="94">
        <v>240531</v>
      </c>
      <c r="B90" s="92" t="s">
        <v>175</v>
      </c>
      <c r="C90" s="1">
        <f>(VLOOKUP($A90,'CAF BLS Adjustment'!$B:$S,18,FALSE))</f>
        <v>627542.648967852</v>
      </c>
      <c r="D90" s="1">
        <f>(VLOOKUP($A90,'CAF BLS Adjustment'!$B:$S,8,FALSE))</f>
        <v>-163014</v>
      </c>
      <c r="E90" s="1">
        <f>(VLOOKUP($A90,'CAF BLS Adjustment'!$B:$S,5,FALSE))</f>
        <v>1190471</v>
      </c>
      <c r="F90" s="1">
        <f>(VLOOKUP($A90,'CAF BLS Adjustment'!$B:$S,6,FALSE))</f>
        <v>0</v>
      </c>
      <c r="G90" s="1">
        <f t="shared" si="3"/>
        <v>-163014</v>
      </c>
      <c r="H90" s="1">
        <f t="shared" si="4"/>
        <v>790556.648967852</v>
      </c>
      <c r="I90" s="1">
        <f t="shared" si="5"/>
        <v>0</v>
      </c>
      <c r="J90" s="80"/>
    </row>
    <row r="91" spans="1:10">
      <c r="A91" s="94">
        <v>240532</v>
      </c>
      <c r="B91" s="92" t="s">
        <v>176</v>
      </c>
      <c r="C91" s="1">
        <f>(VLOOKUP($A91,'CAF BLS Adjustment'!$B:$S,18,FALSE))</f>
        <v>71758.534605185196</v>
      </c>
      <c r="D91" s="1">
        <f>(VLOOKUP($A91,'CAF BLS Adjustment'!$B:$S,8,FALSE))</f>
        <v>-2466</v>
      </c>
      <c r="E91" s="1">
        <f>(VLOOKUP($A91,'CAF BLS Adjustment'!$B:$S,5,FALSE))</f>
        <v>87777</v>
      </c>
      <c r="F91" s="1">
        <f>(VLOOKUP($A91,'CAF BLS Adjustment'!$B:$S,6,FALSE))</f>
        <v>0</v>
      </c>
      <c r="G91" s="1">
        <f t="shared" si="3"/>
        <v>-2466</v>
      </c>
      <c r="H91" s="1">
        <f t="shared" si="4"/>
        <v>74224.534605185196</v>
      </c>
      <c r="I91" s="1">
        <f t="shared" si="5"/>
        <v>0</v>
      </c>
      <c r="J91" s="80"/>
    </row>
    <row r="92" spans="1:10">
      <c r="A92" s="94">
        <v>240536</v>
      </c>
      <c r="B92" s="92" t="s">
        <v>179</v>
      </c>
      <c r="C92" s="1">
        <f>(VLOOKUP($A92,'CAF BLS Adjustment'!$B:$S,18,FALSE))</f>
        <v>3190297.3540143506</v>
      </c>
      <c r="D92" s="1">
        <f>(VLOOKUP($A92,'CAF BLS Adjustment'!$B:$S,8,FALSE))</f>
        <v>274938</v>
      </c>
      <c r="E92" s="1">
        <f>(VLOOKUP($A92,'CAF BLS Adjustment'!$B:$S,5,FALSE))</f>
        <v>3496517</v>
      </c>
      <c r="F92" s="1">
        <f>(VLOOKUP($A92,'CAF BLS Adjustment'!$B:$S,6,FALSE))</f>
        <v>3426</v>
      </c>
      <c r="G92" s="1">
        <f t="shared" si="3"/>
        <v>274938</v>
      </c>
      <c r="H92" s="1">
        <f t="shared" si="4"/>
        <v>2915359.3540143506</v>
      </c>
      <c r="I92" s="1">
        <f t="shared" si="5"/>
        <v>0</v>
      </c>
      <c r="J92" s="80"/>
    </row>
    <row r="93" spans="1:10">
      <c r="A93" s="94">
        <v>240538</v>
      </c>
      <c r="B93" s="92" t="s">
        <v>180</v>
      </c>
      <c r="C93" s="1">
        <f>(VLOOKUP($A93,'CAF BLS Adjustment'!$B:$S,18,FALSE))</f>
        <v>1297656.3253751167</v>
      </c>
      <c r="D93" s="1">
        <f>(VLOOKUP($A93,'CAF BLS Adjustment'!$B:$S,8,FALSE))</f>
        <v>76698</v>
      </c>
      <c r="E93" s="1">
        <f>(VLOOKUP($A93,'CAF BLS Adjustment'!$B:$S,5,FALSE))</f>
        <v>1596392</v>
      </c>
      <c r="F93" s="1">
        <f>(VLOOKUP($A93,'CAF BLS Adjustment'!$B:$S,6,FALSE))</f>
        <v>0</v>
      </c>
      <c r="G93" s="1">
        <f t="shared" si="3"/>
        <v>76698</v>
      </c>
      <c r="H93" s="1">
        <f t="shared" si="4"/>
        <v>1220958.3253751167</v>
      </c>
      <c r="I93" s="1">
        <f t="shared" si="5"/>
        <v>0</v>
      </c>
      <c r="J93" s="80"/>
    </row>
    <row r="94" spans="1:10">
      <c r="A94" s="94">
        <v>240539</v>
      </c>
      <c r="B94" s="92" t="s">
        <v>181</v>
      </c>
      <c r="C94" s="1">
        <f>(VLOOKUP($A94,'CAF BLS Adjustment'!$B:$S,18,FALSE))</f>
        <v>1542946.8303769305</v>
      </c>
      <c r="D94" s="1">
        <f>(VLOOKUP($A94,'CAF BLS Adjustment'!$B:$S,8,FALSE))</f>
        <v>-108372</v>
      </c>
      <c r="E94" s="1">
        <f>(VLOOKUP($A94,'CAF BLS Adjustment'!$B:$S,5,FALSE))</f>
        <v>2102938</v>
      </c>
      <c r="F94" s="1">
        <f>(VLOOKUP($A94,'CAF BLS Adjustment'!$B:$S,6,FALSE))</f>
        <v>0</v>
      </c>
      <c r="G94" s="1">
        <f t="shared" si="3"/>
        <v>-108372</v>
      </c>
      <c r="H94" s="1">
        <f t="shared" si="4"/>
        <v>1651318.8303769305</v>
      </c>
      <c r="I94" s="1">
        <f t="shared" si="5"/>
        <v>0</v>
      </c>
      <c r="J94" s="80"/>
    </row>
    <row r="95" spans="1:10">
      <c r="A95" s="94">
        <v>240541</v>
      </c>
      <c r="B95" s="92" t="s">
        <v>182</v>
      </c>
      <c r="C95" s="1">
        <f>(VLOOKUP($A95,'CAF BLS Adjustment'!$B:$S,18,FALSE))</f>
        <v>312080.26135227486</v>
      </c>
      <c r="D95" s="1">
        <f>(VLOOKUP($A95,'CAF BLS Adjustment'!$B:$S,8,FALSE))</f>
        <v>5658</v>
      </c>
      <c r="E95" s="1">
        <f>(VLOOKUP($A95,'CAF BLS Adjustment'!$B:$S,5,FALSE))</f>
        <v>380545</v>
      </c>
      <c r="F95" s="1">
        <f>(VLOOKUP($A95,'CAF BLS Adjustment'!$B:$S,6,FALSE))</f>
        <v>0</v>
      </c>
      <c r="G95" s="1">
        <f t="shared" si="3"/>
        <v>5658</v>
      </c>
      <c r="H95" s="1">
        <f t="shared" si="4"/>
        <v>306422.26135227486</v>
      </c>
      <c r="I95" s="1">
        <f t="shared" si="5"/>
        <v>0</v>
      </c>
      <c r="J95" s="80"/>
    </row>
    <row r="96" spans="1:10">
      <c r="A96" s="94">
        <v>240542</v>
      </c>
      <c r="B96" s="92" t="s">
        <v>183</v>
      </c>
      <c r="C96" s="1">
        <f>(VLOOKUP($A96,'CAF BLS Adjustment'!$B:$S,18,FALSE))</f>
        <v>2640216.8811587607</v>
      </c>
      <c r="D96" s="1">
        <f>(VLOOKUP($A96,'CAF BLS Adjustment'!$B:$S,8,FALSE))</f>
        <v>-260436</v>
      </c>
      <c r="E96" s="1">
        <f>(VLOOKUP($A96,'CAF BLS Adjustment'!$B:$S,5,FALSE))</f>
        <v>3520167</v>
      </c>
      <c r="F96" s="1">
        <f>(VLOOKUP($A96,'CAF BLS Adjustment'!$B:$S,6,FALSE))</f>
        <v>404850</v>
      </c>
      <c r="G96" s="1">
        <f t="shared" si="3"/>
        <v>-260436</v>
      </c>
      <c r="H96" s="1">
        <f t="shared" si="4"/>
        <v>2900652.8811587607</v>
      </c>
      <c r="I96" s="1">
        <f t="shared" si="5"/>
        <v>0</v>
      </c>
      <c r="J96" s="80"/>
    </row>
    <row r="97" spans="1:10">
      <c r="A97" s="94">
        <v>240546</v>
      </c>
      <c r="B97" s="92" t="s">
        <v>185</v>
      </c>
      <c r="C97" s="1">
        <f>(VLOOKUP($A97,'CAF BLS Adjustment'!$B:$S,18,FALSE))</f>
        <v>1922461.7375286263</v>
      </c>
      <c r="D97" s="1">
        <f>(VLOOKUP($A97,'CAF BLS Adjustment'!$B:$S,8,FALSE))</f>
        <v>10830</v>
      </c>
      <c r="E97" s="1">
        <f>(VLOOKUP($A97,'CAF BLS Adjustment'!$B:$S,5,FALSE))</f>
        <v>2452949</v>
      </c>
      <c r="F97" s="1">
        <f>(VLOOKUP($A97,'CAF BLS Adjustment'!$B:$S,6,FALSE))</f>
        <v>0</v>
      </c>
      <c r="G97" s="1">
        <f t="shared" si="3"/>
        <v>10830</v>
      </c>
      <c r="H97" s="1">
        <f t="shared" si="4"/>
        <v>1911631.7375286263</v>
      </c>
      <c r="I97" s="1">
        <f t="shared" si="5"/>
        <v>0</v>
      </c>
      <c r="J97" s="80"/>
    </row>
    <row r="98" spans="1:10">
      <c r="A98" s="94">
        <v>250285</v>
      </c>
      <c r="B98" s="92" t="s">
        <v>192</v>
      </c>
      <c r="C98" s="1">
        <f>(VLOOKUP($A98,'CAF BLS Adjustment'!$B:$S,18,FALSE))</f>
        <v>138681.77030160333</v>
      </c>
      <c r="D98" s="1">
        <f>(VLOOKUP($A98,'CAF BLS Adjustment'!$B:$S,8,FALSE))</f>
        <v>1752</v>
      </c>
      <c r="E98" s="1">
        <f>(VLOOKUP($A98,'CAF BLS Adjustment'!$B:$S,5,FALSE))</f>
        <v>166872</v>
      </c>
      <c r="F98" s="1">
        <f>(VLOOKUP($A98,'CAF BLS Adjustment'!$B:$S,6,FALSE))</f>
        <v>0</v>
      </c>
      <c r="G98" s="1">
        <f t="shared" si="3"/>
        <v>1752</v>
      </c>
      <c r="H98" s="1">
        <f t="shared" si="4"/>
        <v>136929.77030160333</v>
      </c>
      <c r="I98" s="1">
        <f t="shared" si="5"/>
        <v>0</v>
      </c>
      <c r="J98" s="80"/>
    </row>
    <row r="99" spans="1:10">
      <c r="A99" s="94">
        <v>250290</v>
      </c>
      <c r="B99" s="92" t="s">
        <v>194</v>
      </c>
      <c r="C99" s="1">
        <f>(VLOOKUP($A99,'CAF BLS Adjustment'!$B:$S,18,FALSE))</f>
        <v>3399238.237754785</v>
      </c>
      <c r="D99" s="1">
        <f>(VLOOKUP($A99,'CAF BLS Adjustment'!$B:$S,8,FALSE))</f>
        <v>506226</v>
      </c>
      <c r="E99" s="1">
        <f>(VLOOKUP($A99,'CAF BLS Adjustment'!$B:$S,5,FALSE))</f>
        <v>3578386</v>
      </c>
      <c r="F99" s="1">
        <f>(VLOOKUP($A99,'CAF BLS Adjustment'!$B:$S,6,FALSE))</f>
        <v>0</v>
      </c>
      <c r="G99" s="1">
        <f t="shared" si="3"/>
        <v>506226</v>
      </c>
      <c r="H99" s="1">
        <f t="shared" si="4"/>
        <v>2893012.237754785</v>
      </c>
      <c r="I99" s="1">
        <f t="shared" si="5"/>
        <v>0</v>
      </c>
      <c r="J99" s="80"/>
    </row>
    <row r="100" spans="1:10">
      <c r="A100" s="94">
        <v>250295</v>
      </c>
      <c r="B100" s="92" t="s">
        <v>195</v>
      </c>
      <c r="C100" s="1">
        <f>(VLOOKUP($A100,'CAF BLS Adjustment'!$B:$S,18,FALSE))</f>
        <v>549038.93820690271</v>
      </c>
      <c r="D100" s="1">
        <f>(VLOOKUP($A100,'CAF BLS Adjustment'!$B:$S,8,FALSE))</f>
        <v>1644</v>
      </c>
      <c r="E100" s="1">
        <f>(VLOOKUP($A100,'CAF BLS Adjustment'!$B:$S,5,FALSE))</f>
        <v>485702</v>
      </c>
      <c r="F100" s="1">
        <f>(VLOOKUP($A100,'CAF BLS Adjustment'!$B:$S,6,FALSE))</f>
        <v>174807</v>
      </c>
      <c r="G100" s="1">
        <f t="shared" si="3"/>
        <v>1644</v>
      </c>
      <c r="H100" s="1">
        <f t="shared" si="4"/>
        <v>485702</v>
      </c>
      <c r="I100" s="1">
        <f t="shared" si="5"/>
        <v>61692.938206902705</v>
      </c>
      <c r="J100" s="80"/>
    </row>
    <row r="101" spans="1:10">
      <c r="A101" s="94">
        <v>250299</v>
      </c>
      <c r="B101" s="92" t="s">
        <v>196</v>
      </c>
      <c r="C101" s="1">
        <f>(VLOOKUP($A101,'CAF BLS Adjustment'!$B:$S,18,FALSE))</f>
        <v>322967.38427831233</v>
      </c>
      <c r="D101" s="1">
        <f>(VLOOKUP($A101,'CAF BLS Adjustment'!$B:$S,8,FALSE))</f>
        <v>74298</v>
      </c>
      <c r="E101" s="1">
        <f>(VLOOKUP($A101,'CAF BLS Adjustment'!$B:$S,5,FALSE))</f>
        <v>254651</v>
      </c>
      <c r="F101" s="1">
        <f>(VLOOKUP($A101,'CAF BLS Adjustment'!$B:$S,6,FALSE))</f>
        <v>66854</v>
      </c>
      <c r="G101" s="1">
        <f t="shared" si="3"/>
        <v>74298</v>
      </c>
      <c r="H101" s="1">
        <f t="shared" si="4"/>
        <v>248669.38427831233</v>
      </c>
      <c r="I101" s="1">
        <f t="shared" si="5"/>
        <v>0</v>
      </c>
      <c r="J101" s="80"/>
    </row>
    <row r="102" spans="1:10">
      <c r="A102" s="94">
        <v>250305</v>
      </c>
      <c r="B102" s="92" t="s">
        <v>199</v>
      </c>
      <c r="C102" s="1">
        <f>(VLOOKUP($A102,'CAF BLS Adjustment'!$B:$S,18,FALSE))</f>
        <v>1249735.3888063831</v>
      </c>
      <c r="D102" s="1">
        <f>(VLOOKUP($A102,'CAF BLS Adjustment'!$B:$S,8,FALSE))</f>
        <v>157566</v>
      </c>
      <c r="E102" s="1">
        <f>(VLOOKUP($A102,'CAF BLS Adjustment'!$B:$S,5,FALSE))</f>
        <v>1264122</v>
      </c>
      <c r="F102" s="1">
        <f>(VLOOKUP($A102,'CAF BLS Adjustment'!$B:$S,6,FALSE))</f>
        <v>0</v>
      </c>
      <c r="G102" s="1">
        <f t="shared" si="3"/>
        <v>157566</v>
      </c>
      <c r="H102" s="1">
        <f t="shared" si="4"/>
        <v>1092169.3888063831</v>
      </c>
      <c r="I102" s="1">
        <f t="shared" si="5"/>
        <v>0</v>
      </c>
      <c r="J102" s="80"/>
    </row>
    <row r="103" spans="1:10">
      <c r="A103" s="94">
        <v>250307</v>
      </c>
      <c r="B103" s="92" t="s">
        <v>200</v>
      </c>
      <c r="C103" s="1">
        <f>(VLOOKUP($A103,'CAF BLS Adjustment'!$B:$S,18,FALSE))</f>
        <v>351851.05026524985</v>
      </c>
      <c r="D103" s="1">
        <f>(VLOOKUP($A103,'CAF BLS Adjustment'!$B:$S,8,FALSE))</f>
        <v>-47112</v>
      </c>
      <c r="E103" s="1">
        <f>(VLOOKUP($A103,'CAF BLS Adjustment'!$B:$S,5,FALSE))</f>
        <v>438387</v>
      </c>
      <c r="F103" s="1">
        <f>(VLOOKUP($A103,'CAF BLS Adjustment'!$B:$S,6,FALSE))</f>
        <v>20903</v>
      </c>
      <c r="G103" s="1">
        <f t="shared" si="3"/>
        <v>-47112</v>
      </c>
      <c r="H103" s="1">
        <f t="shared" si="4"/>
        <v>398963.05026524985</v>
      </c>
      <c r="I103" s="1">
        <f t="shared" si="5"/>
        <v>0</v>
      </c>
      <c r="J103" s="80"/>
    </row>
    <row r="104" spans="1:10">
      <c r="A104" s="94">
        <v>250308</v>
      </c>
      <c r="B104" s="92" t="s">
        <v>102</v>
      </c>
      <c r="C104" s="1">
        <f>(VLOOKUP($A104,'CAF BLS Adjustment'!$B:$S,18,FALSE))</f>
        <v>1621125.9723988438</v>
      </c>
      <c r="D104" s="1">
        <f>(VLOOKUP($A104,'CAF BLS Adjustment'!$B:$S,8,FALSE))</f>
        <v>98892</v>
      </c>
      <c r="E104" s="1">
        <f>(VLOOKUP($A104,'CAF BLS Adjustment'!$B:$S,5,FALSE))</f>
        <v>1801364</v>
      </c>
      <c r="F104" s="1">
        <f>(VLOOKUP($A104,'CAF BLS Adjustment'!$B:$S,6,FALSE))</f>
        <v>0</v>
      </c>
      <c r="G104" s="1">
        <f t="shared" si="3"/>
        <v>98892</v>
      </c>
      <c r="H104" s="1">
        <f t="shared" si="4"/>
        <v>1522233.9723988438</v>
      </c>
      <c r="I104" s="1">
        <f t="shared" si="5"/>
        <v>0</v>
      </c>
      <c r="J104" s="80"/>
    </row>
    <row r="105" spans="1:10">
      <c r="A105" s="94">
        <v>250315</v>
      </c>
      <c r="B105" s="92" t="s">
        <v>204</v>
      </c>
      <c r="C105" s="1">
        <f>(VLOOKUP($A105,'CAF BLS Adjustment'!$B:$S,18,FALSE))</f>
        <v>573120.71537611261</v>
      </c>
      <c r="D105" s="1">
        <f>(VLOOKUP($A105,'CAF BLS Adjustment'!$B:$S,8,FALSE))</f>
        <v>-68472</v>
      </c>
      <c r="E105" s="1">
        <f>(VLOOKUP($A105,'CAF BLS Adjustment'!$B:$S,5,FALSE))</f>
        <v>746066</v>
      </c>
      <c r="F105" s="1">
        <f>(VLOOKUP($A105,'CAF BLS Adjustment'!$B:$S,6,FALSE))</f>
        <v>0</v>
      </c>
      <c r="G105" s="1">
        <f t="shared" si="3"/>
        <v>-68472</v>
      </c>
      <c r="H105" s="1">
        <f t="shared" si="4"/>
        <v>641592.71537611261</v>
      </c>
      <c r="I105" s="1">
        <f t="shared" si="5"/>
        <v>0</v>
      </c>
      <c r="J105" s="80"/>
    </row>
    <row r="106" spans="1:10">
      <c r="A106" s="94">
        <v>250316</v>
      </c>
      <c r="B106" s="92" t="s">
        <v>205</v>
      </c>
      <c r="C106" s="1">
        <f>(VLOOKUP($A106,'CAF BLS Adjustment'!$B:$S,18,FALSE))</f>
        <v>346102.33733571065</v>
      </c>
      <c r="D106" s="1">
        <f>(VLOOKUP($A106,'CAF BLS Adjustment'!$B:$S,8,FALSE))</f>
        <v>2886</v>
      </c>
      <c r="E106" s="1">
        <f>(VLOOKUP($A106,'CAF BLS Adjustment'!$B:$S,5,FALSE))</f>
        <v>396022</v>
      </c>
      <c r="F106" s="1">
        <f>(VLOOKUP($A106,'CAF BLS Adjustment'!$B:$S,6,FALSE))</f>
        <v>0</v>
      </c>
      <c r="G106" s="1">
        <f t="shared" si="3"/>
        <v>2886</v>
      </c>
      <c r="H106" s="1">
        <f t="shared" si="4"/>
        <v>343216.33733571065</v>
      </c>
      <c r="I106" s="1">
        <f t="shared" si="5"/>
        <v>0</v>
      </c>
      <c r="J106" s="80"/>
    </row>
    <row r="107" spans="1:10">
      <c r="A107" s="94">
        <v>250322</v>
      </c>
      <c r="B107" s="92" t="s">
        <v>207</v>
      </c>
      <c r="C107" s="1">
        <f>(VLOOKUP($A107,'CAF BLS Adjustment'!$B:$S,18,FALSE))</f>
        <v>1167250.0806450518</v>
      </c>
      <c r="D107" s="1">
        <f>(VLOOKUP($A107,'CAF BLS Adjustment'!$B:$S,8,FALSE))</f>
        <v>99438</v>
      </c>
      <c r="E107" s="1">
        <f>(VLOOKUP($A107,'CAF BLS Adjustment'!$B:$S,5,FALSE))</f>
        <v>796787</v>
      </c>
      <c r="F107" s="1">
        <f>(VLOOKUP($A107,'CAF BLS Adjustment'!$B:$S,6,FALSE))</f>
        <v>456138</v>
      </c>
      <c r="G107" s="1">
        <f t="shared" si="3"/>
        <v>99438</v>
      </c>
      <c r="H107" s="1">
        <f t="shared" si="4"/>
        <v>796787</v>
      </c>
      <c r="I107" s="1">
        <f t="shared" si="5"/>
        <v>271025.08064505178</v>
      </c>
      <c r="J107" s="80"/>
    </row>
    <row r="108" spans="1:10">
      <c r="A108" s="94">
        <v>260396</v>
      </c>
      <c r="B108" s="92" t="s">
        <v>209</v>
      </c>
      <c r="C108" s="1">
        <f>(VLOOKUP($A108,'CAF BLS Adjustment'!$B:$S,18,FALSE))</f>
        <v>1563909.0333368939</v>
      </c>
      <c r="D108" s="1">
        <f>(VLOOKUP($A108,'CAF BLS Adjustment'!$B:$S,8,FALSE))</f>
        <v>-305412</v>
      </c>
      <c r="E108" s="1">
        <f>(VLOOKUP($A108,'CAF BLS Adjustment'!$B:$S,5,FALSE))</f>
        <v>1610041</v>
      </c>
      <c r="F108" s="1">
        <f>(VLOOKUP($A108,'CAF BLS Adjustment'!$B:$S,6,FALSE))</f>
        <v>512572</v>
      </c>
      <c r="G108" s="1">
        <f t="shared" si="3"/>
        <v>-305412</v>
      </c>
      <c r="H108" s="1">
        <f t="shared" si="4"/>
        <v>1610041</v>
      </c>
      <c r="I108" s="1">
        <f t="shared" si="5"/>
        <v>259280.03333689389</v>
      </c>
      <c r="J108" s="80"/>
    </row>
    <row r="109" spans="1:10">
      <c r="A109" s="94">
        <v>260398</v>
      </c>
      <c r="B109" s="92" t="s">
        <v>210</v>
      </c>
      <c r="C109" s="1">
        <f>(VLOOKUP($A109,'CAF BLS Adjustment'!$B:$S,18,FALSE))</f>
        <v>2474690.2541068131</v>
      </c>
      <c r="D109" s="1">
        <f>(VLOOKUP($A109,'CAF BLS Adjustment'!$B:$S,8,FALSE))</f>
        <v>36630</v>
      </c>
      <c r="E109" s="1">
        <f>(VLOOKUP($A109,'CAF BLS Adjustment'!$B:$S,5,FALSE))</f>
        <v>1959878</v>
      </c>
      <c r="F109" s="1">
        <f>(VLOOKUP($A109,'CAF BLS Adjustment'!$B:$S,6,FALSE))</f>
        <v>1132376</v>
      </c>
      <c r="G109" s="1">
        <f t="shared" si="3"/>
        <v>36630</v>
      </c>
      <c r="H109" s="1">
        <f t="shared" si="4"/>
        <v>1959878</v>
      </c>
      <c r="I109" s="1">
        <f t="shared" si="5"/>
        <v>478182.25410681311</v>
      </c>
      <c r="J109" s="80"/>
    </row>
    <row r="110" spans="1:10">
      <c r="A110" s="94">
        <v>260401</v>
      </c>
      <c r="B110" s="92" t="s">
        <v>211</v>
      </c>
      <c r="C110" s="1">
        <f>(VLOOKUP($A110,'CAF BLS Adjustment'!$B:$S,18,FALSE))</f>
        <v>4182181.0624845349</v>
      </c>
      <c r="D110" s="1">
        <f>(VLOOKUP($A110,'CAF BLS Adjustment'!$B:$S,8,FALSE))</f>
        <v>66540</v>
      </c>
      <c r="E110" s="1">
        <f>(VLOOKUP($A110,'CAF BLS Adjustment'!$B:$S,5,FALSE))</f>
        <v>2864539</v>
      </c>
      <c r="F110" s="1">
        <f>(VLOOKUP($A110,'CAF BLS Adjustment'!$B:$S,6,FALSE))</f>
        <v>1907010</v>
      </c>
      <c r="G110" s="1">
        <f t="shared" si="3"/>
        <v>66540</v>
      </c>
      <c r="H110" s="1">
        <f t="shared" si="4"/>
        <v>2864539</v>
      </c>
      <c r="I110" s="1">
        <f t="shared" si="5"/>
        <v>1251102.0624845349</v>
      </c>
      <c r="J110" s="80"/>
    </row>
    <row r="111" spans="1:10">
      <c r="A111" s="94">
        <v>260406</v>
      </c>
      <c r="B111" s="92" t="s">
        <v>212</v>
      </c>
      <c r="C111" s="1">
        <f>(VLOOKUP($A111,'CAF BLS Adjustment'!$B:$S,18,FALSE))</f>
        <v>3716607.3646574682</v>
      </c>
      <c r="D111" s="1">
        <f>(VLOOKUP($A111,'CAF BLS Adjustment'!$B:$S,8,FALSE))</f>
        <v>191052</v>
      </c>
      <c r="E111" s="1">
        <f>(VLOOKUP($A111,'CAF BLS Adjustment'!$B:$S,5,FALSE))</f>
        <v>3696471</v>
      </c>
      <c r="F111" s="1">
        <f>(VLOOKUP($A111,'CAF BLS Adjustment'!$B:$S,6,FALSE))</f>
        <v>549154</v>
      </c>
      <c r="G111" s="1">
        <f t="shared" si="3"/>
        <v>191052</v>
      </c>
      <c r="H111" s="1">
        <f t="shared" si="4"/>
        <v>3525555.3646574682</v>
      </c>
      <c r="I111" s="1">
        <f t="shared" si="5"/>
        <v>0</v>
      </c>
      <c r="J111" s="80"/>
    </row>
    <row r="112" spans="1:10">
      <c r="A112" s="94">
        <v>260408</v>
      </c>
      <c r="B112" s="92" t="s">
        <v>213</v>
      </c>
      <c r="C112" s="1">
        <f>(VLOOKUP($A112,'CAF BLS Adjustment'!$B:$S,18,FALSE))</f>
        <v>754410.40617920214</v>
      </c>
      <c r="D112" s="1">
        <f>(VLOOKUP($A112,'CAF BLS Adjustment'!$B:$S,8,FALSE))</f>
        <v>-13116</v>
      </c>
      <c r="E112" s="1">
        <f>(VLOOKUP($A112,'CAF BLS Adjustment'!$B:$S,5,FALSE))</f>
        <v>962249</v>
      </c>
      <c r="F112" s="1">
        <f>(VLOOKUP($A112,'CAF BLS Adjustment'!$B:$S,6,FALSE))</f>
        <v>0</v>
      </c>
      <c r="G112" s="1">
        <f t="shared" si="3"/>
        <v>-13116</v>
      </c>
      <c r="H112" s="1">
        <f t="shared" si="4"/>
        <v>767526.40617920214</v>
      </c>
      <c r="I112" s="1">
        <f t="shared" si="5"/>
        <v>0</v>
      </c>
      <c r="J112" s="80"/>
    </row>
    <row r="113" spans="1:10">
      <c r="A113" s="94">
        <v>260413</v>
      </c>
      <c r="B113" s="92" t="s">
        <v>216</v>
      </c>
      <c r="C113" s="1">
        <f>(VLOOKUP($A113,'CAF BLS Adjustment'!$B:$S,18,FALSE))</f>
        <v>2200363.9738415158</v>
      </c>
      <c r="D113" s="1">
        <f>(VLOOKUP($A113,'CAF BLS Adjustment'!$B:$S,8,FALSE))</f>
        <v>233520</v>
      </c>
      <c r="E113" s="1">
        <f>(VLOOKUP($A113,'CAF BLS Adjustment'!$B:$S,5,FALSE))</f>
        <v>2315567</v>
      </c>
      <c r="F113" s="1">
        <f>(VLOOKUP($A113,'CAF BLS Adjustment'!$B:$S,6,FALSE))</f>
        <v>0</v>
      </c>
      <c r="G113" s="1">
        <f t="shared" si="3"/>
        <v>233520</v>
      </c>
      <c r="H113" s="1">
        <f t="shared" si="4"/>
        <v>1966843.9738415158</v>
      </c>
      <c r="I113" s="1">
        <f t="shared" si="5"/>
        <v>0</v>
      </c>
      <c r="J113" s="80"/>
    </row>
    <row r="114" spans="1:10">
      <c r="A114" s="94">
        <v>260414</v>
      </c>
      <c r="B114" s="92" t="s">
        <v>217</v>
      </c>
      <c r="C114" s="1">
        <f>(VLOOKUP($A114,'CAF BLS Adjustment'!$B:$S,18,FALSE))</f>
        <v>3436195.5544816628</v>
      </c>
      <c r="D114" s="1">
        <f>(VLOOKUP($A114,'CAF BLS Adjustment'!$B:$S,8,FALSE))</f>
        <v>-336288</v>
      </c>
      <c r="E114" s="1">
        <f>(VLOOKUP($A114,'CAF BLS Adjustment'!$B:$S,5,FALSE))</f>
        <v>3794992</v>
      </c>
      <c r="F114" s="1">
        <f>(VLOOKUP($A114,'CAF BLS Adjustment'!$B:$S,6,FALSE))</f>
        <v>666893</v>
      </c>
      <c r="G114" s="1">
        <f t="shared" si="3"/>
        <v>-336288</v>
      </c>
      <c r="H114" s="1">
        <f t="shared" si="4"/>
        <v>3772483.5544816628</v>
      </c>
      <c r="I114" s="1">
        <f t="shared" si="5"/>
        <v>0</v>
      </c>
      <c r="J114" s="80"/>
    </row>
    <row r="115" spans="1:10">
      <c r="A115" s="94">
        <v>260415</v>
      </c>
      <c r="B115" s="92" t="s">
        <v>218</v>
      </c>
      <c r="C115" s="1">
        <f>(VLOOKUP($A115,'CAF BLS Adjustment'!$B:$S,18,FALSE))</f>
        <v>3159412.3914094525</v>
      </c>
      <c r="D115" s="1">
        <f>(VLOOKUP($A115,'CAF BLS Adjustment'!$B:$S,8,FALSE))</f>
        <v>310116</v>
      </c>
      <c r="E115" s="1">
        <f>(VLOOKUP($A115,'CAF BLS Adjustment'!$B:$S,5,FALSE))</f>
        <v>2583598</v>
      </c>
      <c r="F115" s="1">
        <f>(VLOOKUP($A115,'CAF BLS Adjustment'!$B:$S,6,FALSE))</f>
        <v>734137</v>
      </c>
      <c r="G115" s="1">
        <f t="shared" si="3"/>
        <v>310116</v>
      </c>
      <c r="H115" s="1">
        <f t="shared" si="4"/>
        <v>2583598</v>
      </c>
      <c r="I115" s="1">
        <f t="shared" si="5"/>
        <v>265698.39140945254</v>
      </c>
      <c r="J115" s="80"/>
    </row>
    <row r="116" spans="1:10">
      <c r="A116" s="94">
        <v>260418</v>
      </c>
      <c r="B116" s="92" t="s">
        <v>220</v>
      </c>
      <c r="C116" s="1">
        <f>(VLOOKUP($A116,'CAF BLS Adjustment'!$B:$S,18,FALSE))</f>
        <v>3648693.9460296659</v>
      </c>
      <c r="D116" s="1">
        <f>(VLOOKUP($A116,'CAF BLS Adjustment'!$B:$S,8,FALSE))</f>
        <v>766356</v>
      </c>
      <c r="E116" s="1">
        <f>(VLOOKUP($A116,'CAF BLS Adjustment'!$B:$S,5,FALSE))</f>
        <v>3870254</v>
      </c>
      <c r="F116" s="1">
        <f>(VLOOKUP($A116,'CAF BLS Adjustment'!$B:$S,6,FALSE))</f>
        <v>0</v>
      </c>
      <c r="G116" s="1">
        <f t="shared" si="3"/>
        <v>766356</v>
      </c>
      <c r="H116" s="1">
        <f t="shared" si="4"/>
        <v>2882337.9460296659</v>
      </c>
      <c r="I116" s="1">
        <f t="shared" si="5"/>
        <v>0</v>
      </c>
      <c r="J116" s="80"/>
    </row>
    <row r="117" spans="1:10">
      <c r="A117" s="94">
        <v>260419</v>
      </c>
      <c r="B117" s="92" t="s">
        <v>221</v>
      </c>
      <c r="C117" s="1">
        <f>(VLOOKUP($A117,'CAF BLS Adjustment'!$B:$S,18,FALSE))</f>
        <v>1575784.9239524715</v>
      </c>
      <c r="D117" s="1">
        <f>(VLOOKUP($A117,'CAF BLS Adjustment'!$B:$S,8,FALSE))</f>
        <v>22932</v>
      </c>
      <c r="E117" s="1">
        <f>(VLOOKUP($A117,'CAF BLS Adjustment'!$B:$S,5,FALSE))</f>
        <v>1844732</v>
      </c>
      <c r="F117" s="1">
        <f>(VLOOKUP($A117,'CAF BLS Adjustment'!$B:$S,6,FALSE))</f>
        <v>4206</v>
      </c>
      <c r="G117" s="1">
        <f t="shared" si="3"/>
        <v>22932</v>
      </c>
      <c r="H117" s="1">
        <f t="shared" si="4"/>
        <v>1552852.9239524715</v>
      </c>
      <c r="I117" s="1">
        <f t="shared" si="5"/>
        <v>0</v>
      </c>
      <c r="J117" s="80"/>
    </row>
    <row r="118" spans="1:10">
      <c r="A118" s="94">
        <v>260421</v>
      </c>
      <c r="B118" s="92" t="s">
        <v>222</v>
      </c>
      <c r="C118" s="1">
        <f>(VLOOKUP($A118,'CAF BLS Adjustment'!$B:$S,18,FALSE))</f>
        <v>3214195.4415249685</v>
      </c>
      <c r="D118" s="1">
        <f>(VLOOKUP($A118,'CAF BLS Adjustment'!$B:$S,8,FALSE))</f>
        <v>-119580</v>
      </c>
      <c r="E118" s="1">
        <f>(VLOOKUP($A118,'CAF BLS Adjustment'!$B:$S,5,FALSE))</f>
        <v>3967911</v>
      </c>
      <c r="F118" s="1">
        <f>(VLOOKUP($A118,'CAF BLS Adjustment'!$B:$S,6,FALSE))</f>
        <v>0</v>
      </c>
      <c r="G118" s="1">
        <f t="shared" si="3"/>
        <v>-119580</v>
      </c>
      <c r="H118" s="1">
        <f t="shared" si="4"/>
        <v>3333775.4415249685</v>
      </c>
      <c r="I118" s="1">
        <f t="shared" si="5"/>
        <v>0</v>
      </c>
      <c r="J118" s="80"/>
    </row>
    <row r="119" spans="1:10">
      <c r="A119" s="94">
        <v>270425</v>
      </c>
      <c r="B119" s="92" t="s">
        <v>224</v>
      </c>
      <c r="C119" s="1">
        <f>(VLOOKUP($A119,'CAF BLS Adjustment'!$B:$S,18,FALSE))</f>
        <v>1275905.619871093</v>
      </c>
      <c r="D119" s="1">
        <f>(VLOOKUP($A119,'CAF BLS Adjustment'!$B:$S,8,FALSE))</f>
        <v>101550</v>
      </c>
      <c r="E119" s="1">
        <f>(VLOOKUP($A119,'CAF BLS Adjustment'!$B:$S,5,FALSE))</f>
        <v>1435447</v>
      </c>
      <c r="F119" s="1">
        <f>(VLOOKUP($A119,'CAF BLS Adjustment'!$B:$S,6,FALSE))</f>
        <v>0</v>
      </c>
      <c r="G119" s="1">
        <f t="shared" si="3"/>
        <v>101550</v>
      </c>
      <c r="H119" s="1">
        <f t="shared" si="4"/>
        <v>1174355.619871093</v>
      </c>
      <c r="I119" s="1">
        <f t="shared" si="5"/>
        <v>0</v>
      </c>
      <c r="J119" s="80"/>
    </row>
    <row r="120" spans="1:10">
      <c r="A120" s="94">
        <v>270428</v>
      </c>
      <c r="B120" s="92" t="s">
        <v>226</v>
      </c>
      <c r="C120" s="1">
        <f>(VLOOKUP($A120,'CAF BLS Adjustment'!$B:$S,18,FALSE))</f>
        <v>204375.25776971955</v>
      </c>
      <c r="D120" s="1">
        <f>(VLOOKUP($A120,'CAF BLS Adjustment'!$B:$S,8,FALSE))</f>
        <v>-3024</v>
      </c>
      <c r="E120" s="1">
        <f>(VLOOKUP($A120,'CAF BLS Adjustment'!$B:$S,5,FALSE))</f>
        <v>188606</v>
      </c>
      <c r="F120" s="1">
        <f>(VLOOKUP($A120,'CAF BLS Adjustment'!$B:$S,6,FALSE))</f>
        <v>63847</v>
      </c>
      <c r="G120" s="1">
        <f t="shared" si="3"/>
        <v>-3024</v>
      </c>
      <c r="H120" s="1">
        <f t="shared" si="4"/>
        <v>188606</v>
      </c>
      <c r="I120" s="1">
        <f t="shared" si="5"/>
        <v>18793.257769719552</v>
      </c>
      <c r="J120" s="80"/>
    </row>
    <row r="121" spans="1:10">
      <c r="A121" s="94">
        <v>270429</v>
      </c>
      <c r="B121" s="92" t="s">
        <v>227</v>
      </c>
      <c r="C121" s="1">
        <f>(VLOOKUP($A121,'CAF BLS Adjustment'!$B:$S,18,FALSE))</f>
        <v>2104711.1099689486</v>
      </c>
      <c r="D121" s="1">
        <f>(VLOOKUP($A121,'CAF BLS Adjustment'!$B:$S,8,FALSE))</f>
        <v>-582720</v>
      </c>
      <c r="E121" s="1">
        <f>(VLOOKUP($A121,'CAF BLS Adjustment'!$B:$S,5,FALSE))</f>
        <v>3700335</v>
      </c>
      <c r="F121" s="1">
        <f>(VLOOKUP($A121,'CAF BLS Adjustment'!$B:$S,6,FALSE))</f>
        <v>120806</v>
      </c>
      <c r="G121" s="1">
        <f t="shared" si="3"/>
        <v>-582720</v>
      </c>
      <c r="H121" s="1">
        <f t="shared" si="4"/>
        <v>2687431.1099689486</v>
      </c>
      <c r="I121" s="1">
        <f t="shared" si="5"/>
        <v>0</v>
      </c>
      <c r="J121" s="80"/>
    </row>
    <row r="122" spans="1:10">
      <c r="A122" s="94">
        <v>270430</v>
      </c>
      <c r="B122" s="92" t="s">
        <v>228</v>
      </c>
      <c r="C122" s="1">
        <f>(VLOOKUP($A122,'CAF BLS Adjustment'!$B:$S,18,FALSE))</f>
        <v>699114.16990687745</v>
      </c>
      <c r="D122" s="1">
        <f>(VLOOKUP($A122,'CAF BLS Adjustment'!$B:$S,8,FALSE))</f>
        <v>56292</v>
      </c>
      <c r="E122" s="1">
        <f>(VLOOKUP($A122,'CAF BLS Adjustment'!$B:$S,5,FALSE))</f>
        <v>768752</v>
      </c>
      <c r="F122" s="1">
        <f>(VLOOKUP($A122,'CAF BLS Adjustment'!$B:$S,6,FALSE))</f>
        <v>0</v>
      </c>
      <c r="G122" s="1">
        <f t="shared" si="3"/>
        <v>56292</v>
      </c>
      <c r="H122" s="1">
        <f t="shared" si="4"/>
        <v>642822.16990687745</v>
      </c>
      <c r="I122" s="1">
        <f t="shared" si="5"/>
        <v>0</v>
      </c>
      <c r="J122" s="80"/>
    </row>
    <row r="123" spans="1:10">
      <c r="A123" s="94">
        <v>270432</v>
      </c>
      <c r="B123" s="92" t="s">
        <v>229</v>
      </c>
      <c r="C123" s="1">
        <f>(VLOOKUP($A123,'CAF BLS Adjustment'!$B:$S,18,FALSE))</f>
        <v>988689.60986264213</v>
      </c>
      <c r="D123" s="1">
        <f>(VLOOKUP($A123,'CAF BLS Adjustment'!$B:$S,8,FALSE))</f>
        <v>-29640</v>
      </c>
      <c r="E123" s="1">
        <f>(VLOOKUP($A123,'CAF BLS Adjustment'!$B:$S,5,FALSE))</f>
        <v>948826</v>
      </c>
      <c r="F123" s="1">
        <f>(VLOOKUP($A123,'CAF BLS Adjustment'!$B:$S,6,FALSE))</f>
        <v>246764</v>
      </c>
      <c r="G123" s="1">
        <f t="shared" si="3"/>
        <v>-29640</v>
      </c>
      <c r="H123" s="1">
        <f t="shared" si="4"/>
        <v>948826</v>
      </c>
      <c r="I123" s="1">
        <f t="shared" si="5"/>
        <v>69503.60986264213</v>
      </c>
      <c r="J123" s="80"/>
    </row>
    <row r="124" spans="1:10">
      <c r="A124" s="94">
        <v>270433</v>
      </c>
      <c r="B124" s="92" t="s">
        <v>230</v>
      </c>
      <c r="C124" s="1">
        <f>(VLOOKUP($A124,'CAF BLS Adjustment'!$B:$S,18,FALSE))</f>
        <v>655839.55104125105</v>
      </c>
      <c r="D124" s="1">
        <f>(VLOOKUP($A124,'CAF BLS Adjustment'!$B:$S,8,FALSE))</f>
        <v>135954</v>
      </c>
      <c r="E124" s="1">
        <f>(VLOOKUP($A124,'CAF BLS Adjustment'!$B:$S,5,FALSE))</f>
        <v>736220</v>
      </c>
      <c r="F124" s="1">
        <f>(VLOOKUP($A124,'CAF BLS Adjustment'!$B:$S,6,FALSE))</f>
        <v>0</v>
      </c>
      <c r="G124" s="1">
        <f t="shared" si="3"/>
        <v>135954</v>
      </c>
      <c r="H124" s="1">
        <f t="shared" si="4"/>
        <v>519885.55104125105</v>
      </c>
      <c r="I124" s="1">
        <f t="shared" si="5"/>
        <v>0</v>
      </c>
      <c r="J124" s="80"/>
    </row>
    <row r="125" spans="1:10">
      <c r="A125" s="94">
        <v>270435</v>
      </c>
      <c r="B125" s="92" t="s">
        <v>231</v>
      </c>
      <c r="C125" s="1">
        <f>(VLOOKUP($A125,'CAF BLS Adjustment'!$B:$S,18,FALSE))</f>
        <v>694078.50344115577</v>
      </c>
      <c r="D125" s="1">
        <f>(VLOOKUP($A125,'CAF BLS Adjustment'!$B:$S,8,FALSE))</f>
        <v>47628</v>
      </c>
      <c r="E125" s="1">
        <f>(VLOOKUP($A125,'CAF BLS Adjustment'!$B:$S,5,FALSE))</f>
        <v>327390.77539769164</v>
      </c>
      <c r="F125" s="1">
        <f>(VLOOKUP($A125,'CAF BLS Adjustment'!$B:$S,6,FALSE))</f>
        <v>394126.01876521017</v>
      </c>
      <c r="G125" s="1">
        <f t="shared" si="3"/>
        <v>47628</v>
      </c>
      <c r="H125" s="1">
        <f t="shared" si="4"/>
        <v>327390.77539769164</v>
      </c>
      <c r="I125" s="1">
        <f t="shared" si="5"/>
        <v>319059.72804346413</v>
      </c>
      <c r="J125" s="80"/>
    </row>
    <row r="126" spans="1:10">
      <c r="A126" s="94">
        <v>270438</v>
      </c>
      <c r="B126" s="92" t="s">
        <v>232</v>
      </c>
      <c r="C126" s="1">
        <f>(VLOOKUP($A126,'CAF BLS Adjustment'!$B:$S,18,FALSE))</f>
        <v>428735.65396395489</v>
      </c>
      <c r="D126" s="1">
        <f>(VLOOKUP($A126,'CAF BLS Adjustment'!$B:$S,8,FALSE))</f>
        <v>-1086</v>
      </c>
      <c r="E126" s="1">
        <f>(VLOOKUP($A126,'CAF BLS Adjustment'!$B:$S,5,FALSE))</f>
        <v>533633</v>
      </c>
      <c r="F126" s="1">
        <f>(VLOOKUP($A126,'CAF BLS Adjustment'!$B:$S,6,FALSE))</f>
        <v>0</v>
      </c>
      <c r="G126" s="1">
        <f t="shared" si="3"/>
        <v>-1086</v>
      </c>
      <c r="H126" s="1">
        <f t="shared" si="4"/>
        <v>429821.65396395489</v>
      </c>
      <c r="I126" s="1">
        <f t="shared" si="5"/>
        <v>0</v>
      </c>
      <c r="J126" s="80"/>
    </row>
    <row r="127" spans="1:10">
      <c r="A127" s="94">
        <v>270441</v>
      </c>
      <c r="B127" s="92" t="s">
        <v>233</v>
      </c>
      <c r="C127" s="1">
        <f>(VLOOKUP($A127,'CAF BLS Adjustment'!$B:$S,18,FALSE))</f>
        <v>665653.96699065831</v>
      </c>
      <c r="D127" s="1">
        <f>(VLOOKUP($A127,'CAF BLS Adjustment'!$B:$S,8,FALSE))</f>
        <v>-90726</v>
      </c>
      <c r="E127" s="1">
        <f>(VLOOKUP($A127,'CAF BLS Adjustment'!$B:$S,5,FALSE))</f>
        <v>872296</v>
      </c>
      <c r="F127" s="1">
        <f>(VLOOKUP($A127,'CAF BLS Adjustment'!$B:$S,6,FALSE))</f>
        <v>0</v>
      </c>
      <c r="G127" s="1">
        <f t="shared" si="3"/>
        <v>-90726</v>
      </c>
      <c r="H127" s="1">
        <f t="shared" si="4"/>
        <v>756379.96699065831</v>
      </c>
      <c r="I127" s="1">
        <f t="shared" si="5"/>
        <v>0</v>
      </c>
      <c r="J127" s="80"/>
    </row>
    <row r="128" spans="1:10">
      <c r="A128" s="94">
        <v>280451</v>
      </c>
      <c r="B128" s="92" t="s">
        <v>238</v>
      </c>
      <c r="C128" s="1">
        <f>(VLOOKUP($A128,'CAF BLS Adjustment'!$B:$S,18,FALSE))</f>
        <v>271329.59272449394</v>
      </c>
      <c r="D128" s="1">
        <f>(VLOOKUP($A128,'CAF BLS Adjustment'!$B:$S,8,FALSE))</f>
        <v>18078</v>
      </c>
      <c r="E128" s="1">
        <f>(VLOOKUP($A128,'CAF BLS Adjustment'!$B:$S,5,FALSE))</f>
        <v>323446</v>
      </c>
      <c r="F128" s="1">
        <f>(VLOOKUP($A128,'CAF BLS Adjustment'!$B:$S,6,FALSE))</f>
        <v>0</v>
      </c>
      <c r="G128" s="1">
        <f t="shared" si="3"/>
        <v>18078</v>
      </c>
      <c r="H128" s="1">
        <f t="shared" si="4"/>
        <v>253251.59272449394</v>
      </c>
      <c r="I128" s="1">
        <f t="shared" si="5"/>
        <v>0</v>
      </c>
      <c r="J128" s="80"/>
    </row>
    <row r="129" spans="1:10">
      <c r="A129" s="94">
        <v>280457</v>
      </c>
      <c r="B129" s="92" t="s">
        <v>243</v>
      </c>
      <c r="C129" s="1">
        <f>(VLOOKUP($A129,'CAF BLS Adjustment'!$B:$S,18,FALSE))</f>
        <v>220122.30104196534</v>
      </c>
      <c r="D129" s="1">
        <f>(VLOOKUP($A129,'CAF BLS Adjustment'!$B:$S,8,FALSE))</f>
        <v>2526</v>
      </c>
      <c r="E129" s="1">
        <f>(VLOOKUP($A129,'CAF BLS Adjustment'!$B:$S,5,FALSE))</f>
        <v>244281</v>
      </c>
      <c r="F129" s="1">
        <f>(VLOOKUP($A129,'CAF BLS Adjustment'!$B:$S,6,FALSE))</f>
        <v>0</v>
      </c>
      <c r="G129" s="1">
        <f t="shared" si="3"/>
        <v>2526</v>
      </c>
      <c r="H129" s="1">
        <f t="shared" si="4"/>
        <v>217596.30104196534</v>
      </c>
      <c r="I129" s="1">
        <f t="shared" si="5"/>
        <v>0</v>
      </c>
      <c r="J129" s="80"/>
    </row>
    <row r="130" spans="1:10">
      <c r="A130" s="94">
        <v>280461</v>
      </c>
      <c r="B130" s="92" t="s">
        <v>244</v>
      </c>
      <c r="C130" s="1">
        <f>(VLOOKUP($A130,'CAF BLS Adjustment'!$B:$S,18,FALSE))</f>
        <v>367912.01429645316</v>
      </c>
      <c r="D130" s="1">
        <f>(VLOOKUP($A130,'CAF BLS Adjustment'!$B:$S,8,FALSE))</f>
        <v>20334</v>
      </c>
      <c r="E130" s="1">
        <f>(VLOOKUP($A130,'CAF BLS Adjustment'!$B:$S,5,FALSE))</f>
        <v>398257</v>
      </c>
      <c r="F130" s="1">
        <f>(VLOOKUP($A130,'CAF BLS Adjustment'!$B:$S,6,FALSE))</f>
        <v>0</v>
      </c>
      <c r="G130" s="1">
        <f t="shared" si="3"/>
        <v>20334</v>
      </c>
      <c r="H130" s="1">
        <f t="shared" si="4"/>
        <v>347578.01429645316</v>
      </c>
      <c r="I130" s="1">
        <f t="shared" si="5"/>
        <v>0</v>
      </c>
      <c r="J130" s="80"/>
    </row>
    <row r="131" spans="1:10">
      <c r="A131" s="94">
        <v>280466</v>
      </c>
      <c r="B131" s="92" t="s">
        <v>246</v>
      </c>
      <c r="C131" s="1">
        <f>(VLOOKUP($A131,'CAF BLS Adjustment'!$B:$S,18,FALSE))</f>
        <v>222454.59458562746</v>
      </c>
      <c r="D131" s="1">
        <f>(VLOOKUP($A131,'CAF BLS Adjustment'!$B:$S,8,FALSE))</f>
        <v>8700</v>
      </c>
      <c r="E131" s="1">
        <f>(VLOOKUP($A131,'CAF BLS Adjustment'!$B:$S,5,FALSE))</f>
        <v>243012</v>
      </c>
      <c r="F131" s="1">
        <f>(VLOOKUP($A131,'CAF BLS Adjustment'!$B:$S,6,FALSE))</f>
        <v>0</v>
      </c>
      <c r="G131" s="1">
        <f t="shared" si="3"/>
        <v>8700</v>
      </c>
      <c r="H131" s="1">
        <f t="shared" si="4"/>
        <v>213754.59458562746</v>
      </c>
      <c r="I131" s="1">
        <f t="shared" si="5"/>
        <v>0</v>
      </c>
      <c r="J131" s="80"/>
    </row>
    <row r="132" spans="1:10">
      <c r="A132" s="94">
        <v>290280</v>
      </c>
      <c r="B132" s="92" t="s">
        <v>251</v>
      </c>
      <c r="C132" s="1">
        <f>(VLOOKUP($A132,'CAF BLS Adjustment'!$B:$S,18,FALSE))</f>
        <v>766591.66438705917</v>
      </c>
      <c r="D132" s="1">
        <f>(VLOOKUP($A132,'CAF BLS Adjustment'!$B:$S,8,FALSE))</f>
        <v>-66336</v>
      </c>
      <c r="E132" s="1">
        <f>(VLOOKUP($A132,'CAF BLS Adjustment'!$B:$S,5,FALSE))</f>
        <v>1081191</v>
      </c>
      <c r="F132" s="1">
        <f>(VLOOKUP($A132,'CAF BLS Adjustment'!$B:$S,6,FALSE))</f>
        <v>0</v>
      </c>
      <c r="G132" s="1">
        <f t="shared" ref="G132:G195" si="6">MIN(D132,C132)</f>
        <v>-66336</v>
      </c>
      <c r="H132" s="1">
        <f t="shared" ref="H132:H195" si="7">MAX(MIN(C132-G132,E132),0)</f>
        <v>832927.66438705917</v>
      </c>
      <c r="I132" s="1">
        <f t="shared" ref="I132:I195" si="8">MIN(MAX(C132-G132-H132,0),F132)</f>
        <v>0</v>
      </c>
      <c r="J132" s="80"/>
    </row>
    <row r="133" spans="1:10">
      <c r="A133" s="94">
        <v>290553</v>
      </c>
      <c r="B133" s="92" t="s">
        <v>252</v>
      </c>
      <c r="C133" s="1">
        <f>(VLOOKUP($A133,'CAF BLS Adjustment'!$B:$S,18,FALSE))</f>
        <v>3824933.3621267015</v>
      </c>
      <c r="D133" s="1">
        <f>(VLOOKUP($A133,'CAF BLS Adjustment'!$B:$S,8,FALSE))</f>
        <v>-3726</v>
      </c>
      <c r="E133" s="1">
        <f>(VLOOKUP($A133,'CAF BLS Adjustment'!$B:$S,5,FALSE))</f>
        <v>4907754</v>
      </c>
      <c r="F133" s="1">
        <f>(VLOOKUP($A133,'CAF BLS Adjustment'!$B:$S,6,FALSE))</f>
        <v>0</v>
      </c>
      <c r="G133" s="1">
        <f t="shared" si="6"/>
        <v>-3726</v>
      </c>
      <c r="H133" s="1">
        <f t="shared" si="7"/>
        <v>3828659.3621267015</v>
      </c>
      <c r="I133" s="1">
        <f t="shared" si="8"/>
        <v>0</v>
      </c>
      <c r="J133" s="80"/>
    </row>
    <row r="134" spans="1:10">
      <c r="A134" s="94">
        <v>290554</v>
      </c>
      <c r="B134" s="92" t="s">
        <v>253</v>
      </c>
      <c r="C134" s="1">
        <f>(VLOOKUP($A134,'CAF BLS Adjustment'!$B:$S,18,FALSE))</f>
        <v>1648155.767132811</v>
      </c>
      <c r="D134" s="1">
        <f>(VLOOKUP($A134,'CAF BLS Adjustment'!$B:$S,8,FALSE))</f>
        <v>42450</v>
      </c>
      <c r="E134" s="1">
        <f>(VLOOKUP($A134,'CAF BLS Adjustment'!$B:$S,5,FALSE))</f>
        <v>2029846</v>
      </c>
      <c r="F134" s="1">
        <f>(VLOOKUP($A134,'CAF BLS Adjustment'!$B:$S,6,FALSE))</f>
        <v>0</v>
      </c>
      <c r="G134" s="1">
        <f t="shared" si="6"/>
        <v>42450</v>
      </c>
      <c r="H134" s="1">
        <f t="shared" si="7"/>
        <v>1605705.767132811</v>
      </c>
      <c r="I134" s="1">
        <f t="shared" si="8"/>
        <v>0</v>
      </c>
      <c r="J134" s="80"/>
    </row>
    <row r="135" spans="1:10">
      <c r="A135" s="94">
        <v>290565</v>
      </c>
      <c r="B135" s="92" t="s">
        <v>257</v>
      </c>
      <c r="C135" s="1">
        <f>(VLOOKUP($A135,'CAF BLS Adjustment'!$B:$S,18,FALSE))</f>
        <v>2622124.1430754866</v>
      </c>
      <c r="D135" s="1">
        <f>(VLOOKUP($A135,'CAF BLS Adjustment'!$B:$S,8,FALSE))</f>
        <v>46698</v>
      </c>
      <c r="E135" s="1">
        <f>(VLOOKUP($A135,'CAF BLS Adjustment'!$B:$S,5,FALSE))</f>
        <v>3248554</v>
      </c>
      <c r="F135" s="1">
        <f>(VLOOKUP($A135,'CAF BLS Adjustment'!$B:$S,6,FALSE))</f>
        <v>30911</v>
      </c>
      <c r="G135" s="1">
        <f t="shared" si="6"/>
        <v>46698</v>
      </c>
      <c r="H135" s="1">
        <f t="shared" si="7"/>
        <v>2575426.1430754866</v>
      </c>
      <c r="I135" s="1">
        <f t="shared" si="8"/>
        <v>0</v>
      </c>
      <c r="J135" s="80"/>
    </row>
    <row r="136" spans="1:10">
      <c r="A136" s="94">
        <v>290570</v>
      </c>
      <c r="B136" s="92" t="s">
        <v>259</v>
      </c>
      <c r="C136" s="1">
        <f>(VLOOKUP($A136,'CAF BLS Adjustment'!$B:$S,18,FALSE))</f>
        <v>641709.73683450161</v>
      </c>
      <c r="D136" s="1">
        <f>(VLOOKUP($A136,'CAF BLS Adjustment'!$B:$S,8,FALSE))</f>
        <v>7290</v>
      </c>
      <c r="E136" s="1">
        <f>(VLOOKUP($A136,'CAF BLS Adjustment'!$B:$S,5,FALSE))</f>
        <v>797064</v>
      </c>
      <c r="F136" s="1">
        <f>(VLOOKUP($A136,'CAF BLS Adjustment'!$B:$S,6,FALSE))</f>
        <v>0</v>
      </c>
      <c r="G136" s="1">
        <f t="shared" si="6"/>
        <v>7290</v>
      </c>
      <c r="H136" s="1">
        <f t="shared" si="7"/>
        <v>634419.73683450161</v>
      </c>
      <c r="I136" s="1">
        <f t="shared" si="8"/>
        <v>0</v>
      </c>
      <c r="J136" s="80"/>
    </row>
    <row r="137" spans="1:10">
      <c r="A137" s="94">
        <v>290571</v>
      </c>
      <c r="B137" s="92" t="s">
        <v>260</v>
      </c>
      <c r="C137" s="1">
        <f>(VLOOKUP($A137,'CAF BLS Adjustment'!$B:$S,18,FALSE))</f>
        <v>1444254.8298876667</v>
      </c>
      <c r="D137" s="1">
        <f>(VLOOKUP($A137,'CAF BLS Adjustment'!$B:$S,8,FALSE))</f>
        <v>456402</v>
      </c>
      <c r="E137" s="1">
        <f>(VLOOKUP($A137,'CAF BLS Adjustment'!$B:$S,5,FALSE))</f>
        <v>1494621</v>
      </c>
      <c r="F137" s="1">
        <f>(VLOOKUP($A137,'CAF BLS Adjustment'!$B:$S,6,FALSE))</f>
        <v>0</v>
      </c>
      <c r="G137" s="1">
        <f t="shared" si="6"/>
        <v>456402</v>
      </c>
      <c r="H137" s="1">
        <f t="shared" si="7"/>
        <v>987852.82988766674</v>
      </c>
      <c r="I137" s="1">
        <f t="shared" si="8"/>
        <v>0</v>
      </c>
      <c r="J137" s="80"/>
    </row>
    <row r="138" spans="1:10">
      <c r="A138" s="94">
        <v>290573</v>
      </c>
      <c r="B138" s="92" t="s">
        <v>261</v>
      </c>
      <c r="C138" s="1">
        <f>(VLOOKUP($A138,'CAF BLS Adjustment'!$B:$S,18,FALSE))</f>
        <v>4017345.1781905727</v>
      </c>
      <c r="D138" s="1">
        <f>(VLOOKUP($A138,'CAF BLS Adjustment'!$B:$S,8,FALSE))</f>
        <v>244140</v>
      </c>
      <c r="E138" s="1">
        <f>(VLOOKUP($A138,'CAF BLS Adjustment'!$B:$S,5,FALSE))</f>
        <v>4630278</v>
      </c>
      <c r="F138" s="1">
        <f>(VLOOKUP($A138,'CAF BLS Adjustment'!$B:$S,6,FALSE))</f>
        <v>3101</v>
      </c>
      <c r="G138" s="1">
        <f t="shared" si="6"/>
        <v>244140</v>
      </c>
      <c r="H138" s="1">
        <f t="shared" si="7"/>
        <v>3773205.1781905727</v>
      </c>
      <c r="I138" s="1">
        <f t="shared" si="8"/>
        <v>0</v>
      </c>
      <c r="J138" s="80"/>
    </row>
    <row r="139" spans="1:10">
      <c r="A139" s="94">
        <v>290579</v>
      </c>
      <c r="B139" s="92" t="s">
        <v>264</v>
      </c>
      <c r="C139" s="1">
        <f>(VLOOKUP($A139,'CAF BLS Adjustment'!$B:$S,18,FALSE))</f>
        <v>5446095.8918936634</v>
      </c>
      <c r="D139" s="1">
        <f>(VLOOKUP($A139,'CAF BLS Adjustment'!$B:$S,8,FALSE))</f>
        <v>46776</v>
      </c>
      <c r="E139" s="1">
        <f>(VLOOKUP($A139,'CAF BLS Adjustment'!$B:$S,5,FALSE))</f>
        <v>6408863</v>
      </c>
      <c r="F139" s="1">
        <f>(VLOOKUP($A139,'CAF BLS Adjustment'!$B:$S,6,FALSE))</f>
        <v>300751</v>
      </c>
      <c r="G139" s="1">
        <f t="shared" si="6"/>
        <v>46776</v>
      </c>
      <c r="H139" s="1">
        <f t="shared" si="7"/>
        <v>5399319.8918936634</v>
      </c>
      <c r="I139" s="1">
        <f t="shared" si="8"/>
        <v>0</v>
      </c>
      <c r="J139" s="80"/>
    </row>
    <row r="140" spans="1:10">
      <c r="A140" s="94">
        <v>290581</v>
      </c>
      <c r="B140" s="92" t="s">
        <v>265</v>
      </c>
      <c r="C140" s="1">
        <f>(VLOOKUP($A140,'CAF BLS Adjustment'!$B:$S,18,FALSE))</f>
        <v>2386522.8273650631</v>
      </c>
      <c r="D140" s="1">
        <f>(VLOOKUP($A140,'CAF BLS Adjustment'!$B:$S,8,FALSE))</f>
        <v>153636</v>
      </c>
      <c r="E140" s="1">
        <f>(VLOOKUP($A140,'CAF BLS Adjustment'!$B:$S,5,FALSE))</f>
        <v>2769114</v>
      </c>
      <c r="F140" s="1">
        <f>(VLOOKUP($A140,'CAF BLS Adjustment'!$B:$S,6,FALSE))</f>
        <v>0</v>
      </c>
      <c r="G140" s="1">
        <f t="shared" si="6"/>
        <v>153636</v>
      </c>
      <c r="H140" s="1">
        <f t="shared" si="7"/>
        <v>2232886.8273650631</v>
      </c>
      <c r="I140" s="1">
        <f t="shared" si="8"/>
        <v>0</v>
      </c>
      <c r="J140" s="80"/>
    </row>
    <row r="141" spans="1:10">
      <c r="A141" s="94">
        <v>290598</v>
      </c>
      <c r="B141" s="92" t="s">
        <v>267</v>
      </c>
      <c r="C141" s="1">
        <f>(VLOOKUP($A141,'CAF BLS Adjustment'!$B:$S,18,FALSE))</f>
        <v>281486.61492381501</v>
      </c>
      <c r="D141" s="1">
        <f>(VLOOKUP($A141,'CAF BLS Adjustment'!$B:$S,8,FALSE))</f>
        <v>6738</v>
      </c>
      <c r="E141" s="1">
        <f>(VLOOKUP($A141,'CAF BLS Adjustment'!$B:$S,5,FALSE))</f>
        <v>328204</v>
      </c>
      <c r="F141" s="1">
        <f>(VLOOKUP($A141,'CAF BLS Adjustment'!$B:$S,6,FALSE))</f>
        <v>0</v>
      </c>
      <c r="G141" s="1">
        <f t="shared" si="6"/>
        <v>6738</v>
      </c>
      <c r="H141" s="1">
        <f t="shared" si="7"/>
        <v>274748.61492381501</v>
      </c>
      <c r="I141" s="1">
        <f t="shared" si="8"/>
        <v>0</v>
      </c>
      <c r="J141" s="80"/>
    </row>
    <row r="142" spans="1:10">
      <c r="A142" s="94">
        <v>300586</v>
      </c>
      <c r="B142" s="92" t="s">
        <v>270</v>
      </c>
      <c r="C142" s="1">
        <f>(VLOOKUP($A142,'CAF BLS Adjustment'!$B:$S,18,FALSE))</f>
        <v>213870.798825017</v>
      </c>
      <c r="D142" s="1">
        <f>(VLOOKUP($A142,'CAF BLS Adjustment'!$B:$S,8,FALSE))</f>
        <v>31350</v>
      </c>
      <c r="E142" s="1">
        <f>(VLOOKUP($A142,'CAF BLS Adjustment'!$B:$S,5,FALSE))</f>
        <v>209467</v>
      </c>
      <c r="F142" s="1">
        <f>(VLOOKUP($A142,'CAF BLS Adjustment'!$B:$S,6,FALSE))</f>
        <v>20082</v>
      </c>
      <c r="G142" s="1">
        <f t="shared" si="6"/>
        <v>31350</v>
      </c>
      <c r="H142" s="1">
        <f t="shared" si="7"/>
        <v>182520.798825017</v>
      </c>
      <c r="I142" s="1">
        <f t="shared" si="8"/>
        <v>0</v>
      </c>
      <c r="J142" s="80"/>
    </row>
    <row r="143" spans="1:10">
      <c r="A143" s="94">
        <v>300588</v>
      </c>
      <c r="B143" s="92" t="s">
        <v>271</v>
      </c>
      <c r="C143" s="1">
        <f>(VLOOKUP($A143,'CAF BLS Adjustment'!$B:$S,18,FALSE))</f>
        <v>192965.65418099097</v>
      </c>
      <c r="D143" s="1">
        <f>(VLOOKUP($A143,'CAF BLS Adjustment'!$B:$S,8,FALSE))</f>
        <v>-3252</v>
      </c>
      <c r="E143" s="1">
        <f>(VLOOKUP($A143,'CAF BLS Adjustment'!$B:$S,5,FALSE))</f>
        <v>196671</v>
      </c>
      <c r="F143" s="1">
        <f>(VLOOKUP($A143,'CAF BLS Adjustment'!$B:$S,6,FALSE))</f>
        <v>38786</v>
      </c>
      <c r="G143" s="1">
        <f t="shared" si="6"/>
        <v>-3252</v>
      </c>
      <c r="H143" s="1">
        <f t="shared" si="7"/>
        <v>196217.65418099097</v>
      </c>
      <c r="I143" s="1">
        <f t="shared" si="8"/>
        <v>0</v>
      </c>
      <c r="J143" s="80"/>
    </row>
    <row r="144" spans="1:10">
      <c r="A144" s="94">
        <v>300589</v>
      </c>
      <c r="B144" s="92" t="s">
        <v>272</v>
      </c>
      <c r="C144" s="1">
        <f>(VLOOKUP($A144,'CAF BLS Adjustment'!$B:$S,18,FALSE))</f>
        <v>179498.24205740771</v>
      </c>
      <c r="D144" s="1">
        <f>(VLOOKUP($A144,'CAF BLS Adjustment'!$B:$S,8,FALSE))</f>
        <v>1164</v>
      </c>
      <c r="E144" s="1">
        <f>(VLOOKUP($A144,'CAF BLS Adjustment'!$B:$S,5,FALSE))</f>
        <v>116206</v>
      </c>
      <c r="F144" s="1">
        <f>(VLOOKUP($A144,'CAF BLS Adjustment'!$B:$S,6,FALSE))</f>
        <v>94033</v>
      </c>
      <c r="G144" s="1">
        <f t="shared" si="6"/>
        <v>1164</v>
      </c>
      <c r="H144" s="1">
        <f t="shared" si="7"/>
        <v>116206</v>
      </c>
      <c r="I144" s="1">
        <f t="shared" si="8"/>
        <v>62128.242057407711</v>
      </c>
      <c r="J144" s="80"/>
    </row>
    <row r="145" spans="1:10">
      <c r="A145" s="94">
        <v>300590</v>
      </c>
      <c r="B145" s="92" t="s">
        <v>273</v>
      </c>
      <c r="C145" s="1">
        <f>(VLOOKUP($A145,'CAF BLS Adjustment'!$B:$S,18,FALSE))</f>
        <v>363572.63630091026</v>
      </c>
      <c r="D145" s="1">
        <f>(VLOOKUP($A145,'CAF BLS Adjustment'!$B:$S,8,FALSE))</f>
        <v>19920</v>
      </c>
      <c r="E145" s="1">
        <f>(VLOOKUP($A145,'CAF BLS Adjustment'!$B:$S,5,FALSE))</f>
        <v>292663</v>
      </c>
      <c r="F145" s="1">
        <f>(VLOOKUP($A145,'CAF BLS Adjustment'!$B:$S,6,FALSE))</f>
        <v>105162</v>
      </c>
      <c r="G145" s="1">
        <f t="shared" si="6"/>
        <v>19920</v>
      </c>
      <c r="H145" s="1">
        <f t="shared" si="7"/>
        <v>292663</v>
      </c>
      <c r="I145" s="1">
        <f t="shared" si="8"/>
        <v>50989.636300910264</v>
      </c>
      <c r="J145" s="80"/>
    </row>
    <row r="146" spans="1:10">
      <c r="A146" s="94">
        <v>300591</v>
      </c>
      <c r="B146" s="92" t="s">
        <v>274</v>
      </c>
      <c r="C146" s="1">
        <f>(VLOOKUP($A146,'CAF BLS Adjustment'!$B:$S,18,FALSE))</f>
        <v>105950.37817735145</v>
      </c>
      <c r="D146" s="1">
        <f>(VLOOKUP($A146,'CAF BLS Adjustment'!$B:$S,8,FALSE))</f>
        <v>-1260</v>
      </c>
      <c r="E146" s="1">
        <f>(VLOOKUP($A146,'CAF BLS Adjustment'!$B:$S,5,FALSE))</f>
        <v>128476</v>
      </c>
      <c r="F146" s="1">
        <f>(VLOOKUP($A146,'CAF BLS Adjustment'!$B:$S,6,FALSE))</f>
        <v>1173</v>
      </c>
      <c r="G146" s="1">
        <f t="shared" si="6"/>
        <v>-1260</v>
      </c>
      <c r="H146" s="1">
        <f t="shared" si="7"/>
        <v>107210.37817735145</v>
      </c>
      <c r="I146" s="1">
        <f t="shared" si="8"/>
        <v>0</v>
      </c>
      <c r="J146" s="80"/>
    </row>
    <row r="147" spans="1:10">
      <c r="A147" s="94">
        <v>300594</v>
      </c>
      <c r="B147" s="92" t="s">
        <v>275</v>
      </c>
      <c r="C147" s="1">
        <f>(VLOOKUP($A147,'CAF BLS Adjustment'!$B:$S,18,FALSE))</f>
        <v>329393.02786284807</v>
      </c>
      <c r="D147" s="1">
        <f>(VLOOKUP($A147,'CAF BLS Adjustment'!$B:$S,8,FALSE))</f>
        <v>-58374</v>
      </c>
      <c r="E147" s="1">
        <f>(VLOOKUP($A147,'CAF BLS Adjustment'!$B:$S,5,FALSE))</f>
        <v>563720</v>
      </c>
      <c r="F147" s="1">
        <f>(VLOOKUP($A147,'CAF BLS Adjustment'!$B:$S,6,FALSE))</f>
        <v>0</v>
      </c>
      <c r="G147" s="1">
        <f t="shared" si="6"/>
        <v>-58374</v>
      </c>
      <c r="H147" s="1">
        <f t="shared" si="7"/>
        <v>387767.02786284807</v>
      </c>
      <c r="I147" s="1">
        <f t="shared" si="8"/>
        <v>0</v>
      </c>
      <c r="J147" s="80"/>
    </row>
    <row r="148" spans="1:10">
      <c r="A148" s="94">
        <v>300598</v>
      </c>
      <c r="B148" s="92" t="s">
        <v>277</v>
      </c>
      <c r="C148" s="1">
        <f>(VLOOKUP($A148,'CAF BLS Adjustment'!$B:$S,18,FALSE))</f>
        <v>374881.20241754549</v>
      </c>
      <c r="D148" s="1">
        <f>(VLOOKUP($A148,'CAF BLS Adjustment'!$B:$S,8,FALSE))</f>
        <v>-21120</v>
      </c>
      <c r="E148" s="1">
        <f>(VLOOKUP($A148,'CAF BLS Adjustment'!$B:$S,5,FALSE))</f>
        <v>356991</v>
      </c>
      <c r="F148" s="1">
        <f>(VLOOKUP($A148,'CAF BLS Adjustment'!$B:$S,6,FALSE))</f>
        <v>88379</v>
      </c>
      <c r="G148" s="1">
        <f t="shared" si="6"/>
        <v>-21120</v>
      </c>
      <c r="H148" s="1">
        <f t="shared" si="7"/>
        <v>356991</v>
      </c>
      <c r="I148" s="1">
        <f t="shared" si="8"/>
        <v>39010.202417545486</v>
      </c>
      <c r="J148" s="80"/>
    </row>
    <row r="149" spans="1:10">
      <c r="A149" s="94">
        <v>300606</v>
      </c>
      <c r="B149" s="92" t="s">
        <v>278</v>
      </c>
      <c r="C149" s="1">
        <f>(VLOOKUP($A149,'CAF BLS Adjustment'!$B:$S,18,FALSE))</f>
        <v>508503.85008923244</v>
      </c>
      <c r="D149" s="1">
        <f>(VLOOKUP($A149,'CAF BLS Adjustment'!$B:$S,8,FALSE))</f>
        <v>-24642</v>
      </c>
      <c r="E149" s="1">
        <f>(VLOOKUP($A149,'CAF BLS Adjustment'!$B:$S,5,FALSE))</f>
        <v>544667</v>
      </c>
      <c r="F149" s="1">
        <f>(VLOOKUP($A149,'CAF BLS Adjustment'!$B:$S,6,FALSE))</f>
        <v>109626</v>
      </c>
      <c r="G149" s="1">
        <f t="shared" si="6"/>
        <v>-24642</v>
      </c>
      <c r="H149" s="1">
        <f t="shared" si="7"/>
        <v>533145.85008923244</v>
      </c>
      <c r="I149" s="1">
        <f t="shared" si="8"/>
        <v>0</v>
      </c>
      <c r="J149" s="80"/>
    </row>
    <row r="150" spans="1:10">
      <c r="A150" s="94">
        <v>300609</v>
      </c>
      <c r="B150" s="92" t="s">
        <v>280</v>
      </c>
      <c r="C150" s="1">
        <f>(VLOOKUP($A150,'CAF BLS Adjustment'!$B:$S,18,FALSE))</f>
        <v>368673.40994787245</v>
      </c>
      <c r="D150" s="1">
        <f>(VLOOKUP($A150,'CAF BLS Adjustment'!$B:$S,8,FALSE))</f>
        <v>-5250</v>
      </c>
      <c r="E150" s="1">
        <f>(VLOOKUP($A150,'CAF BLS Adjustment'!$B:$S,5,FALSE))</f>
        <v>245444</v>
      </c>
      <c r="F150" s="1">
        <f>(VLOOKUP($A150,'CAF BLS Adjustment'!$B:$S,6,FALSE))</f>
        <v>198279</v>
      </c>
      <c r="G150" s="1">
        <f t="shared" si="6"/>
        <v>-5250</v>
      </c>
      <c r="H150" s="1">
        <f t="shared" si="7"/>
        <v>245444</v>
      </c>
      <c r="I150" s="1">
        <f t="shared" si="8"/>
        <v>128479.40994787245</v>
      </c>
      <c r="J150" s="80"/>
    </row>
    <row r="151" spans="1:10">
      <c r="A151" s="94">
        <v>300612</v>
      </c>
      <c r="B151" s="92" t="s">
        <v>281</v>
      </c>
      <c r="C151" s="1">
        <f>(VLOOKUP($A151,'CAF BLS Adjustment'!$B:$S,18,FALSE))</f>
        <v>196728.0225299095</v>
      </c>
      <c r="D151" s="1">
        <f>(VLOOKUP($A151,'CAF BLS Adjustment'!$B:$S,8,FALSE))</f>
        <v>42198</v>
      </c>
      <c r="E151" s="1">
        <f>(VLOOKUP($A151,'CAF BLS Adjustment'!$B:$S,5,FALSE))</f>
        <v>183475</v>
      </c>
      <c r="F151" s="1">
        <f>(VLOOKUP($A151,'CAF BLS Adjustment'!$B:$S,6,FALSE))</f>
        <v>0</v>
      </c>
      <c r="G151" s="1">
        <f t="shared" si="6"/>
        <v>42198</v>
      </c>
      <c r="H151" s="1">
        <f t="shared" si="7"/>
        <v>154530.0225299095</v>
      </c>
      <c r="I151" s="1">
        <f t="shared" si="8"/>
        <v>0</v>
      </c>
      <c r="J151" s="80"/>
    </row>
    <row r="152" spans="1:10">
      <c r="A152" s="94">
        <v>300614</v>
      </c>
      <c r="B152" s="92" t="s">
        <v>283</v>
      </c>
      <c r="C152" s="1">
        <f>(VLOOKUP($A152,'CAF BLS Adjustment'!$B:$S,18,FALSE))</f>
        <v>216110.07319585702</v>
      </c>
      <c r="D152" s="1">
        <f>(VLOOKUP($A152,'CAF BLS Adjustment'!$B:$S,8,FALSE))</f>
        <v>468</v>
      </c>
      <c r="E152" s="1">
        <f>(VLOOKUP($A152,'CAF BLS Adjustment'!$B:$S,5,FALSE))</f>
        <v>145482</v>
      </c>
      <c r="F152" s="1">
        <f>(VLOOKUP($A152,'CAF BLS Adjustment'!$B:$S,6,FALSE))</f>
        <v>112032</v>
      </c>
      <c r="G152" s="1">
        <f t="shared" si="6"/>
        <v>468</v>
      </c>
      <c r="H152" s="1">
        <f t="shared" si="7"/>
        <v>145482</v>
      </c>
      <c r="I152" s="1">
        <f t="shared" si="8"/>
        <v>70160.073195857025</v>
      </c>
      <c r="J152" s="80"/>
    </row>
    <row r="153" spans="1:10">
      <c r="A153" s="94">
        <v>300619</v>
      </c>
      <c r="B153" s="92" t="s">
        <v>284</v>
      </c>
      <c r="C153" s="1">
        <f>(VLOOKUP($A153,'CAF BLS Adjustment'!$B:$S,18,FALSE))</f>
        <v>175222.12494446151</v>
      </c>
      <c r="D153" s="1">
        <f>(VLOOKUP($A153,'CAF BLS Adjustment'!$B:$S,8,FALSE))</f>
        <v>-3480</v>
      </c>
      <c r="E153" s="1">
        <f>(VLOOKUP($A153,'CAF BLS Adjustment'!$B:$S,5,FALSE))</f>
        <v>222743</v>
      </c>
      <c r="F153" s="1">
        <f>(VLOOKUP($A153,'CAF BLS Adjustment'!$B:$S,6,FALSE))</f>
        <v>0</v>
      </c>
      <c r="G153" s="1">
        <f t="shared" si="6"/>
        <v>-3480</v>
      </c>
      <c r="H153" s="1">
        <f t="shared" si="7"/>
        <v>178702.12494446151</v>
      </c>
      <c r="I153" s="1">
        <f t="shared" si="8"/>
        <v>0</v>
      </c>
      <c r="J153" s="80"/>
    </row>
    <row r="154" spans="1:10">
      <c r="A154" s="94">
        <v>300625</v>
      </c>
      <c r="B154" s="92" t="s">
        <v>285</v>
      </c>
      <c r="C154" s="1">
        <f>(VLOOKUP($A154,'CAF BLS Adjustment'!$B:$S,18,FALSE))</f>
        <v>282682.43128415325</v>
      </c>
      <c r="D154" s="1">
        <f>(VLOOKUP($A154,'CAF BLS Adjustment'!$B:$S,8,FALSE))</f>
        <v>774</v>
      </c>
      <c r="E154" s="1">
        <f>(VLOOKUP($A154,'CAF BLS Adjustment'!$B:$S,5,FALSE))</f>
        <v>287926</v>
      </c>
      <c r="F154" s="1">
        <f>(VLOOKUP($A154,'CAF BLS Adjustment'!$B:$S,6,FALSE))</f>
        <v>61238</v>
      </c>
      <c r="G154" s="1">
        <f t="shared" si="6"/>
        <v>774</v>
      </c>
      <c r="H154" s="1">
        <f t="shared" si="7"/>
        <v>281908.43128415325</v>
      </c>
      <c r="I154" s="1">
        <f t="shared" si="8"/>
        <v>0</v>
      </c>
      <c r="J154" s="80"/>
    </row>
    <row r="155" spans="1:10">
      <c r="A155" s="94">
        <v>300634</v>
      </c>
      <c r="B155" s="92" t="s">
        <v>287</v>
      </c>
      <c r="C155" s="1">
        <f>(VLOOKUP($A155,'CAF BLS Adjustment'!$B:$S,18,FALSE))</f>
        <v>511651.53097404045</v>
      </c>
      <c r="D155" s="1">
        <f>(VLOOKUP($A155,'CAF BLS Adjustment'!$B:$S,8,FALSE))</f>
        <v>1530</v>
      </c>
      <c r="E155" s="1">
        <f>(VLOOKUP($A155,'CAF BLS Adjustment'!$B:$S,5,FALSE))</f>
        <v>626806</v>
      </c>
      <c r="F155" s="1">
        <f>(VLOOKUP($A155,'CAF BLS Adjustment'!$B:$S,6,FALSE))</f>
        <v>0</v>
      </c>
      <c r="G155" s="1">
        <f t="shared" si="6"/>
        <v>1530</v>
      </c>
      <c r="H155" s="1">
        <f t="shared" si="7"/>
        <v>510121.53097404045</v>
      </c>
      <c r="I155" s="1">
        <f t="shared" si="8"/>
        <v>0</v>
      </c>
      <c r="J155" s="80"/>
    </row>
    <row r="156" spans="1:10">
      <c r="A156" s="94">
        <v>300639</v>
      </c>
      <c r="B156" s="92" t="s">
        <v>288</v>
      </c>
      <c r="C156" s="1">
        <f>(VLOOKUP($A156,'CAF BLS Adjustment'!$B:$S,18,FALSE))</f>
        <v>217488.38091341668</v>
      </c>
      <c r="D156" s="1">
        <f>(VLOOKUP($A156,'CAF BLS Adjustment'!$B:$S,8,FALSE))</f>
        <v>9702</v>
      </c>
      <c r="E156" s="1">
        <f>(VLOOKUP($A156,'CAF BLS Adjustment'!$B:$S,5,FALSE))</f>
        <v>172904</v>
      </c>
      <c r="F156" s="1">
        <f>(VLOOKUP($A156,'CAF BLS Adjustment'!$B:$S,6,FALSE))</f>
        <v>79879</v>
      </c>
      <c r="G156" s="1">
        <f t="shared" si="6"/>
        <v>9702</v>
      </c>
      <c r="H156" s="1">
        <f t="shared" si="7"/>
        <v>172904</v>
      </c>
      <c r="I156" s="1">
        <f t="shared" si="8"/>
        <v>34882.38091341668</v>
      </c>
      <c r="J156" s="80"/>
    </row>
    <row r="157" spans="1:10">
      <c r="A157" s="94">
        <v>300650</v>
      </c>
      <c r="B157" s="92" t="s">
        <v>291</v>
      </c>
      <c r="C157" s="1">
        <f>(VLOOKUP($A157,'CAF BLS Adjustment'!$B:$S,18,FALSE))</f>
        <v>225348.60832665858</v>
      </c>
      <c r="D157" s="1">
        <f>(VLOOKUP($A157,'CAF BLS Adjustment'!$B:$S,8,FALSE))</f>
        <v>-11118</v>
      </c>
      <c r="E157" s="1">
        <f>(VLOOKUP($A157,'CAF BLS Adjustment'!$B:$S,5,FALSE))</f>
        <v>290629</v>
      </c>
      <c r="F157" s="1">
        <f>(VLOOKUP($A157,'CAF BLS Adjustment'!$B:$S,6,FALSE))</f>
        <v>1047</v>
      </c>
      <c r="G157" s="1">
        <f t="shared" si="6"/>
        <v>-11118</v>
      </c>
      <c r="H157" s="1">
        <f t="shared" si="7"/>
        <v>236466.60832665858</v>
      </c>
      <c r="I157" s="1">
        <f t="shared" si="8"/>
        <v>0</v>
      </c>
      <c r="J157" s="80"/>
    </row>
    <row r="158" spans="1:10">
      <c r="A158" s="94">
        <v>300656</v>
      </c>
      <c r="B158" s="92" t="s">
        <v>293</v>
      </c>
      <c r="C158" s="1">
        <f>(VLOOKUP($A158,'CAF BLS Adjustment'!$B:$S,18,FALSE))</f>
        <v>220907.51555515273</v>
      </c>
      <c r="D158" s="1">
        <f>(VLOOKUP($A158,'CAF BLS Adjustment'!$B:$S,8,FALSE))</f>
        <v>-2370</v>
      </c>
      <c r="E158" s="1">
        <f>(VLOOKUP($A158,'CAF BLS Adjustment'!$B:$S,5,FALSE))</f>
        <v>167868</v>
      </c>
      <c r="F158" s="1">
        <f>(VLOOKUP($A158,'CAF BLS Adjustment'!$B:$S,6,FALSE))</f>
        <v>96107</v>
      </c>
      <c r="G158" s="1">
        <f t="shared" si="6"/>
        <v>-2370</v>
      </c>
      <c r="H158" s="1">
        <f t="shared" si="7"/>
        <v>167868</v>
      </c>
      <c r="I158" s="1">
        <f t="shared" si="8"/>
        <v>55409.515555152728</v>
      </c>
      <c r="J158" s="80"/>
    </row>
    <row r="159" spans="1:10">
      <c r="A159" s="94">
        <v>300663</v>
      </c>
      <c r="B159" s="92" t="s">
        <v>297</v>
      </c>
      <c r="C159" s="1">
        <f>(VLOOKUP($A159,'CAF BLS Adjustment'!$B:$S,18,FALSE))</f>
        <v>89622.517381596335</v>
      </c>
      <c r="D159" s="1">
        <f>(VLOOKUP($A159,'CAF BLS Adjustment'!$B:$S,8,FALSE))</f>
        <v>-1020</v>
      </c>
      <c r="E159" s="1">
        <f>(VLOOKUP($A159,'CAF BLS Adjustment'!$B:$S,5,FALSE))</f>
        <v>72717</v>
      </c>
      <c r="F159" s="1">
        <f>(VLOOKUP($A159,'CAF BLS Adjustment'!$B:$S,6,FALSE))</f>
        <v>32575</v>
      </c>
      <c r="G159" s="1">
        <f t="shared" si="6"/>
        <v>-1020</v>
      </c>
      <c r="H159" s="1">
        <f t="shared" si="7"/>
        <v>72717</v>
      </c>
      <c r="I159" s="1">
        <f t="shared" si="8"/>
        <v>17925.517381596335</v>
      </c>
      <c r="J159" s="80"/>
    </row>
    <row r="160" spans="1:10">
      <c r="A160" s="94">
        <v>300664</v>
      </c>
      <c r="B160" s="92" t="s">
        <v>298</v>
      </c>
      <c r="C160" s="1">
        <f>(VLOOKUP($A160,'CAF BLS Adjustment'!$B:$S,18,FALSE))</f>
        <v>166841.13278411681</v>
      </c>
      <c r="D160" s="1">
        <f>(VLOOKUP($A160,'CAF BLS Adjustment'!$B:$S,8,FALSE))</f>
        <v>9864</v>
      </c>
      <c r="E160" s="1">
        <f>(VLOOKUP($A160,'CAF BLS Adjustment'!$B:$S,5,FALSE))</f>
        <v>195729</v>
      </c>
      <c r="F160" s="1">
        <f>(VLOOKUP($A160,'CAF BLS Adjustment'!$B:$S,6,FALSE))</f>
        <v>0</v>
      </c>
      <c r="G160" s="1">
        <f t="shared" si="6"/>
        <v>9864</v>
      </c>
      <c r="H160" s="1">
        <f t="shared" si="7"/>
        <v>156977.13278411681</v>
      </c>
      <c r="I160" s="1">
        <f t="shared" si="8"/>
        <v>0</v>
      </c>
      <c r="J160" s="80"/>
    </row>
    <row r="161" spans="1:10">
      <c r="A161" s="94">
        <v>310542</v>
      </c>
      <c r="B161" s="92" t="s">
        <v>300</v>
      </c>
      <c r="C161" s="1">
        <f>(VLOOKUP($A161,'CAF BLS Adjustment'!$B:$S,18,FALSE))</f>
        <v>107516.42479202193</v>
      </c>
      <c r="D161" s="1">
        <f>(VLOOKUP($A161,'CAF BLS Adjustment'!$B:$S,8,FALSE))</f>
        <v>-37458</v>
      </c>
      <c r="E161" s="1">
        <f>(VLOOKUP($A161,'CAF BLS Adjustment'!$B:$S,5,FALSE))</f>
        <v>158724.08680013201</v>
      </c>
      <c r="F161" s="1">
        <f>(VLOOKUP($A161,'CAF BLS Adjustment'!$B:$S,6,FALSE))</f>
        <v>0</v>
      </c>
      <c r="G161" s="1">
        <f t="shared" si="6"/>
        <v>-37458</v>
      </c>
      <c r="H161" s="1">
        <f t="shared" si="7"/>
        <v>144974.42479202192</v>
      </c>
      <c r="I161" s="1">
        <f t="shared" si="8"/>
        <v>0</v>
      </c>
      <c r="J161" s="80"/>
    </row>
    <row r="162" spans="1:10">
      <c r="A162" s="94">
        <v>310669</v>
      </c>
      <c r="B162" s="92" t="s">
        <v>301</v>
      </c>
      <c r="C162" s="1">
        <f>(VLOOKUP($A162,'CAF BLS Adjustment'!$B:$S,18,FALSE))</f>
        <v>3096252.5147047457</v>
      </c>
      <c r="D162" s="1">
        <f>(VLOOKUP($A162,'CAF BLS Adjustment'!$B:$S,8,FALSE))</f>
        <v>42540</v>
      </c>
      <c r="E162" s="1">
        <f>(VLOOKUP($A162,'CAF BLS Adjustment'!$B:$S,5,FALSE))</f>
        <v>856354</v>
      </c>
      <c r="F162" s="1">
        <f>(VLOOKUP($A162,'CAF BLS Adjustment'!$B:$S,6,FALSE))</f>
        <v>2580987</v>
      </c>
      <c r="G162" s="1">
        <f t="shared" si="6"/>
        <v>42540</v>
      </c>
      <c r="H162" s="1">
        <f t="shared" si="7"/>
        <v>856354</v>
      </c>
      <c r="I162" s="1">
        <f t="shared" si="8"/>
        <v>2197358.5147047457</v>
      </c>
      <c r="J162" s="80"/>
    </row>
    <row r="163" spans="1:10">
      <c r="A163" s="94">
        <v>310675</v>
      </c>
      <c r="B163" s="92" t="s">
        <v>303</v>
      </c>
      <c r="C163" s="1">
        <f>(VLOOKUP($A163,'CAF BLS Adjustment'!$B:$S,18,FALSE))</f>
        <v>942446.26107051247</v>
      </c>
      <c r="D163" s="1">
        <f>(VLOOKUP($A163,'CAF BLS Adjustment'!$B:$S,8,FALSE))</f>
        <v>29058</v>
      </c>
      <c r="E163" s="1">
        <f>(VLOOKUP($A163,'CAF BLS Adjustment'!$B:$S,5,FALSE))</f>
        <v>790559</v>
      </c>
      <c r="F163" s="1">
        <f>(VLOOKUP($A163,'CAF BLS Adjustment'!$B:$S,6,FALSE))</f>
        <v>315824</v>
      </c>
      <c r="G163" s="1">
        <f t="shared" si="6"/>
        <v>29058</v>
      </c>
      <c r="H163" s="1">
        <f t="shared" si="7"/>
        <v>790559</v>
      </c>
      <c r="I163" s="1">
        <f t="shared" si="8"/>
        <v>122829.26107051247</v>
      </c>
      <c r="J163" s="80"/>
    </row>
    <row r="164" spans="1:10">
      <c r="A164" s="94">
        <v>310676</v>
      </c>
      <c r="B164" s="92" t="s">
        <v>304</v>
      </c>
      <c r="C164" s="1">
        <f>(VLOOKUP($A164,'CAF BLS Adjustment'!$B:$S,18,FALSE))</f>
        <v>874501.95133881911</v>
      </c>
      <c r="D164" s="1">
        <f>(VLOOKUP($A164,'CAF BLS Adjustment'!$B:$S,8,FALSE))</f>
        <v>31998</v>
      </c>
      <c r="E164" s="1">
        <f>(VLOOKUP($A164,'CAF BLS Adjustment'!$B:$S,5,FALSE))</f>
        <v>1070227</v>
      </c>
      <c r="F164" s="1">
        <f>(VLOOKUP($A164,'CAF BLS Adjustment'!$B:$S,6,FALSE))</f>
        <v>0</v>
      </c>
      <c r="G164" s="1">
        <f t="shared" si="6"/>
        <v>31998</v>
      </c>
      <c r="H164" s="1">
        <f t="shared" si="7"/>
        <v>842503.95133881911</v>
      </c>
      <c r="I164" s="1">
        <f t="shared" si="8"/>
        <v>0</v>
      </c>
      <c r="J164" s="80"/>
    </row>
    <row r="165" spans="1:10">
      <c r="A165" s="94">
        <v>310678</v>
      </c>
      <c r="B165" s="92" t="s">
        <v>305</v>
      </c>
      <c r="C165" s="1">
        <f>(VLOOKUP($A165,'CAF BLS Adjustment'!$B:$S,18,FALSE))</f>
        <v>196446.20224725339</v>
      </c>
      <c r="D165" s="1">
        <f>(VLOOKUP($A165,'CAF BLS Adjustment'!$B:$S,8,FALSE))</f>
        <v>-1578</v>
      </c>
      <c r="E165" s="1">
        <f>(VLOOKUP($A165,'CAF BLS Adjustment'!$B:$S,5,FALSE))</f>
        <v>189541</v>
      </c>
      <c r="F165" s="1">
        <f>(VLOOKUP($A165,'CAF BLS Adjustment'!$B:$S,6,FALSE))</f>
        <v>50483</v>
      </c>
      <c r="G165" s="1">
        <f t="shared" si="6"/>
        <v>-1578</v>
      </c>
      <c r="H165" s="1">
        <f t="shared" si="7"/>
        <v>189541</v>
      </c>
      <c r="I165" s="1">
        <f t="shared" si="8"/>
        <v>8483.2022472533863</v>
      </c>
      <c r="J165" s="80"/>
    </row>
    <row r="166" spans="1:10">
      <c r="A166" s="94">
        <v>310679</v>
      </c>
      <c r="B166" s="92" t="s">
        <v>306</v>
      </c>
      <c r="C166" s="1">
        <f>(VLOOKUP($A166,'CAF BLS Adjustment'!$B:$S,18,FALSE))</f>
        <v>417832.87268158543</v>
      </c>
      <c r="D166" s="1">
        <f>(VLOOKUP($A166,'CAF BLS Adjustment'!$B:$S,8,FALSE))</f>
        <v>2652</v>
      </c>
      <c r="E166" s="1">
        <f>(VLOOKUP($A166,'CAF BLS Adjustment'!$B:$S,5,FALSE))</f>
        <v>299348</v>
      </c>
      <c r="F166" s="1">
        <f>(VLOOKUP($A166,'CAF BLS Adjustment'!$B:$S,6,FALSE))</f>
        <v>196352</v>
      </c>
      <c r="G166" s="1">
        <f t="shared" si="6"/>
        <v>2652</v>
      </c>
      <c r="H166" s="1">
        <f t="shared" si="7"/>
        <v>299348</v>
      </c>
      <c r="I166" s="1">
        <f t="shared" si="8"/>
        <v>115832.87268158543</v>
      </c>
      <c r="J166" s="80"/>
    </row>
    <row r="167" spans="1:10">
      <c r="A167" s="94">
        <v>310688</v>
      </c>
      <c r="B167" s="92" t="s">
        <v>309</v>
      </c>
      <c r="C167" s="1">
        <f>(VLOOKUP($A167,'CAF BLS Adjustment'!$B:$S,18,FALSE))</f>
        <v>314360.5119516211</v>
      </c>
      <c r="D167" s="1">
        <f>(VLOOKUP($A167,'CAF BLS Adjustment'!$B:$S,8,FALSE))</f>
        <v>-10386</v>
      </c>
      <c r="E167" s="1">
        <f>(VLOOKUP($A167,'CAF BLS Adjustment'!$B:$S,5,FALSE))</f>
        <v>205179</v>
      </c>
      <c r="F167" s="1">
        <f>(VLOOKUP($A167,'CAF BLS Adjustment'!$B:$S,6,FALSE))</f>
        <v>176096</v>
      </c>
      <c r="G167" s="1">
        <f t="shared" si="6"/>
        <v>-10386</v>
      </c>
      <c r="H167" s="1">
        <f t="shared" si="7"/>
        <v>205179</v>
      </c>
      <c r="I167" s="1">
        <f t="shared" si="8"/>
        <v>119567.5119516211</v>
      </c>
      <c r="J167" s="80"/>
    </row>
    <row r="168" spans="1:10">
      <c r="A168" s="94">
        <v>310691</v>
      </c>
      <c r="B168" s="92" t="s">
        <v>310</v>
      </c>
      <c r="C168" s="1">
        <f>(VLOOKUP($A168,'CAF BLS Adjustment'!$B:$S,18,FALSE))</f>
        <v>708189.85301263665</v>
      </c>
      <c r="D168" s="1">
        <f>(VLOOKUP($A168,'CAF BLS Adjustment'!$B:$S,8,FALSE))</f>
        <v>80676</v>
      </c>
      <c r="E168" s="1">
        <f>(VLOOKUP($A168,'CAF BLS Adjustment'!$B:$S,5,FALSE))</f>
        <v>729469</v>
      </c>
      <c r="F168" s="1">
        <f>(VLOOKUP($A168,'CAF BLS Adjustment'!$B:$S,6,FALSE))</f>
        <v>0</v>
      </c>
      <c r="G168" s="1">
        <f t="shared" si="6"/>
        <v>80676</v>
      </c>
      <c r="H168" s="1">
        <f t="shared" si="7"/>
        <v>627513.85301263665</v>
      </c>
      <c r="I168" s="1">
        <f t="shared" si="8"/>
        <v>0</v>
      </c>
      <c r="J168" s="80"/>
    </row>
    <row r="169" spans="1:10">
      <c r="A169" s="94">
        <v>310692</v>
      </c>
      <c r="B169" s="92" t="s">
        <v>311</v>
      </c>
      <c r="C169" s="1">
        <f>(VLOOKUP($A169,'CAF BLS Adjustment'!$B:$S,18,FALSE))</f>
        <v>181719.65855260025</v>
      </c>
      <c r="D169" s="1">
        <f>(VLOOKUP($A169,'CAF BLS Adjustment'!$B:$S,8,FALSE))</f>
        <v>-3000</v>
      </c>
      <c r="E169" s="1">
        <f>(VLOOKUP($A169,'CAF BLS Adjustment'!$B:$S,5,FALSE))</f>
        <v>61775</v>
      </c>
      <c r="F169" s="1">
        <f>(VLOOKUP($A169,'CAF BLS Adjustment'!$B:$S,6,FALSE))</f>
        <v>159606</v>
      </c>
      <c r="G169" s="1">
        <f t="shared" si="6"/>
        <v>-3000</v>
      </c>
      <c r="H169" s="1">
        <f t="shared" si="7"/>
        <v>61775</v>
      </c>
      <c r="I169" s="1">
        <f t="shared" si="8"/>
        <v>122944.65855260025</v>
      </c>
      <c r="J169" s="80"/>
    </row>
    <row r="170" spans="1:10">
      <c r="A170" s="94">
        <v>310694</v>
      </c>
      <c r="B170" s="92" t="s">
        <v>312</v>
      </c>
      <c r="C170" s="1">
        <f>(VLOOKUP($A170,'CAF BLS Adjustment'!$B:$S,18,FALSE))</f>
        <v>100786.16679348165</v>
      </c>
      <c r="D170" s="1">
        <f>(VLOOKUP($A170,'CAF BLS Adjustment'!$B:$S,8,FALSE))</f>
        <v>-1368</v>
      </c>
      <c r="E170" s="1">
        <f>(VLOOKUP($A170,'CAF BLS Adjustment'!$B:$S,5,FALSE))</f>
        <v>123651</v>
      </c>
      <c r="F170" s="1">
        <f>(VLOOKUP($A170,'CAF BLS Adjustment'!$B:$S,6,FALSE))</f>
        <v>0</v>
      </c>
      <c r="G170" s="1">
        <f t="shared" si="6"/>
        <v>-1368</v>
      </c>
      <c r="H170" s="1">
        <f t="shared" si="7"/>
        <v>102154.16679348165</v>
      </c>
      <c r="I170" s="1">
        <f t="shared" si="8"/>
        <v>0</v>
      </c>
      <c r="J170" s="80"/>
    </row>
    <row r="171" spans="1:10">
      <c r="A171" s="94">
        <v>310703</v>
      </c>
      <c r="B171" s="92" t="s">
        <v>313</v>
      </c>
      <c r="C171" s="1">
        <f>(VLOOKUP($A171,'CAF BLS Adjustment'!$B:$S,18,FALSE))</f>
        <v>143682.76121394977</v>
      </c>
      <c r="D171" s="1">
        <f>(VLOOKUP($A171,'CAF BLS Adjustment'!$B:$S,8,FALSE))</f>
        <v>-90594</v>
      </c>
      <c r="E171" s="1">
        <f>(VLOOKUP($A171,'CAF BLS Adjustment'!$B:$S,5,FALSE))</f>
        <v>276449</v>
      </c>
      <c r="F171" s="1">
        <f>(VLOOKUP($A171,'CAF BLS Adjustment'!$B:$S,6,FALSE))</f>
        <v>0</v>
      </c>
      <c r="G171" s="1">
        <f t="shared" si="6"/>
        <v>-90594</v>
      </c>
      <c r="H171" s="1">
        <f t="shared" si="7"/>
        <v>234276.76121394977</v>
      </c>
      <c r="I171" s="1">
        <f t="shared" si="8"/>
        <v>0</v>
      </c>
      <c r="J171" s="80"/>
    </row>
    <row r="172" spans="1:10">
      <c r="A172" s="94">
        <v>310704</v>
      </c>
      <c r="B172" s="92" t="s">
        <v>314</v>
      </c>
      <c r="C172" s="1">
        <f>(VLOOKUP($A172,'CAF BLS Adjustment'!$B:$S,18,FALSE))</f>
        <v>1141706.7296123554</v>
      </c>
      <c r="D172" s="1">
        <f>(VLOOKUP($A172,'CAF BLS Adjustment'!$B:$S,8,FALSE))</f>
        <v>17982</v>
      </c>
      <c r="E172" s="1">
        <f>(VLOOKUP($A172,'CAF BLS Adjustment'!$B:$S,5,FALSE))</f>
        <v>593170</v>
      </c>
      <c r="F172" s="1">
        <f>(VLOOKUP($A172,'CAF BLS Adjustment'!$B:$S,6,FALSE))</f>
        <v>746615</v>
      </c>
      <c r="G172" s="1">
        <f t="shared" si="6"/>
        <v>17982</v>
      </c>
      <c r="H172" s="1">
        <f t="shared" si="7"/>
        <v>593170</v>
      </c>
      <c r="I172" s="1">
        <f t="shared" si="8"/>
        <v>530554.72961235535</v>
      </c>
      <c r="J172" s="80"/>
    </row>
    <row r="173" spans="1:10">
      <c r="A173" s="94">
        <v>310708</v>
      </c>
      <c r="B173" s="92" t="s">
        <v>315</v>
      </c>
      <c r="C173" s="1">
        <f>(VLOOKUP($A173,'CAF BLS Adjustment'!$B:$S,18,FALSE))</f>
        <v>202657.35615355984</v>
      </c>
      <c r="D173" s="1">
        <f>(VLOOKUP($A173,'CAF BLS Adjustment'!$B:$S,8,FALSE))</f>
        <v>40614</v>
      </c>
      <c r="E173" s="1">
        <f>(VLOOKUP($A173,'CAF BLS Adjustment'!$B:$S,5,FALSE))</f>
        <v>189315</v>
      </c>
      <c r="F173" s="1">
        <f>(VLOOKUP($A173,'CAF BLS Adjustment'!$B:$S,6,FALSE))</f>
        <v>6906</v>
      </c>
      <c r="G173" s="1">
        <f t="shared" si="6"/>
        <v>40614</v>
      </c>
      <c r="H173" s="1">
        <f t="shared" si="7"/>
        <v>162043.35615355984</v>
      </c>
      <c r="I173" s="1">
        <f t="shared" si="8"/>
        <v>0</v>
      </c>
      <c r="J173" s="80"/>
    </row>
    <row r="174" spans="1:10">
      <c r="A174" s="94">
        <v>310714</v>
      </c>
      <c r="B174" s="92" t="s">
        <v>318</v>
      </c>
      <c r="C174" s="1">
        <f>(VLOOKUP($A174,'CAF BLS Adjustment'!$B:$S,18,FALSE))</f>
        <v>405256.06572095962</v>
      </c>
      <c r="D174" s="1">
        <f>(VLOOKUP($A174,'CAF BLS Adjustment'!$B:$S,8,FALSE))</f>
        <v>38928</v>
      </c>
      <c r="E174" s="1">
        <f>(VLOOKUP($A174,'CAF BLS Adjustment'!$B:$S,5,FALSE))</f>
        <v>152567</v>
      </c>
      <c r="F174" s="1">
        <f>(VLOOKUP($A174,'CAF BLS Adjustment'!$B:$S,6,FALSE))</f>
        <v>259005</v>
      </c>
      <c r="G174" s="1">
        <f t="shared" si="6"/>
        <v>38928</v>
      </c>
      <c r="H174" s="1">
        <f t="shared" si="7"/>
        <v>152567</v>
      </c>
      <c r="I174" s="1">
        <f t="shared" si="8"/>
        <v>213761.06572095962</v>
      </c>
      <c r="J174" s="80"/>
    </row>
    <row r="175" spans="1:10">
      <c r="A175" s="94">
        <v>310721</v>
      </c>
      <c r="B175" s="92" t="s">
        <v>320</v>
      </c>
      <c r="C175" s="1">
        <f>(VLOOKUP($A175,'CAF BLS Adjustment'!$B:$S,18,FALSE))</f>
        <v>811242.59864891239</v>
      </c>
      <c r="D175" s="1">
        <f>(VLOOKUP($A175,'CAF BLS Adjustment'!$B:$S,8,FALSE))</f>
        <v>72030</v>
      </c>
      <c r="E175" s="1">
        <f>(VLOOKUP($A175,'CAF BLS Adjustment'!$B:$S,5,FALSE))</f>
        <v>855539</v>
      </c>
      <c r="F175" s="1">
        <f>(VLOOKUP($A175,'CAF BLS Adjustment'!$B:$S,6,FALSE))</f>
        <v>0</v>
      </c>
      <c r="G175" s="1">
        <f t="shared" si="6"/>
        <v>72030</v>
      </c>
      <c r="H175" s="1">
        <f t="shared" si="7"/>
        <v>739212.59864891239</v>
      </c>
      <c r="I175" s="1">
        <f t="shared" si="8"/>
        <v>0</v>
      </c>
      <c r="J175" s="80"/>
    </row>
    <row r="176" spans="1:10">
      <c r="A176" s="94">
        <v>310728</v>
      </c>
      <c r="B176" s="92" t="s">
        <v>323</v>
      </c>
      <c r="C176" s="1">
        <f>(VLOOKUP($A176,'CAF BLS Adjustment'!$B:$S,18,FALSE))</f>
        <v>183806.34394028349</v>
      </c>
      <c r="D176" s="1">
        <f>(VLOOKUP($A176,'CAF BLS Adjustment'!$B:$S,8,FALSE))</f>
        <v>-4500</v>
      </c>
      <c r="E176" s="1">
        <f>(VLOOKUP($A176,'CAF BLS Adjustment'!$B:$S,5,FALSE))</f>
        <v>224580</v>
      </c>
      <c r="F176" s="1">
        <f>(VLOOKUP($A176,'CAF BLS Adjustment'!$B:$S,6,FALSE))</f>
        <v>6715</v>
      </c>
      <c r="G176" s="1">
        <f t="shared" si="6"/>
        <v>-4500</v>
      </c>
      <c r="H176" s="1">
        <f t="shared" si="7"/>
        <v>188306.34394028349</v>
      </c>
      <c r="I176" s="1">
        <f t="shared" si="8"/>
        <v>0</v>
      </c>
      <c r="J176" s="80"/>
    </row>
    <row r="177" spans="1:10">
      <c r="A177" s="94">
        <v>310734</v>
      </c>
      <c r="B177" s="92" t="s">
        <v>325</v>
      </c>
      <c r="C177" s="1">
        <f>(VLOOKUP($A177,'CAF BLS Adjustment'!$B:$S,18,FALSE))</f>
        <v>121765.24966942529</v>
      </c>
      <c r="D177" s="1">
        <f>(VLOOKUP($A177,'CAF BLS Adjustment'!$B:$S,8,FALSE))</f>
        <v>13296</v>
      </c>
      <c r="E177" s="1">
        <f>(VLOOKUP($A177,'CAF BLS Adjustment'!$B:$S,5,FALSE))</f>
        <v>120680</v>
      </c>
      <c r="F177" s="1">
        <f>(VLOOKUP($A177,'CAF BLS Adjustment'!$B:$S,6,FALSE))</f>
        <v>9500</v>
      </c>
      <c r="G177" s="1">
        <f t="shared" si="6"/>
        <v>13296</v>
      </c>
      <c r="H177" s="1">
        <f t="shared" si="7"/>
        <v>108469.24966942529</v>
      </c>
      <c r="I177" s="1">
        <f t="shared" si="8"/>
        <v>0</v>
      </c>
      <c r="J177" s="80"/>
    </row>
    <row r="178" spans="1:10">
      <c r="A178" s="94">
        <v>310737</v>
      </c>
      <c r="B178" s="92" t="s">
        <v>327</v>
      </c>
      <c r="C178" s="1">
        <f>(VLOOKUP($A178,'CAF BLS Adjustment'!$B:$S,18,FALSE))</f>
        <v>96571.928127051156</v>
      </c>
      <c r="D178" s="1">
        <f>(VLOOKUP($A178,'CAF BLS Adjustment'!$B:$S,8,FALSE))</f>
        <v>-2154</v>
      </c>
      <c r="E178" s="1">
        <f>(VLOOKUP($A178,'CAF BLS Adjustment'!$B:$S,5,FALSE))</f>
        <v>119534</v>
      </c>
      <c r="F178" s="1">
        <f>(VLOOKUP($A178,'CAF BLS Adjustment'!$B:$S,6,FALSE))</f>
        <v>0</v>
      </c>
      <c r="G178" s="1">
        <f t="shared" si="6"/>
        <v>-2154</v>
      </c>
      <c r="H178" s="1">
        <f t="shared" si="7"/>
        <v>98725.928127051156</v>
      </c>
      <c r="I178" s="1">
        <f t="shared" si="8"/>
        <v>0</v>
      </c>
      <c r="J178" s="80"/>
    </row>
    <row r="179" spans="1:10">
      <c r="A179" s="94">
        <v>310777</v>
      </c>
      <c r="B179" s="92" t="s">
        <v>329</v>
      </c>
      <c r="C179" s="1">
        <f>(VLOOKUP($A179,'CAF BLS Adjustment'!$B:$S,18,FALSE))</f>
        <v>266413.95200131589</v>
      </c>
      <c r="D179" s="1">
        <f>(VLOOKUP($A179,'CAF BLS Adjustment'!$B:$S,8,FALSE))</f>
        <v>15486</v>
      </c>
      <c r="E179" s="1">
        <f>(VLOOKUP($A179,'CAF BLS Adjustment'!$B:$S,5,FALSE))</f>
        <v>179616</v>
      </c>
      <c r="F179" s="1">
        <f>(VLOOKUP($A179,'CAF BLS Adjustment'!$B:$S,6,FALSE))</f>
        <v>115676</v>
      </c>
      <c r="G179" s="1">
        <f t="shared" si="6"/>
        <v>15486</v>
      </c>
      <c r="H179" s="1">
        <f t="shared" si="7"/>
        <v>179616</v>
      </c>
      <c r="I179" s="1">
        <f t="shared" si="8"/>
        <v>71311.952001315891</v>
      </c>
      <c r="J179" s="80"/>
    </row>
    <row r="180" spans="1:10">
      <c r="A180" s="94">
        <v>320751</v>
      </c>
      <c r="B180" s="92" t="s">
        <v>334</v>
      </c>
      <c r="C180" s="1">
        <f>(VLOOKUP($A180,'CAF BLS Adjustment'!$B:$S,18,FALSE))</f>
        <v>480960.55508011067</v>
      </c>
      <c r="D180" s="1">
        <f>(VLOOKUP($A180,'CAF BLS Adjustment'!$B:$S,8,FALSE))</f>
        <v>-2724</v>
      </c>
      <c r="E180" s="1">
        <f>(VLOOKUP($A180,'CAF BLS Adjustment'!$B:$S,5,FALSE))</f>
        <v>348914</v>
      </c>
      <c r="F180" s="1">
        <f>(VLOOKUP($A180,'CAF BLS Adjustment'!$B:$S,6,FALSE))</f>
        <v>231973</v>
      </c>
      <c r="G180" s="1">
        <f t="shared" si="6"/>
        <v>-2724</v>
      </c>
      <c r="H180" s="1">
        <f t="shared" si="7"/>
        <v>348914</v>
      </c>
      <c r="I180" s="1">
        <f t="shared" si="8"/>
        <v>134770.55508011067</v>
      </c>
      <c r="J180" s="80"/>
    </row>
    <row r="181" spans="1:10">
      <c r="A181" s="94">
        <v>320753</v>
      </c>
      <c r="B181" s="92" t="s">
        <v>335</v>
      </c>
      <c r="C181" s="1">
        <f>(VLOOKUP($A181,'CAF BLS Adjustment'!$B:$S,18,FALSE))</f>
        <v>2955069.1142469565</v>
      </c>
      <c r="D181" s="1">
        <f>(VLOOKUP($A181,'CAF BLS Adjustment'!$B:$S,8,FALSE))</f>
        <v>120978</v>
      </c>
      <c r="E181" s="1">
        <f>(VLOOKUP($A181,'CAF BLS Adjustment'!$B:$S,5,FALSE))</f>
        <v>3353791</v>
      </c>
      <c r="F181" s="1">
        <f>(VLOOKUP($A181,'CAF BLS Adjustment'!$B:$S,6,FALSE))</f>
        <v>0</v>
      </c>
      <c r="G181" s="1">
        <f t="shared" si="6"/>
        <v>120978</v>
      </c>
      <c r="H181" s="1">
        <f t="shared" si="7"/>
        <v>2834091.1142469565</v>
      </c>
      <c r="I181" s="1">
        <f t="shared" si="8"/>
        <v>0</v>
      </c>
      <c r="J181" s="80"/>
    </row>
    <row r="182" spans="1:10">
      <c r="A182" s="94">
        <v>320756</v>
      </c>
      <c r="B182" s="92" t="s">
        <v>336</v>
      </c>
      <c r="C182" s="1">
        <f>(VLOOKUP($A182,'CAF BLS Adjustment'!$B:$S,18,FALSE))</f>
        <v>261545.66843322298</v>
      </c>
      <c r="D182" s="1">
        <f>(VLOOKUP($A182,'CAF BLS Adjustment'!$B:$S,8,FALSE))</f>
        <v>702</v>
      </c>
      <c r="E182" s="1">
        <f>(VLOOKUP($A182,'CAF BLS Adjustment'!$B:$S,5,FALSE))</f>
        <v>143332</v>
      </c>
      <c r="F182" s="1">
        <f>(VLOOKUP($A182,'CAF BLS Adjustment'!$B:$S,6,FALSE))</f>
        <v>166293</v>
      </c>
      <c r="G182" s="1">
        <f t="shared" si="6"/>
        <v>702</v>
      </c>
      <c r="H182" s="1">
        <f t="shared" si="7"/>
        <v>143332</v>
      </c>
      <c r="I182" s="1">
        <f t="shared" si="8"/>
        <v>117511.66843322298</v>
      </c>
      <c r="J182" s="80"/>
    </row>
    <row r="183" spans="1:10">
      <c r="A183" s="94">
        <v>320759</v>
      </c>
      <c r="B183" s="92" t="s">
        <v>337</v>
      </c>
      <c r="C183" s="1">
        <f>(VLOOKUP($A183,'CAF BLS Adjustment'!$B:$S,18,FALSE))</f>
        <v>1217040.4704766939</v>
      </c>
      <c r="D183" s="1">
        <f>(VLOOKUP($A183,'CAF BLS Adjustment'!$B:$S,8,FALSE))</f>
        <v>88590</v>
      </c>
      <c r="E183" s="1">
        <f>(VLOOKUP($A183,'CAF BLS Adjustment'!$B:$S,5,FALSE))</f>
        <v>1318175</v>
      </c>
      <c r="F183" s="1">
        <f>(VLOOKUP($A183,'CAF BLS Adjustment'!$B:$S,6,FALSE))</f>
        <v>0</v>
      </c>
      <c r="G183" s="1">
        <f t="shared" si="6"/>
        <v>88590</v>
      </c>
      <c r="H183" s="1">
        <f t="shared" si="7"/>
        <v>1128450.4704766939</v>
      </c>
      <c r="I183" s="1">
        <f t="shared" si="8"/>
        <v>0</v>
      </c>
      <c r="J183" s="80"/>
    </row>
    <row r="184" spans="1:10">
      <c r="A184" s="94">
        <v>320771</v>
      </c>
      <c r="B184" s="92" t="s">
        <v>338</v>
      </c>
      <c r="C184" s="1">
        <f>(VLOOKUP($A184,'CAF BLS Adjustment'!$B:$S,18,FALSE))</f>
        <v>166718.01666913458</v>
      </c>
      <c r="D184" s="1">
        <f>(VLOOKUP($A184,'CAF BLS Adjustment'!$B:$S,8,FALSE))</f>
        <v>2082</v>
      </c>
      <c r="E184" s="1">
        <f>(VLOOKUP($A184,'CAF BLS Adjustment'!$B:$S,5,FALSE))</f>
        <v>91873</v>
      </c>
      <c r="F184" s="1">
        <f>(VLOOKUP($A184,'CAF BLS Adjustment'!$B:$S,6,FALSE))</f>
        <v>101006</v>
      </c>
      <c r="G184" s="1">
        <f t="shared" si="6"/>
        <v>2082</v>
      </c>
      <c r="H184" s="1">
        <f t="shared" si="7"/>
        <v>91873</v>
      </c>
      <c r="I184" s="1">
        <f t="shared" si="8"/>
        <v>72763.01666913458</v>
      </c>
      <c r="J184" s="80"/>
    </row>
    <row r="185" spans="1:10">
      <c r="A185" s="94">
        <v>320775</v>
      </c>
      <c r="B185" s="92" t="s">
        <v>339</v>
      </c>
      <c r="C185" s="1">
        <f>(VLOOKUP($A185,'CAF BLS Adjustment'!$B:$S,18,FALSE))</f>
        <v>2189030.9541254439</v>
      </c>
      <c r="D185" s="1">
        <f>(VLOOKUP($A185,'CAF BLS Adjustment'!$B:$S,8,FALSE))</f>
        <v>171852</v>
      </c>
      <c r="E185" s="1">
        <f>(VLOOKUP($A185,'CAF BLS Adjustment'!$B:$S,5,FALSE))</f>
        <v>2347906</v>
      </c>
      <c r="F185" s="1">
        <f>(VLOOKUP($A185,'CAF BLS Adjustment'!$B:$S,6,FALSE))</f>
        <v>25269</v>
      </c>
      <c r="G185" s="1">
        <f t="shared" si="6"/>
        <v>171852</v>
      </c>
      <c r="H185" s="1">
        <f t="shared" si="7"/>
        <v>2017178.9541254439</v>
      </c>
      <c r="I185" s="1">
        <f t="shared" si="8"/>
        <v>0</v>
      </c>
      <c r="J185" s="80"/>
    </row>
    <row r="186" spans="1:10">
      <c r="A186" s="94">
        <v>320783</v>
      </c>
      <c r="B186" s="92" t="s">
        <v>343</v>
      </c>
      <c r="C186" s="1">
        <f>(VLOOKUP($A186,'CAF BLS Adjustment'!$B:$S,18,FALSE))</f>
        <v>1498242.3526368006</v>
      </c>
      <c r="D186" s="1">
        <f>(VLOOKUP($A186,'CAF BLS Adjustment'!$B:$S,8,FALSE))</f>
        <v>59916</v>
      </c>
      <c r="E186" s="1">
        <f>(VLOOKUP($A186,'CAF BLS Adjustment'!$B:$S,5,FALSE))</f>
        <v>412302</v>
      </c>
      <c r="F186" s="1">
        <f>(VLOOKUP($A186,'CAF BLS Adjustment'!$B:$S,6,FALSE))</f>
        <v>1213885</v>
      </c>
      <c r="G186" s="1">
        <f t="shared" si="6"/>
        <v>59916</v>
      </c>
      <c r="H186" s="1">
        <f t="shared" si="7"/>
        <v>412302</v>
      </c>
      <c r="I186" s="1">
        <f t="shared" si="8"/>
        <v>1026024.3526368006</v>
      </c>
      <c r="J186" s="80"/>
    </row>
    <row r="187" spans="1:10">
      <c r="A187" s="94">
        <v>320790</v>
      </c>
      <c r="B187" s="92" t="s">
        <v>345</v>
      </c>
      <c r="C187" s="1">
        <f>(VLOOKUP($A187,'CAF BLS Adjustment'!$B:$S,18,FALSE))</f>
        <v>538847.49764849525</v>
      </c>
      <c r="D187" s="1">
        <f>(VLOOKUP($A187,'CAF BLS Adjustment'!$B:$S,8,FALSE))</f>
        <v>88608</v>
      </c>
      <c r="E187" s="1">
        <f>(VLOOKUP($A187,'CAF BLS Adjustment'!$B:$S,5,FALSE))</f>
        <v>518603</v>
      </c>
      <c r="F187" s="1">
        <f>(VLOOKUP($A187,'CAF BLS Adjustment'!$B:$S,6,FALSE))</f>
        <v>0</v>
      </c>
      <c r="G187" s="1">
        <f t="shared" si="6"/>
        <v>88608</v>
      </c>
      <c r="H187" s="1">
        <f t="shared" si="7"/>
        <v>450239.49764849525</v>
      </c>
      <c r="I187" s="1">
        <f t="shared" si="8"/>
        <v>0</v>
      </c>
      <c r="J187" s="80"/>
    </row>
    <row r="188" spans="1:10">
      <c r="A188" s="94">
        <v>320792</v>
      </c>
      <c r="B188" s="92" t="s">
        <v>346</v>
      </c>
      <c r="C188" s="1">
        <f>(VLOOKUP($A188,'CAF BLS Adjustment'!$B:$S,18,FALSE))</f>
        <v>494682.76216576819</v>
      </c>
      <c r="D188" s="1">
        <f>(VLOOKUP($A188,'CAF BLS Adjustment'!$B:$S,8,FALSE))</f>
        <v>1302</v>
      </c>
      <c r="E188" s="1">
        <f>(VLOOKUP($A188,'CAF BLS Adjustment'!$B:$S,5,FALSE))</f>
        <v>321301</v>
      </c>
      <c r="F188" s="1">
        <f>(VLOOKUP($A188,'CAF BLS Adjustment'!$B:$S,6,FALSE))</f>
        <v>280528</v>
      </c>
      <c r="G188" s="1">
        <f t="shared" si="6"/>
        <v>1302</v>
      </c>
      <c r="H188" s="1">
        <f t="shared" si="7"/>
        <v>321301</v>
      </c>
      <c r="I188" s="1">
        <f t="shared" si="8"/>
        <v>172079.76216576819</v>
      </c>
      <c r="J188" s="80"/>
    </row>
    <row r="189" spans="1:10">
      <c r="A189" s="94">
        <v>320796</v>
      </c>
      <c r="B189" s="92" t="s">
        <v>347</v>
      </c>
      <c r="C189" s="1">
        <f>(VLOOKUP($A189,'CAF BLS Adjustment'!$B:$S,18,FALSE))</f>
        <v>401124.53238238161</v>
      </c>
      <c r="D189" s="1">
        <f>(VLOOKUP($A189,'CAF BLS Adjustment'!$B:$S,8,FALSE))</f>
        <v>25410</v>
      </c>
      <c r="E189" s="1">
        <f>(VLOOKUP($A189,'CAF BLS Adjustment'!$B:$S,5,FALSE))</f>
        <v>173718</v>
      </c>
      <c r="F189" s="1">
        <f>(VLOOKUP($A189,'CAF BLS Adjustment'!$B:$S,6,FALSE))</f>
        <v>253641</v>
      </c>
      <c r="G189" s="1">
        <f t="shared" si="6"/>
        <v>25410</v>
      </c>
      <c r="H189" s="1">
        <f t="shared" si="7"/>
        <v>173718</v>
      </c>
      <c r="I189" s="1">
        <f t="shared" si="8"/>
        <v>201996.53238238161</v>
      </c>
      <c r="J189" s="80"/>
    </row>
    <row r="190" spans="1:10">
      <c r="A190" s="94">
        <v>320797</v>
      </c>
      <c r="B190" s="92" t="s">
        <v>348</v>
      </c>
      <c r="C190" s="1">
        <f>(VLOOKUP($A190,'CAF BLS Adjustment'!$B:$S,18,FALSE))</f>
        <v>203863.00989377228</v>
      </c>
      <c r="D190" s="1">
        <f>(VLOOKUP($A190,'CAF BLS Adjustment'!$B:$S,8,FALSE))</f>
        <v>-2388</v>
      </c>
      <c r="E190" s="1">
        <f>(VLOOKUP($A190,'CAF BLS Adjustment'!$B:$S,5,FALSE))</f>
        <v>255535</v>
      </c>
      <c r="F190" s="1">
        <f>(VLOOKUP($A190,'CAF BLS Adjustment'!$B:$S,6,FALSE))</f>
        <v>0</v>
      </c>
      <c r="G190" s="1">
        <f t="shared" si="6"/>
        <v>-2388</v>
      </c>
      <c r="H190" s="1">
        <f t="shared" si="7"/>
        <v>206251.00989377228</v>
      </c>
      <c r="I190" s="1">
        <f t="shared" si="8"/>
        <v>0</v>
      </c>
      <c r="J190" s="80"/>
    </row>
    <row r="191" spans="1:10">
      <c r="A191" s="94">
        <v>320800</v>
      </c>
      <c r="B191" s="92" t="s">
        <v>349</v>
      </c>
      <c r="C191" s="1">
        <f>(VLOOKUP($A191,'CAF BLS Adjustment'!$B:$S,18,FALSE))</f>
        <v>1299273.3655940706</v>
      </c>
      <c r="D191" s="1">
        <f>(VLOOKUP($A191,'CAF BLS Adjustment'!$B:$S,8,FALSE))</f>
        <v>150060</v>
      </c>
      <c r="E191" s="1">
        <f>(VLOOKUP($A191,'CAF BLS Adjustment'!$B:$S,5,FALSE))</f>
        <v>1452595</v>
      </c>
      <c r="F191" s="1">
        <f>(VLOOKUP($A191,'CAF BLS Adjustment'!$B:$S,6,FALSE))</f>
        <v>7630</v>
      </c>
      <c r="G191" s="1">
        <f t="shared" si="6"/>
        <v>150060</v>
      </c>
      <c r="H191" s="1">
        <f t="shared" si="7"/>
        <v>1149213.3655940706</v>
      </c>
      <c r="I191" s="1">
        <f t="shared" si="8"/>
        <v>0</v>
      </c>
      <c r="J191" s="80"/>
    </row>
    <row r="192" spans="1:10">
      <c r="A192" s="94">
        <v>320807</v>
      </c>
      <c r="B192" s="92" t="s">
        <v>350</v>
      </c>
      <c r="C192" s="1">
        <f>(VLOOKUP($A192,'CAF BLS Adjustment'!$B:$S,18,FALSE))</f>
        <v>2909410.6349863815</v>
      </c>
      <c r="D192" s="1">
        <f>(VLOOKUP($A192,'CAF BLS Adjustment'!$B:$S,8,FALSE))</f>
        <v>4560</v>
      </c>
      <c r="E192" s="1">
        <f>(VLOOKUP($A192,'CAF BLS Adjustment'!$B:$S,5,FALSE))</f>
        <v>1784374</v>
      </c>
      <c r="F192" s="1">
        <f>(VLOOKUP($A192,'CAF BLS Adjustment'!$B:$S,6,FALSE))</f>
        <v>1524132</v>
      </c>
      <c r="G192" s="1">
        <f t="shared" si="6"/>
        <v>4560</v>
      </c>
      <c r="H192" s="1">
        <f t="shared" si="7"/>
        <v>1784374</v>
      </c>
      <c r="I192" s="1">
        <f t="shared" si="8"/>
        <v>1120476.6349863815</v>
      </c>
      <c r="J192" s="80"/>
    </row>
    <row r="193" spans="1:10">
      <c r="A193" s="94">
        <v>320813</v>
      </c>
      <c r="B193" s="92" t="s">
        <v>352</v>
      </c>
      <c r="C193" s="1">
        <f>(VLOOKUP($A193,'CAF BLS Adjustment'!$B:$S,18,FALSE))</f>
        <v>550559.31560057332</v>
      </c>
      <c r="D193" s="1">
        <f>(VLOOKUP($A193,'CAF BLS Adjustment'!$B:$S,8,FALSE))</f>
        <v>48000</v>
      </c>
      <c r="E193" s="1">
        <f>(VLOOKUP($A193,'CAF BLS Adjustment'!$B:$S,5,FALSE))</f>
        <v>581958</v>
      </c>
      <c r="F193" s="1">
        <f>(VLOOKUP($A193,'CAF BLS Adjustment'!$B:$S,6,FALSE))</f>
        <v>0</v>
      </c>
      <c r="G193" s="1">
        <f t="shared" si="6"/>
        <v>48000</v>
      </c>
      <c r="H193" s="1">
        <f t="shared" si="7"/>
        <v>502559.31560057332</v>
      </c>
      <c r="I193" s="1">
        <f t="shared" si="8"/>
        <v>0</v>
      </c>
      <c r="J193" s="80"/>
    </row>
    <row r="194" spans="1:10">
      <c r="A194" s="94">
        <v>320815</v>
      </c>
      <c r="B194" s="92" t="s">
        <v>353</v>
      </c>
      <c r="C194" s="1">
        <f>(VLOOKUP($A194,'CAF BLS Adjustment'!$B:$S,18,FALSE))</f>
        <v>987268.80315200484</v>
      </c>
      <c r="D194" s="1">
        <f>(VLOOKUP($A194,'CAF BLS Adjustment'!$B:$S,8,FALSE))</f>
        <v>-23352</v>
      </c>
      <c r="E194" s="1">
        <f>(VLOOKUP($A194,'CAF BLS Adjustment'!$B:$S,5,FALSE))</f>
        <v>647322</v>
      </c>
      <c r="F194" s="1">
        <f>(VLOOKUP($A194,'CAF BLS Adjustment'!$B:$S,6,FALSE))</f>
        <v>595279</v>
      </c>
      <c r="G194" s="1">
        <f t="shared" si="6"/>
        <v>-23352</v>
      </c>
      <c r="H194" s="1">
        <f t="shared" si="7"/>
        <v>647322</v>
      </c>
      <c r="I194" s="1">
        <f t="shared" si="8"/>
        <v>363298.80315200484</v>
      </c>
      <c r="J194" s="80"/>
    </row>
    <row r="195" spans="1:10">
      <c r="A195" s="94">
        <v>320818</v>
      </c>
      <c r="B195" s="92" t="s">
        <v>247</v>
      </c>
      <c r="C195" s="1">
        <f>(VLOOKUP($A195,'CAF BLS Adjustment'!$B:$S,18,FALSE))</f>
        <v>6704164.7939938456</v>
      </c>
      <c r="D195" s="1">
        <f>(VLOOKUP($A195,'CAF BLS Adjustment'!$B:$S,8,FALSE))</f>
        <v>-118524</v>
      </c>
      <c r="E195" s="1">
        <f>(VLOOKUP($A195,'CAF BLS Adjustment'!$B:$S,5,FALSE))</f>
        <v>5980331</v>
      </c>
      <c r="F195" s="1">
        <f>(VLOOKUP($A195,'CAF BLS Adjustment'!$B:$S,6,FALSE))</f>
        <v>2015153</v>
      </c>
      <c r="G195" s="1">
        <f t="shared" si="6"/>
        <v>-118524</v>
      </c>
      <c r="H195" s="1">
        <f t="shared" si="7"/>
        <v>5980331</v>
      </c>
      <c r="I195" s="1">
        <f t="shared" si="8"/>
        <v>842357.79399384558</v>
      </c>
      <c r="J195" s="80"/>
    </row>
    <row r="196" spans="1:10">
      <c r="A196" s="94">
        <v>320819</v>
      </c>
      <c r="B196" s="92" t="s">
        <v>355</v>
      </c>
      <c r="C196" s="1">
        <f>(VLOOKUP($A196,'CAF BLS Adjustment'!$B:$S,18,FALSE))</f>
        <v>1825700.2785727028</v>
      </c>
      <c r="D196" s="1">
        <f>(VLOOKUP($A196,'CAF BLS Adjustment'!$B:$S,8,FALSE))</f>
        <v>86094</v>
      </c>
      <c r="E196" s="1">
        <f>(VLOOKUP($A196,'CAF BLS Adjustment'!$B:$S,5,FALSE))</f>
        <v>2007515</v>
      </c>
      <c r="F196" s="1">
        <f>(VLOOKUP($A196,'CAF BLS Adjustment'!$B:$S,6,FALSE))</f>
        <v>0</v>
      </c>
      <c r="G196" s="1">
        <f t="shared" ref="G196:G259" si="9">MIN(D196,C196)</f>
        <v>86094</v>
      </c>
      <c r="H196" s="1">
        <f t="shared" ref="H196:H259" si="10">MAX(MIN(C196-G196,E196),0)</f>
        <v>1739606.2785727028</v>
      </c>
      <c r="I196" s="1">
        <f t="shared" ref="I196:I259" si="11">MIN(MAX(C196-G196-H196,0),F196)</f>
        <v>0</v>
      </c>
      <c r="J196" s="80"/>
    </row>
    <row r="197" spans="1:10">
      <c r="A197" s="94">
        <v>320825</v>
      </c>
      <c r="B197" s="92" t="s">
        <v>356</v>
      </c>
      <c r="C197" s="1">
        <f>(VLOOKUP($A197,'CAF BLS Adjustment'!$B:$S,18,FALSE))</f>
        <v>1032762.2176359713</v>
      </c>
      <c r="D197" s="1">
        <f>(VLOOKUP($A197,'CAF BLS Adjustment'!$B:$S,8,FALSE))</f>
        <v>-21612</v>
      </c>
      <c r="E197" s="1">
        <f>(VLOOKUP($A197,'CAF BLS Adjustment'!$B:$S,5,FALSE))</f>
        <v>1147782</v>
      </c>
      <c r="F197" s="1">
        <f>(VLOOKUP($A197,'CAF BLS Adjustment'!$B:$S,6,FALSE))</f>
        <v>104996</v>
      </c>
      <c r="G197" s="1">
        <f t="shared" si="9"/>
        <v>-21612</v>
      </c>
      <c r="H197" s="1">
        <f t="shared" si="10"/>
        <v>1054374.2176359713</v>
      </c>
      <c r="I197" s="1">
        <f t="shared" si="11"/>
        <v>0</v>
      </c>
      <c r="J197" s="80"/>
    </row>
    <row r="198" spans="1:10">
      <c r="A198" s="94">
        <v>320826</v>
      </c>
      <c r="B198" s="92" t="s">
        <v>357</v>
      </c>
      <c r="C198" s="1">
        <f>(VLOOKUP($A198,'CAF BLS Adjustment'!$B:$S,18,FALSE))</f>
        <v>229207.96012018266</v>
      </c>
      <c r="D198" s="1">
        <f>(VLOOKUP($A198,'CAF BLS Adjustment'!$B:$S,8,FALSE))</f>
        <v>-1140</v>
      </c>
      <c r="E198" s="1">
        <f>(VLOOKUP($A198,'CAF BLS Adjustment'!$B:$S,5,FALSE))</f>
        <v>94809</v>
      </c>
      <c r="F198" s="1">
        <f>(VLOOKUP($A198,'CAF BLS Adjustment'!$B:$S,6,FALSE))</f>
        <v>176547</v>
      </c>
      <c r="G198" s="1">
        <f t="shared" si="9"/>
        <v>-1140</v>
      </c>
      <c r="H198" s="1">
        <f t="shared" si="10"/>
        <v>94809</v>
      </c>
      <c r="I198" s="1">
        <f t="shared" si="11"/>
        <v>135538.96012018266</v>
      </c>
      <c r="J198" s="80"/>
    </row>
    <row r="199" spans="1:10">
      <c r="A199" s="94">
        <v>320827</v>
      </c>
      <c r="B199" s="92" t="s">
        <v>358</v>
      </c>
      <c r="C199" s="1">
        <f>(VLOOKUP($A199,'CAF BLS Adjustment'!$B:$S,18,FALSE))</f>
        <v>379513.02724198136</v>
      </c>
      <c r="D199" s="1">
        <f>(VLOOKUP($A199,'CAF BLS Adjustment'!$B:$S,8,FALSE))</f>
        <v>-5940</v>
      </c>
      <c r="E199" s="1">
        <f>(VLOOKUP($A199,'CAF BLS Adjustment'!$B:$S,5,FALSE))</f>
        <v>167411</v>
      </c>
      <c r="F199" s="1">
        <f>(VLOOKUP($A199,'CAF BLS Adjustment'!$B:$S,6,FALSE))</f>
        <v>282801</v>
      </c>
      <c r="G199" s="1">
        <f t="shared" si="9"/>
        <v>-5940</v>
      </c>
      <c r="H199" s="1">
        <f t="shared" si="10"/>
        <v>167411</v>
      </c>
      <c r="I199" s="1">
        <f t="shared" si="11"/>
        <v>218042.02724198136</v>
      </c>
      <c r="J199" s="80"/>
    </row>
    <row r="200" spans="1:10">
      <c r="A200" s="94">
        <v>320834</v>
      </c>
      <c r="B200" s="92" t="s">
        <v>361</v>
      </c>
      <c r="C200" s="1">
        <f>(VLOOKUP($A200,'CAF BLS Adjustment'!$B:$S,18,FALSE))</f>
        <v>1076231.5796969866</v>
      </c>
      <c r="D200" s="1">
        <f>(VLOOKUP($A200,'CAF BLS Adjustment'!$B:$S,8,FALSE))</f>
        <v>38124</v>
      </c>
      <c r="E200" s="1">
        <f>(VLOOKUP($A200,'CAF BLS Adjustment'!$B:$S,5,FALSE))</f>
        <v>478579</v>
      </c>
      <c r="F200" s="1">
        <f>(VLOOKUP($A200,'CAF BLS Adjustment'!$B:$S,6,FALSE))</f>
        <v>726588</v>
      </c>
      <c r="G200" s="1">
        <f t="shared" si="9"/>
        <v>38124</v>
      </c>
      <c r="H200" s="1">
        <f t="shared" si="10"/>
        <v>478579</v>
      </c>
      <c r="I200" s="1">
        <f t="shared" si="11"/>
        <v>559528.57969698659</v>
      </c>
      <c r="J200" s="80"/>
    </row>
    <row r="201" spans="1:10">
      <c r="A201" s="94">
        <v>320839</v>
      </c>
      <c r="B201" s="92" t="s">
        <v>363</v>
      </c>
      <c r="C201" s="1">
        <f>(VLOOKUP($A201,'CAF BLS Adjustment'!$B:$S,18,FALSE))</f>
        <v>123879.66550990174</v>
      </c>
      <c r="D201" s="1">
        <f>(VLOOKUP($A201,'CAF BLS Adjustment'!$B:$S,8,FALSE))</f>
        <v>3672</v>
      </c>
      <c r="E201" s="1">
        <f>(VLOOKUP($A201,'CAF BLS Adjustment'!$B:$S,5,FALSE))</f>
        <v>141935</v>
      </c>
      <c r="F201" s="1">
        <f>(VLOOKUP($A201,'CAF BLS Adjustment'!$B:$S,6,FALSE))</f>
        <v>3425</v>
      </c>
      <c r="G201" s="1">
        <f t="shared" si="9"/>
        <v>3672</v>
      </c>
      <c r="H201" s="1">
        <f t="shared" si="10"/>
        <v>120207.66550990174</v>
      </c>
      <c r="I201" s="1">
        <f t="shared" si="11"/>
        <v>0</v>
      </c>
      <c r="J201" s="80"/>
    </row>
    <row r="202" spans="1:10">
      <c r="A202" s="94">
        <v>330843</v>
      </c>
      <c r="B202" s="92" t="s">
        <v>366</v>
      </c>
      <c r="C202" s="1">
        <f>(VLOOKUP($A202,'CAF BLS Adjustment'!$B:$S,18,FALSE))</f>
        <v>686077.19124568766</v>
      </c>
      <c r="D202" s="1">
        <f>(VLOOKUP($A202,'CAF BLS Adjustment'!$B:$S,8,FALSE))</f>
        <v>2130</v>
      </c>
      <c r="E202" s="1">
        <f>(VLOOKUP($A202,'CAF BLS Adjustment'!$B:$S,5,FALSE))</f>
        <v>863707</v>
      </c>
      <c r="F202" s="1">
        <f>(VLOOKUP($A202,'CAF BLS Adjustment'!$B:$S,6,FALSE))</f>
        <v>0</v>
      </c>
      <c r="G202" s="1">
        <f t="shared" si="9"/>
        <v>2130</v>
      </c>
      <c r="H202" s="1">
        <f t="shared" si="10"/>
        <v>683947.19124568766</v>
      </c>
      <c r="I202" s="1">
        <f t="shared" si="11"/>
        <v>0</v>
      </c>
      <c r="J202" s="80"/>
    </row>
    <row r="203" spans="1:10">
      <c r="A203" s="94">
        <v>330846</v>
      </c>
      <c r="B203" s="92" t="s">
        <v>368</v>
      </c>
      <c r="C203" s="1">
        <f>(VLOOKUP($A203,'CAF BLS Adjustment'!$B:$S,18,FALSE))</f>
        <v>561344.51765091647</v>
      </c>
      <c r="D203" s="1">
        <f>(VLOOKUP($A203,'CAF BLS Adjustment'!$B:$S,8,FALSE))</f>
        <v>-24</v>
      </c>
      <c r="E203" s="1">
        <f>(VLOOKUP($A203,'CAF BLS Adjustment'!$B:$S,5,FALSE))</f>
        <v>604607</v>
      </c>
      <c r="F203" s="1">
        <f>(VLOOKUP($A203,'CAF BLS Adjustment'!$B:$S,6,FALSE))</f>
        <v>88963</v>
      </c>
      <c r="G203" s="1">
        <f t="shared" si="9"/>
        <v>-24</v>
      </c>
      <c r="H203" s="1">
        <f t="shared" si="10"/>
        <v>561368.51765091647</v>
      </c>
      <c r="I203" s="1">
        <f t="shared" si="11"/>
        <v>0</v>
      </c>
      <c r="J203" s="80"/>
    </row>
    <row r="204" spans="1:10">
      <c r="A204" s="94">
        <v>330847</v>
      </c>
      <c r="B204" s="92" t="s">
        <v>369</v>
      </c>
      <c r="C204" s="1">
        <f>(VLOOKUP($A204,'CAF BLS Adjustment'!$B:$S,18,FALSE))</f>
        <v>122987.0647308582</v>
      </c>
      <c r="D204" s="1">
        <f>(VLOOKUP($A204,'CAF BLS Adjustment'!$B:$S,8,FALSE))</f>
        <v>4044</v>
      </c>
      <c r="E204" s="1">
        <f>(VLOOKUP($A204,'CAF BLS Adjustment'!$B:$S,5,FALSE))</f>
        <v>148541</v>
      </c>
      <c r="F204" s="1">
        <f>(VLOOKUP($A204,'CAF BLS Adjustment'!$B:$S,6,FALSE))</f>
        <v>0</v>
      </c>
      <c r="G204" s="1">
        <f t="shared" si="9"/>
        <v>4044</v>
      </c>
      <c r="H204" s="1">
        <f t="shared" si="10"/>
        <v>118943.0647308582</v>
      </c>
      <c r="I204" s="1">
        <f t="shared" si="11"/>
        <v>0</v>
      </c>
      <c r="J204" s="80"/>
    </row>
    <row r="205" spans="1:10">
      <c r="A205" s="94">
        <v>330848</v>
      </c>
      <c r="B205" s="92" t="s">
        <v>370</v>
      </c>
      <c r="C205" s="1">
        <f>(VLOOKUP($A205,'CAF BLS Adjustment'!$B:$S,18,FALSE))</f>
        <v>40002.57166313081</v>
      </c>
      <c r="D205" s="1">
        <f>(VLOOKUP($A205,'CAF BLS Adjustment'!$B:$S,8,FALSE))</f>
        <v>-1806</v>
      </c>
      <c r="E205" s="1">
        <f>(VLOOKUP($A205,'CAF BLS Adjustment'!$B:$S,5,FALSE))</f>
        <v>48085</v>
      </c>
      <c r="F205" s="1">
        <f>(VLOOKUP($A205,'CAF BLS Adjustment'!$B:$S,6,FALSE))</f>
        <v>0</v>
      </c>
      <c r="G205" s="1">
        <f t="shared" si="9"/>
        <v>-1806</v>
      </c>
      <c r="H205" s="1">
        <f t="shared" si="10"/>
        <v>41808.57166313081</v>
      </c>
      <c r="I205" s="1">
        <f t="shared" si="11"/>
        <v>0</v>
      </c>
      <c r="J205" s="80"/>
    </row>
    <row r="206" spans="1:10">
      <c r="A206" s="94">
        <v>330850</v>
      </c>
      <c r="B206" s="92" t="s">
        <v>372</v>
      </c>
      <c r="C206" s="1">
        <f>(VLOOKUP($A206,'CAF BLS Adjustment'!$B:$S,18,FALSE))</f>
        <v>517829.51027622761</v>
      </c>
      <c r="D206" s="1">
        <f>(VLOOKUP($A206,'CAF BLS Adjustment'!$B:$S,8,FALSE))</f>
        <v>-14394</v>
      </c>
      <c r="E206" s="1">
        <f>(VLOOKUP($A206,'CAF BLS Adjustment'!$B:$S,5,FALSE))</f>
        <v>505645</v>
      </c>
      <c r="F206" s="1">
        <f>(VLOOKUP($A206,'CAF BLS Adjustment'!$B:$S,6,FALSE))</f>
        <v>151712</v>
      </c>
      <c r="G206" s="1">
        <f t="shared" si="9"/>
        <v>-14394</v>
      </c>
      <c r="H206" s="1">
        <f t="shared" si="10"/>
        <v>505645</v>
      </c>
      <c r="I206" s="1">
        <f t="shared" si="11"/>
        <v>26578.510276227607</v>
      </c>
      <c r="J206" s="80"/>
    </row>
    <row r="207" spans="1:10">
      <c r="A207" s="94">
        <v>330860</v>
      </c>
      <c r="B207" s="92" t="s">
        <v>377</v>
      </c>
      <c r="C207" s="1">
        <f>(VLOOKUP($A207,'CAF BLS Adjustment'!$B:$S,18,FALSE))</f>
        <v>2547806.6512622447</v>
      </c>
      <c r="D207" s="1">
        <f>(VLOOKUP($A207,'CAF BLS Adjustment'!$B:$S,8,FALSE))</f>
        <v>42672</v>
      </c>
      <c r="E207" s="1">
        <f>(VLOOKUP($A207,'CAF BLS Adjustment'!$B:$S,5,FALSE))</f>
        <v>2929558</v>
      </c>
      <c r="F207" s="1">
        <f>(VLOOKUP($A207,'CAF BLS Adjustment'!$B:$S,6,FALSE))</f>
        <v>0</v>
      </c>
      <c r="G207" s="1">
        <f t="shared" si="9"/>
        <v>42672</v>
      </c>
      <c r="H207" s="1">
        <f t="shared" si="10"/>
        <v>2505134.6512622447</v>
      </c>
      <c r="I207" s="1">
        <f t="shared" si="11"/>
        <v>0</v>
      </c>
      <c r="J207" s="80"/>
    </row>
    <row r="208" spans="1:10">
      <c r="A208" s="94">
        <v>330861</v>
      </c>
      <c r="B208" s="92" t="s">
        <v>378</v>
      </c>
      <c r="C208" s="1">
        <f>(VLOOKUP($A208,'CAF BLS Adjustment'!$B:$S,18,FALSE))</f>
        <v>1461677.5527731567</v>
      </c>
      <c r="D208" s="1">
        <f>(VLOOKUP($A208,'CAF BLS Adjustment'!$B:$S,8,FALSE))</f>
        <v>95052</v>
      </c>
      <c r="E208" s="1">
        <f>(VLOOKUP($A208,'CAF BLS Adjustment'!$B:$S,5,FALSE))</f>
        <v>1628116</v>
      </c>
      <c r="F208" s="1">
        <f>(VLOOKUP($A208,'CAF BLS Adjustment'!$B:$S,6,FALSE))</f>
        <v>0</v>
      </c>
      <c r="G208" s="1">
        <f t="shared" si="9"/>
        <v>95052</v>
      </c>
      <c r="H208" s="1">
        <f t="shared" si="10"/>
        <v>1366625.5527731567</v>
      </c>
      <c r="I208" s="1">
        <f t="shared" si="11"/>
        <v>0</v>
      </c>
      <c r="J208" s="80"/>
    </row>
    <row r="209" spans="1:10">
      <c r="A209" s="94">
        <v>330863</v>
      </c>
      <c r="B209" s="92" t="s">
        <v>379</v>
      </c>
      <c r="C209" s="1">
        <f>(VLOOKUP($A209,'CAF BLS Adjustment'!$B:$S,18,FALSE))</f>
        <v>1095613.6494937977</v>
      </c>
      <c r="D209" s="1">
        <f>(VLOOKUP($A209,'CAF BLS Adjustment'!$B:$S,8,FALSE))</f>
        <v>129672</v>
      </c>
      <c r="E209" s="1">
        <f>(VLOOKUP($A209,'CAF BLS Adjustment'!$B:$S,5,FALSE))</f>
        <v>1115768</v>
      </c>
      <c r="F209" s="1">
        <f>(VLOOKUP($A209,'CAF BLS Adjustment'!$B:$S,6,FALSE))</f>
        <v>0</v>
      </c>
      <c r="G209" s="1">
        <f t="shared" si="9"/>
        <v>129672</v>
      </c>
      <c r="H209" s="1">
        <f t="shared" si="10"/>
        <v>965941.64949379768</v>
      </c>
      <c r="I209" s="1">
        <f t="shared" si="11"/>
        <v>0</v>
      </c>
      <c r="J209" s="80"/>
    </row>
    <row r="210" spans="1:10">
      <c r="A210" s="94">
        <v>330866</v>
      </c>
      <c r="B210" s="92" t="s">
        <v>381</v>
      </c>
      <c r="C210" s="1">
        <f>(VLOOKUP($A210,'CAF BLS Adjustment'!$B:$S,18,FALSE))</f>
        <v>433195.75132997136</v>
      </c>
      <c r="D210" s="1">
        <f>(VLOOKUP($A210,'CAF BLS Adjustment'!$B:$S,8,FALSE))</f>
        <v>69174</v>
      </c>
      <c r="E210" s="1">
        <f>(VLOOKUP($A210,'CAF BLS Adjustment'!$B:$S,5,FALSE))</f>
        <v>431719</v>
      </c>
      <c r="F210" s="1">
        <f>(VLOOKUP($A210,'CAF BLS Adjustment'!$B:$S,6,FALSE))</f>
        <v>0</v>
      </c>
      <c r="G210" s="1">
        <f t="shared" si="9"/>
        <v>69174</v>
      </c>
      <c r="H210" s="1">
        <f t="shared" si="10"/>
        <v>364021.75132997136</v>
      </c>
      <c r="I210" s="1">
        <f t="shared" si="11"/>
        <v>0</v>
      </c>
      <c r="J210" s="80"/>
    </row>
    <row r="211" spans="1:10">
      <c r="A211" s="94">
        <v>330872</v>
      </c>
      <c r="B211" s="92" t="s">
        <v>383</v>
      </c>
      <c r="C211" s="1">
        <f>(VLOOKUP($A211,'CAF BLS Adjustment'!$B:$S,18,FALSE))</f>
        <v>197612.83148029572</v>
      </c>
      <c r="D211" s="1">
        <f>(VLOOKUP($A211,'CAF BLS Adjustment'!$B:$S,8,FALSE))</f>
        <v>7572</v>
      </c>
      <c r="E211" s="1">
        <f>(VLOOKUP($A211,'CAF BLS Adjustment'!$B:$S,5,FALSE))</f>
        <v>240506</v>
      </c>
      <c r="F211" s="1">
        <f>(VLOOKUP($A211,'CAF BLS Adjustment'!$B:$S,6,FALSE))</f>
        <v>0</v>
      </c>
      <c r="G211" s="1">
        <f t="shared" si="9"/>
        <v>7572</v>
      </c>
      <c r="H211" s="1">
        <f t="shared" si="10"/>
        <v>190040.83148029572</v>
      </c>
      <c r="I211" s="1">
        <f t="shared" si="11"/>
        <v>0</v>
      </c>
      <c r="J211" s="80"/>
    </row>
    <row r="212" spans="1:10">
      <c r="A212" s="94">
        <v>330889</v>
      </c>
      <c r="B212" s="92" t="s">
        <v>388</v>
      </c>
      <c r="C212" s="1">
        <f>(VLOOKUP($A212,'CAF BLS Adjustment'!$B:$S,18,FALSE))</f>
        <v>463072.59626760945</v>
      </c>
      <c r="D212" s="1">
        <f>(VLOOKUP($A212,'CAF BLS Adjustment'!$B:$S,8,FALSE))</f>
        <v>-5238</v>
      </c>
      <c r="E212" s="1">
        <f>(VLOOKUP($A212,'CAF BLS Adjustment'!$B:$S,5,FALSE))</f>
        <v>272659</v>
      </c>
      <c r="F212" s="1">
        <f>(VLOOKUP($A212,'CAF BLS Adjustment'!$B:$S,6,FALSE))</f>
        <v>286506</v>
      </c>
      <c r="G212" s="1">
        <f t="shared" si="9"/>
        <v>-5238</v>
      </c>
      <c r="H212" s="1">
        <f t="shared" si="10"/>
        <v>272659</v>
      </c>
      <c r="I212" s="1">
        <f t="shared" si="11"/>
        <v>195651.59626760945</v>
      </c>
      <c r="J212" s="80"/>
    </row>
    <row r="213" spans="1:10">
      <c r="A213" s="94">
        <v>330896</v>
      </c>
      <c r="B213" s="92" t="s">
        <v>390</v>
      </c>
      <c r="C213" s="1">
        <f>(VLOOKUP($A213,'CAF BLS Adjustment'!$B:$S,18,FALSE))</f>
        <v>370649.40658450307</v>
      </c>
      <c r="D213" s="1">
        <f>(VLOOKUP($A213,'CAF BLS Adjustment'!$B:$S,8,FALSE))</f>
        <v>-3060</v>
      </c>
      <c r="E213" s="1">
        <f>(VLOOKUP($A213,'CAF BLS Adjustment'!$B:$S,5,FALSE))</f>
        <v>249598</v>
      </c>
      <c r="F213" s="1">
        <f>(VLOOKUP($A213,'CAF BLS Adjustment'!$B:$S,6,FALSE))</f>
        <v>198312</v>
      </c>
      <c r="G213" s="1">
        <f t="shared" si="9"/>
        <v>-3060</v>
      </c>
      <c r="H213" s="1">
        <f t="shared" si="10"/>
        <v>249598</v>
      </c>
      <c r="I213" s="1">
        <f t="shared" si="11"/>
        <v>124111.40658450307</v>
      </c>
      <c r="J213" s="80"/>
    </row>
    <row r="214" spans="1:10">
      <c r="A214" s="94">
        <v>330899</v>
      </c>
      <c r="B214" s="92" t="s">
        <v>391</v>
      </c>
      <c r="C214" s="1">
        <f>(VLOOKUP($A214,'CAF BLS Adjustment'!$B:$S,18,FALSE))</f>
        <v>1021174.0651738435</v>
      </c>
      <c r="D214" s="1">
        <f>(VLOOKUP($A214,'CAF BLS Adjustment'!$B:$S,8,FALSE))</f>
        <v>11880</v>
      </c>
      <c r="E214" s="1">
        <f>(VLOOKUP($A214,'CAF BLS Adjustment'!$B:$S,5,FALSE))</f>
        <v>520578</v>
      </c>
      <c r="F214" s="1">
        <f>(VLOOKUP($A214,'CAF BLS Adjustment'!$B:$S,6,FALSE))</f>
        <v>634855</v>
      </c>
      <c r="G214" s="1">
        <f t="shared" si="9"/>
        <v>11880</v>
      </c>
      <c r="H214" s="1">
        <f t="shared" si="10"/>
        <v>520578</v>
      </c>
      <c r="I214" s="1">
        <f t="shared" si="11"/>
        <v>488716.06517384353</v>
      </c>
      <c r="J214" s="80"/>
    </row>
    <row r="215" spans="1:10">
      <c r="A215" s="94">
        <v>330900</v>
      </c>
      <c r="B215" s="92" t="s">
        <v>392</v>
      </c>
      <c r="C215" s="1">
        <f>(VLOOKUP($A215,'CAF BLS Adjustment'!$B:$S,18,FALSE))</f>
        <v>1391657.4632096214</v>
      </c>
      <c r="D215" s="1">
        <f>(VLOOKUP($A215,'CAF BLS Adjustment'!$B:$S,8,FALSE))</f>
        <v>30138</v>
      </c>
      <c r="E215" s="1">
        <f>(VLOOKUP($A215,'CAF BLS Adjustment'!$B:$S,5,FALSE))</f>
        <v>697049</v>
      </c>
      <c r="F215" s="1">
        <f>(VLOOKUP($A215,'CAF BLS Adjustment'!$B:$S,6,FALSE))</f>
        <v>863133</v>
      </c>
      <c r="G215" s="1">
        <f t="shared" si="9"/>
        <v>30138</v>
      </c>
      <c r="H215" s="1">
        <f t="shared" si="10"/>
        <v>697049</v>
      </c>
      <c r="I215" s="1">
        <f t="shared" si="11"/>
        <v>664470.46320962138</v>
      </c>
      <c r="J215" s="80"/>
    </row>
    <row r="216" spans="1:10">
      <c r="A216" s="94">
        <v>330902</v>
      </c>
      <c r="B216" s="92" t="s">
        <v>393</v>
      </c>
      <c r="C216" s="1">
        <f>(VLOOKUP($A216,'CAF BLS Adjustment'!$B:$S,18,FALSE))</f>
        <v>1587123.7975040025</v>
      </c>
      <c r="D216" s="1">
        <f>(VLOOKUP($A216,'CAF BLS Adjustment'!$B:$S,8,FALSE))</f>
        <v>-7920</v>
      </c>
      <c r="E216" s="1">
        <f>(VLOOKUP($A216,'CAF BLS Adjustment'!$B:$S,5,FALSE))</f>
        <v>803061</v>
      </c>
      <c r="F216" s="1">
        <f>(VLOOKUP($A216,'CAF BLS Adjustment'!$B:$S,6,FALSE))</f>
        <v>985733</v>
      </c>
      <c r="G216" s="1">
        <f t="shared" si="9"/>
        <v>-7920</v>
      </c>
      <c r="H216" s="1">
        <f t="shared" si="10"/>
        <v>803061</v>
      </c>
      <c r="I216" s="1">
        <f t="shared" si="11"/>
        <v>791982.79750400246</v>
      </c>
      <c r="J216" s="80"/>
    </row>
    <row r="217" spans="1:10">
      <c r="A217" s="94">
        <v>330908</v>
      </c>
      <c r="B217" s="92" t="s">
        <v>395</v>
      </c>
      <c r="C217" s="1">
        <f>(VLOOKUP($A217,'CAF BLS Adjustment'!$B:$S,18,FALSE))</f>
        <v>1189083.9713253065</v>
      </c>
      <c r="D217" s="1">
        <f>(VLOOKUP($A217,'CAF BLS Adjustment'!$B:$S,8,FALSE))</f>
        <v>63084</v>
      </c>
      <c r="E217" s="1">
        <f>(VLOOKUP($A217,'CAF BLS Adjustment'!$B:$S,5,FALSE))</f>
        <v>1317431</v>
      </c>
      <c r="F217" s="1">
        <f>(VLOOKUP($A217,'CAF BLS Adjustment'!$B:$S,6,FALSE))</f>
        <v>0</v>
      </c>
      <c r="G217" s="1">
        <f t="shared" si="9"/>
        <v>63084</v>
      </c>
      <c r="H217" s="1">
        <f t="shared" si="10"/>
        <v>1125999.9713253065</v>
      </c>
      <c r="I217" s="1">
        <f t="shared" si="11"/>
        <v>0</v>
      </c>
      <c r="J217" s="80"/>
    </row>
    <row r="218" spans="1:10">
      <c r="A218" s="94">
        <v>330910</v>
      </c>
      <c r="B218" s="92" t="s">
        <v>396</v>
      </c>
      <c r="C218" s="1">
        <f>(VLOOKUP($A218,'CAF BLS Adjustment'!$B:$S,18,FALSE))</f>
        <v>1496721.4758918223</v>
      </c>
      <c r="D218" s="1">
        <f>(VLOOKUP($A218,'CAF BLS Adjustment'!$B:$S,8,FALSE))</f>
        <v>2232</v>
      </c>
      <c r="E218" s="1">
        <f>(VLOOKUP($A218,'CAF BLS Adjustment'!$B:$S,5,FALSE))</f>
        <v>733765</v>
      </c>
      <c r="F218" s="1">
        <f>(VLOOKUP($A218,'CAF BLS Adjustment'!$B:$S,6,FALSE))</f>
        <v>944531</v>
      </c>
      <c r="G218" s="1">
        <f t="shared" si="9"/>
        <v>2232</v>
      </c>
      <c r="H218" s="1">
        <f t="shared" si="10"/>
        <v>733765</v>
      </c>
      <c r="I218" s="1">
        <f t="shared" si="11"/>
        <v>760724.47589182225</v>
      </c>
      <c r="J218" s="80"/>
    </row>
    <row r="219" spans="1:10">
      <c r="A219" s="94">
        <v>330918</v>
      </c>
      <c r="B219" s="92" t="s">
        <v>401</v>
      </c>
      <c r="C219" s="1">
        <f>(VLOOKUP($A219,'CAF BLS Adjustment'!$B:$S,18,FALSE))</f>
        <v>1866735.7187750444</v>
      </c>
      <c r="D219" s="1">
        <f>(VLOOKUP($A219,'CAF BLS Adjustment'!$B:$S,8,FALSE))</f>
        <v>44760</v>
      </c>
      <c r="E219" s="1">
        <f>(VLOOKUP($A219,'CAF BLS Adjustment'!$B:$S,5,FALSE))</f>
        <v>1533479</v>
      </c>
      <c r="F219" s="1">
        <f>(VLOOKUP($A219,'CAF BLS Adjustment'!$B:$S,6,FALSE))</f>
        <v>551806</v>
      </c>
      <c r="G219" s="1">
        <f t="shared" si="9"/>
        <v>44760</v>
      </c>
      <c r="H219" s="1">
        <f t="shared" si="10"/>
        <v>1533479</v>
      </c>
      <c r="I219" s="1">
        <f t="shared" si="11"/>
        <v>288496.71877504443</v>
      </c>
      <c r="J219" s="80"/>
    </row>
    <row r="220" spans="1:10">
      <c r="A220" s="94">
        <v>330920</v>
      </c>
      <c r="B220" s="92" t="s">
        <v>402</v>
      </c>
      <c r="C220" s="1">
        <f>(VLOOKUP($A220,'CAF BLS Adjustment'!$B:$S,18,FALSE))</f>
        <v>472575.94874302333</v>
      </c>
      <c r="D220" s="1">
        <f>(VLOOKUP($A220,'CAF BLS Adjustment'!$B:$S,8,FALSE))</f>
        <v>17712</v>
      </c>
      <c r="E220" s="1">
        <f>(VLOOKUP($A220,'CAF BLS Adjustment'!$B:$S,5,FALSE))</f>
        <v>440155</v>
      </c>
      <c r="F220" s="1">
        <f>(VLOOKUP($A220,'CAF BLS Adjustment'!$B:$S,6,FALSE))</f>
        <v>141170</v>
      </c>
      <c r="G220" s="1">
        <f t="shared" si="9"/>
        <v>17712</v>
      </c>
      <c r="H220" s="1">
        <f t="shared" si="10"/>
        <v>440155</v>
      </c>
      <c r="I220" s="1">
        <f t="shared" si="11"/>
        <v>14708.948743023328</v>
      </c>
      <c r="J220" s="80"/>
    </row>
    <row r="221" spans="1:10">
      <c r="A221" s="94">
        <v>330925</v>
      </c>
      <c r="B221" s="92" t="s">
        <v>403</v>
      </c>
      <c r="C221" s="1">
        <f>(VLOOKUP($A221,'CAF BLS Adjustment'!$B:$S,18,FALSE))</f>
        <v>474742.29268939712</v>
      </c>
      <c r="D221" s="1">
        <f>(VLOOKUP($A221,'CAF BLS Adjustment'!$B:$S,8,FALSE))</f>
        <v>-648</v>
      </c>
      <c r="E221" s="1">
        <f>(VLOOKUP($A221,'CAF BLS Adjustment'!$B:$S,5,FALSE))</f>
        <v>243958</v>
      </c>
      <c r="F221" s="1">
        <f>(VLOOKUP($A221,'CAF BLS Adjustment'!$B:$S,6,FALSE))</f>
        <v>331013</v>
      </c>
      <c r="G221" s="1">
        <f t="shared" si="9"/>
        <v>-648</v>
      </c>
      <c r="H221" s="1">
        <f t="shared" si="10"/>
        <v>243958</v>
      </c>
      <c r="I221" s="1">
        <f t="shared" si="11"/>
        <v>231432.29268939712</v>
      </c>
      <c r="J221" s="80"/>
    </row>
    <row r="222" spans="1:10">
      <c r="A222" s="94">
        <v>330936</v>
      </c>
      <c r="B222" s="92" t="s">
        <v>405</v>
      </c>
      <c r="C222" s="1">
        <f>(VLOOKUP($A222,'CAF BLS Adjustment'!$B:$S,18,FALSE))</f>
        <v>225743.9654872572</v>
      </c>
      <c r="D222" s="1">
        <f>(VLOOKUP($A222,'CAF BLS Adjustment'!$B:$S,8,FALSE))</f>
        <v>-28314</v>
      </c>
      <c r="E222" s="1">
        <f>(VLOOKUP($A222,'CAF BLS Adjustment'!$B:$S,5,FALSE))</f>
        <v>296632</v>
      </c>
      <c r="F222" s="1">
        <f>(VLOOKUP($A222,'CAF BLS Adjustment'!$B:$S,6,FALSE))</f>
        <v>19642</v>
      </c>
      <c r="G222" s="1">
        <f t="shared" si="9"/>
        <v>-28314</v>
      </c>
      <c r="H222" s="1">
        <f t="shared" si="10"/>
        <v>254057.9654872572</v>
      </c>
      <c r="I222" s="1">
        <f t="shared" si="11"/>
        <v>0</v>
      </c>
      <c r="J222" s="80"/>
    </row>
    <row r="223" spans="1:10">
      <c r="A223" s="94">
        <v>330937</v>
      </c>
      <c r="B223" s="92" t="s">
        <v>406</v>
      </c>
      <c r="C223" s="1">
        <f>(VLOOKUP($A223,'CAF BLS Adjustment'!$B:$S,18,FALSE))</f>
        <v>311308.81430319475</v>
      </c>
      <c r="D223" s="1">
        <f>(VLOOKUP($A223,'CAF BLS Adjustment'!$B:$S,8,FALSE))</f>
        <v>120552</v>
      </c>
      <c r="E223" s="1">
        <f>(VLOOKUP($A223,'CAF BLS Adjustment'!$B:$S,5,FALSE))</f>
        <v>321047</v>
      </c>
      <c r="F223" s="1">
        <f>(VLOOKUP($A223,'CAF BLS Adjustment'!$B:$S,6,FALSE))</f>
        <v>0</v>
      </c>
      <c r="G223" s="1">
        <f t="shared" si="9"/>
        <v>120552</v>
      </c>
      <c r="H223" s="1">
        <f t="shared" si="10"/>
        <v>190756.81430319475</v>
      </c>
      <c r="I223" s="1">
        <f t="shared" si="11"/>
        <v>0</v>
      </c>
      <c r="J223" s="80"/>
    </row>
    <row r="224" spans="1:10">
      <c r="A224" s="94">
        <v>330938</v>
      </c>
      <c r="B224" s="92" t="s">
        <v>407</v>
      </c>
      <c r="C224" s="1">
        <f>(VLOOKUP($A224,'CAF BLS Adjustment'!$B:$S,18,FALSE))</f>
        <v>1580638.0264087513</v>
      </c>
      <c r="D224" s="1">
        <f>(VLOOKUP($A224,'CAF BLS Adjustment'!$B:$S,8,FALSE))</f>
        <v>-10440</v>
      </c>
      <c r="E224" s="1">
        <f>(VLOOKUP($A224,'CAF BLS Adjustment'!$B:$S,5,FALSE))</f>
        <v>746253</v>
      </c>
      <c r="F224" s="1">
        <f>(VLOOKUP($A224,'CAF BLS Adjustment'!$B:$S,6,FALSE))</f>
        <v>1152599</v>
      </c>
      <c r="G224" s="1">
        <f t="shared" si="9"/>
        <v>-10440</v>
      </c>
      <c r="H224" s="1">
        <f t="shared" si="10"/>
        <v>746253</v>
      </c>
      <c r="I224" s="1">
        <f t="shared" si="11"/>
        <v>844825.02640875126</v>
      </c>
      <c r="J224" s="80"/>
    </row>
    <row r="225" spans="1:10">
      <c r="A225" s="94">
        <v>330942</v>
      </c>
      <c r="B225" s="92" t="s">
        <v>408</v>
      </c>
      <c r="C225" s="1">
        <f>(VLOOKUP($A225,'CAF BLS Adjustment'!$B:$S,18,FALSE))</f>
        <v>1038503.2013018709</v>
      </c>
      <c r="D225" s="1">
        <f>(VLOOKUP($A225,'CAF BLS Adjustment'!$B:$S,8,FALSE))</f>
        <v>7368</v>
      </c>
      <c r="E225" s="1">
        <f>(VLOOKUP($A225,'CAF BLS Adjustment'!$B:$S,5,FALSE))</f>
        <v>808655</v>
      </c>
      <c r="F225" s="1">
        <f>(VLOOKUP($A225,'CAF BLS Adjustment'!$B:$S,6,FALSE))</f>
        <v>377027</v>
      </c>
      <c r="G225" s="1">
        <f t="shared" si="9"/>
        <v>7368</v>
      </c>
      <c r="H225" s="1">
        <f t="shared" si="10"/>
        <v>808655</v>
      </c>
      <c r="I225" s="1">
        <f t="shared" si="11"/>
        <v>222480.20130187087</v>
      </c>
      <c r="J225" s="80"/>
    </row>
    <row r="226" spans="1:10">
      <c r="A226" s="94">
        <v>330946</v>
      </c>
      <c r="B226" s="92" t="s">
        <v>411</v>
      </c>
      <c r="C226" s="1">
        <f>(VLOOKUP($A226,'CAF BLS Adjustment'!$B:$S,18,FALSE))</f>
        <v>133104.75622271831</v>
      </c>
      <c r="D226" s="1">
        <f>(VLOOKUP($A226,'CAF BLS Adjustment'!$B:$S,8,FALSE))</f>
        <v>-2802</v>
      </c>
      <c r="E226" s="1">
        <f>(VLOOKUP($A226,'CAF BLS Adjustment'!$B:$S,5,FALSE))</f>
        <v>161787</v>
      </c>
      <c r="F226" s="1">
        <f>(VLOOKUP($A226,'CAF BLS Adjustment'!$B:$S,6,FALSE))</f>
        <v>0</v>
      </c>
      <c r="G226" s="1">
        <f t="shared" si="9"/>
        <v>-2802</v>
      </c>
      <c r="H226" s="1">
        <f t="shared" si="10"/>
        <v>135906.75622271831</v>
      </c>
      <c r="I226" s="1">
        <f t="shared" si="11"/>
        <v>0</v>
      </c>
      <c r="J226" s="80"/>
    </row>
    <row r="227" spans="1:10">
      <c r="A227" s="94">
        <v>330949</v>
      </c>
      <c r="B227" s="92" t="s">
        <v>412</v>
      </c>
      <c r="C227" s="1">
        <f>(VLOOKUP($A227,'CAF BLS Adjustment'!$B:$S,18,FALSE))</f>
        <v>612905.12798818329</v>
      </c>
      <c r="D227" s="1">
        <f>(VLOOKUP($A227,'CAF BLS Adjustment'!$B:$S,8,FALSE))</f>
        <v>36648</v>
      </c>
      <c r="E227" s="1">
        <f>(VLOOKUP($A227,'CAF BLS Adjustment'!$B:$S,5,FALSE))</f>
        <v>393290</v>
      </c>
      <c r="F227" s="1">
        <f>(VLOOKUP($A227,'CAF BLS Adjustment'!$B:$S,6,FALSE))</f>
        <v>293697</v>
      </c>
      <c r="G227" s="1">
        <f t="shared" si="9"/>
        <v>36648</v>
      </c>
      <c r="H227" s="1">
        <f t="shared" si="10"/>
        <v>393290</v>
      </c>
      <c r="I227" s="1">
        <f t="shared" si="11"/>
        <v>182967.12798818329</v>
      </c>
      <c r="J227" s="80"/>
    </row>
    <row r="228" spans="1:10">
      <c r="A228" s="94">
        <v>330953</v>
      </c>
      <c r="B228" s="92" t="s">
        <v>414</v>
      </c>
      <c r="C228" s="1">
        <f>(VLOOKUP($A228,'CAF BLS Adjustment'!$B:$S,18,FALSE))</f>
        <v>383327.91664768785</v>
      </c>
      <c r="D228" s="1">
        <f>(VLOOKUP($A228,'CAF BLS Adjustment'!$B:$S,8,FALSE))</f>
        <v>25482</v>
      </c>
      <c r="E228" s="1">
        <f>(VLOOKUP($A228,'CAF BLS Adjustment'!$B:$S,5,FALSE))</f>
        <v>352182</v>
      </c>
      <c r="F228" s="1">
        <f>(VLOOKUP($A228,'CAF BLS Adjustment'!$B:$S,6,FALSE))</f>
        <v>69048</v>
      </c>
      <c r="G228" s="1">
        <f t="shared" si="9"/>
        <v>25482</v>
      </c>
      <c r="H228" s="1">
        <f t="shared" si="10"/>
        <v>352182</v>
      </c>
      <c r="I228" s="1">
        <f t="shared" si="11"/>
        <v>5663.9166476878454</v>
      </c>
      <c r="J228" s="80"/>
    </row>
    <row r="229" spans="1:10">
      <c r="A229" s="94">
        <v>330960</v>
      </c>
      <c r="B229" s="92" t="s">
        <v>418</v>
      </c>
      <c r="C229" s="1">
        <f>(VLOOKUP($A229,'CAF BLS Adjustment'!$B:$S,18,FALSE))</f>
        <v>1703377.8506415978</v>
      </c>
      <c r="D229" s="1">
        <f>(VLOOKUP($A229,'CAF BLS Adjustment'!$B:$S,8,FALSE))</f>
        <v>-82698</v>
      </c>
      <c r="E229" s="1">
        <f>(VLOOKUP($A229,'CAF BLS Adjustment'!$B:$S,5,FALSE))</f>
        <v>952406</v>
      </c>
      <c r="F229" s="1">
        <f>(VLOOKUP($A229,'CAF BLS Adjustment'!$B:$S,6,FALSE))</f>
        <v>1089565</v>
      </c>
      <c r="G229" s="1">
        <f t="shared" si="9"/>
        <v>-82698</v>
      </c>
      <c r="H229" s="1">
        <f t="shared" si="10"/>
        <v>952406</v>
      </c>
      <c r="I229" s="1">
        <f t="shared" si="11"/>
        <v>833669.85064159776</v>
      </c>
      <c r="J229" s="80"/>
    </row>
    <row r="230" spans="1:10">
      <c r="A230" s="94">
        <v>330966</v>
      </c>
      <c r="B230" s="92" t="s">
        <v>420</v>
      </c>
      <c r="C230" s="1">
        <f>(VLOOKUP($A230,'CAF BLS Adjustment'!$B:$S,18,FALSE))</f>
        <v>2389446.9082004703</v>
      </c>
      <c r="D230" s="1">
        <f>(VLOOKUP($A230,'CAF BLS Adjustment'!$B:$S,8,FALSE))</f>
        <v>55536</v>
      </c>
      <c r="E230" s="1">
        <f>(VLOOKUP($A230,'CAF BLS Adjustment'!$B:$S,5,FALSE))</f>
        <v>1416399</v>
      </c>
      <c r="F230" s="1">
        <f>(VLOOKUP($A230,'CAF BLS Adjustment'!$B:$S,6,FALSE))</f>
        <v>1303316</v>
      </c>
      <c r="G230" s="1">
        <f t="shared" si="9"/>
        <v>55536</v>
      </c>
      <c r="H230" s="1">
        <f t="shared" si="10"/>
        <v>1416399</v>
      </c>
      <c r="I230" s="1">
        <f t="shared" si="11"/>
        <v>917511.90820047027</v>
      </c>
      <c r="J230" s="80"/>
    </row>
    <row r="231" spans="1:10">
      <c r="A231" s="94">
        <v>330971</v>
      </c>
      <c r="B231" s="92" t="s">
        <v>422</v>
      </c>
      <c r="C231" s="1">
        <f>(VLOOKUP($A231,'CAF BLS Adjustment'!$B:$S,18,FALSE))</f>
        <v>1652462.4814957082</v>
      </c>
      <c r="D231" s="1">
        <f>(VLOOKUP($A231,'CAF BLS Adjustment'!$B:$S,8,FALSE))</f>
        <v>88500</v>
      </c>
      <c r="E231" s="1">
        <f>(VLOOKUP($A231,'CAF BLS Adjustment'!$B:$S,5,FALSE))</f>
        <v>1871298</v>
      </c>
      <c r="F231" s="1">
        <f>(VLOOKUP($A231,'CAF BLS Adjustment'!$B:$S,6,FALSE))</f>
        <v>0</v>
      </c>
      <c r="G231" s="1">
        <f t="shared" si="9"/>
        <v>88500</v>
      </c>
      <c r="H231" s="1">
        <f t="shared" si="10"/>
        <v>1563962.4814957082</v>
      </c>
      <c r="I231" s="1">
        <f t="shared" si="11"/>
        <v>0</v>
      </c>
      <c r="J231" s="80"/>
    </row>
    <row r="232" spans="1:10">
      <c r="A232" s="94">
        <v>330974</v>
      </c>
      <c r="B232" s="92" t="s">
        <v>424</v>
      </c>
      <c r="C232" s="1">
        <f>(VLOOKUP($A232,'CAF BLS Adjustment'!$B:$S,18,FALSE))</f>
        <v>5044860.3652328867</v>
      </c>
      <c r="D232" s="1">
        <f>(VLOOKUP($A232,'CAF BLS Adjustment'!$B:$S,8,FALSE))</f>
        <v>118692</v>
      </c>
      <c r="E232" s="1">
        <f>(VLOOKUP($A232,'CAF BLS Adjustment'!$B:$S,5,FALSE))</f>
        <v>1587717</v>
      </c>
      <c r="F232" s="1">
        <f>(VLOOKUP($A232,'CAF BLS Adjustment'!$B:$S,6,FALSE))</f>
        <v>4193291</v>
      </c>
      <c r="G232" s="1">
        <f t="shared" si="9"/>
        <v>118692</v>
      </c>
      <c r="H232" s="1">
        <f t="shared" si="10"/>
        <v>1587717</v>
      </c>
      <c r="I232" s="1">
        <f t="shared" si="11"/>
        <v>3338451.3652328867</v>
      </c>
      <c r="J232" s="80"/>
    </row>
    <row r="233" spans="1:10">
      <c r="A233" s="94">
        <v>340978</v>
      </c>
      <c r="B233" s="92" t="s">
        <v>427</v>
      </c>
      <c r="C233" s="1">
        <f>(VLOOKUP($A233,'CAF BLS Adjustment'!$B:$S,18,FALSE))</f>
        <v>335723.13780423882</v>
      </c>
      <c r="D233" s="1">
        <f>(VLOOKUP($A233,'CAF BLS Adjustment'!$B:$S,8,FALSE))</f>
        <v>-14988</v>
      </c>
      <c r="E233" s="1">
        <f>(VLOOKUP($A233,'CAF BLS Adjustment'!$B:$S,5,FALSE))</f>
        <v>407905</v>
      </c>
      <c r="F233" s="1">
        <f>(VLOOKUP($A233,'CAF BLS Adjustment'!$B:$S,6,FALSE))</f>
        <v>0</v>
      </c>
      <c r="G233" s="1">
        <f t="shared" si="9"/>
        <v>-14988</v>
      </c>
      <c r="H233" s="1">
        <f t="shared" si="10"/>
        <v>350711.13780423882</v>
      </c>
      <c r="I233" s="1">
        <f t="shared" si="11"/>
        <v>0</v>
      </c>
      <c r="J233" s="80"/>
    </row>
    <row r="234" spans="1:10">
      <c r="A234" s="94">
        <v>340983</v>
      </c>
      <c r="B234" s="92" t="s">
        <v>428</v>
      </c>
      <c r="C234" s="1">
        <f>(VLOOKUP($A234,'CAF BLS Adjustment'!$B:$S,18,FALSE))</f>
        <v>214640.98642478767</v>
      </c>
      <c r="D234" s="1">
        <f>(VLOOKUP($A234,'CAF BLS Adjustment'!$B:$S,8,FALSE))</f>
        <v>-26220</v>
      </c>
      <c r="E234" s="1">
        <f>(VLOOKUP($A234,'CAF BLS Adjustment'!$B:$S,5,FALSE))</f>
        <v>159571</v>
      </c>
      <c r="F234" s="1">
        <f>(VLOOKUP($A234,'CAF BLS Adjustment'!$B:$S,6,FALSE))</f>
        <v>141552</v>
      </c>
      <c r="G234" s="1">
        <f t="shared" si="9"/>
        <v>-26220</v>
      </c>
      <c r="H234" s="1">
        <f t="shared" si="10"/>
        <v>159571</v>
      </c>
      <c r="I234" s="1">
        <f t="shared" si="11"/>
        <v>81289.986424787669</v>
      </c>
      <c r="J234" s="80"/>
    </row>
    <row r="235" spans="1:10">
      <c r="A235" s="94">
        <v>340990</v>
      </c>
      <c r="B235" s="92" t="s">
        <v>430</v>
      </c>
      <c r="C235" s="1">
        <f>(VLOOKUP($A235,'CAF BLS Adjustment'!$B:$S,18,FALSE))</f>
        <v>65213.900337419218</v>
      </c>
      <c r="D235" s="1">
        <f>(VLOOKUP($A235,'CAF BLS Adjustment'!$B:$S,8,FALSE))</f>
        <v>1056</v>
      </c>
      <c r="E235" s="1">
        <f>(VLOOKUP($A235,'CAF BLS Adjustment'!$B:$S,5,FALSE))</f>
        <v>76282</v>
      </c>
      <c r="F235" s="1">
        <f>(VLOOKUP($A235,'CAF BLS Adjustment'!$B:$S,6,FALSE))</f>
        <v>0</v>
      </c>
      <c r="G235" s="1">
        <f t="shared" si="9"/>
        <v>1056</v>
      </c>
      <c r="H235" s="1">
        <f t="shared" si="10"/>
        <v>64157.900337419218</v>
      </c>
      <c r="I235" s="1">
        <f t="shared" si="11"/>
        <v>0</v>
      </c>
      <c r="J235" s="80"/>
    </row>
    <row r="236" spans="1:10">
      <c r="A236" s="94">
        <v>341003</v>
      </c>
      <c r="B236" s="92" t="s">
        <v>432</v>
      </c>
      <c r="C236" s="1">
        <f>(VLOOKUP($A236,'CAF BLS Adjustment'!$B:$S,18,FALSE))</f>
        <v>637297.07095052197</v>
      </c>
      <c r="D236" s="1">
        <f>(VLOOKUP($A236,'CAF BLS Adjustment'!$B:$S,8,FALSE))</f>
        <v>34680</v>
      </c>
      <c r="E236" s="1">
        <f>(VLOOKUP($A236,'CAF BLS Adjustment'!$B:$S,5,FALSE))</f>
        <v>725091</v>
      </c>
      <c r="F236" s="1">
        <f>(VLOOKUP($A236,'CAF BLS Adjustment'!$B:$S,6,FALSE))</f>
        <v>0</v>
      </c>
      <c r="G236" s="1">
        <f t="shared" si="9"/>
        <v>34680</v>
      </c>
      <c r="H236" s="1">
        <f t="shared" si="10"/>
        <v>602617.07095052197</v>
      </c>
      <c r="I236" s="1">
        <f t="shared" si="11"/>
        <v>0</v>
      </c>
      <c r="J236" s="80"/>
    </row>
    <row r="237" spans="1:10">
      <c r="A237" s="94">
        <v>341020</v>
      </c>
      <c r="B237" s="92" t="s">
        <v>436</v>
      </c>
      <c r="C237" s="1">
        <f>(VLOOKUP($A237,'CAF BLS Adjustment'!$B:$S,18,FALSE))</f>
        <v>143608.3203359714</v>
      </c>
      <c r="D237" s="1">
        <f>(VLOOKUP($A237,'CAF BLS Adjustment'!$B:$S,8,FALSE))</f>
        <v>-8874</v>
      </c>
      <c r="E237" s="1">
        <f>(VLOOKUP($A237,'CAF BLS Adjustment'!$B:$S,5,FALSE))</f>
        <v>185622</v>
      </c>
      <c r="F237" s="1">
        <f>(VLOOKUP($A237,'CAF BLS Adjustment'!$B:$S,6,FALSE))</f>
        <v>0</v>
      </c>
      <c r="G237" s="1">
        <f t="shared" si="9"/>
        <v>-8874</v>
      </c>
      <c r="H237" s="1">
        <f t="shared" si="10"/>
        <v>152482.3203359714</v>
      </c>
      <c r="I237" s="1">
        <f t="shared" si="11"/>
        <v>0</v>
      </c>
      <c r="J237" s="80"/>
    </row>
    <row r="238" spans="1:10">
      <c r="A238" s="94">
        <v>341021</v>
      </c>
      <c r="B238" s="92" t="s">
        <v>437</v>
      </c>
      <c r="C238" s="1">
        <f>(VLOOKUP($A238,'CAF BLS Adjustment'!$B:$S,18,FALSE))</f>
        <v>7765.2450759776266</v>
      </c>
      <c r="D238" s="1">
        <f>(VLOOKUP($A238,'CAF BLS Adjustment'!$B:$S,8,FALSE))</f>
        <v>-1992</v>
      </c>
      <c r="E238" s="1">
        <f>(VLOOKUP($A238,'CAF BLS Adjustment'!$B:$S,5,FALSE))</f>
        <v>12102</v>
      </c>
      <c r="F238" s="1">
        <f>(VLOOKUP($A238,'CAF BLS Adjustment'!$B:$S,6,FALSE))</f>
        <v>0</v>
      </c>
      <c r="G238" s="1">
        <f t="shared" si="9"/>
        <v>-1992</v>
      </c>
      <c r="H238" s="1">
        <f t="shared" si="10"/>
        <v>9757.2450759776257</v>
      </c>
      <c r="I238" s="1">
        <f t="shared" si="11"/>
        <v>0</v>
      </c>
      <c r="J238" s="80"/>
    </row>
    <row r="239" spans="1:10">
      <c r="A239" s="94">
        <v>341023</v>
      </c>
      <c r="B239" s="92" t="s">
        <v>438</v>
      </c>
      <c r="C239" s="1">
        <f>(VLOOKUP($A239,'CAF BLS Adjustment'!$B:$S,18,FALSE))</f>
        <v>196686.08490403174</v>
      </c>
      <c r="D239" s="1">
        <f>(VLOOKUP($A239,'CAF BLS Adjustment'!$B:$S,8,FALSE))</f>
        <v>-27558</v>
      </c>
      <c r="E239" s="1">
        <f>(VLOOKUP($A239,'CAF BLS Adjustment'!$B:$S,5,FALSE))</f>
        <v>274986</v>
      </c>
      <c r="F239" s="1">
        <f>(VLOOKUP($A239,'CAF BLS Adjustment'!$B:$S,6,FALSE))</f>
        <v>0</v>
      </c>
      <c r="G239" s="1">
        <f t="shared" si="9"/>
        <v>-27558</v>
      </c>
      <c r="H239" s="1">
        <f t="shared" si="10"/>
        <v>224244.08490403174</v>
      </c>
      <c r="I239" s="1">
        <f t="shared" si="11"/>
        <v>0</v>
      </c>
      <c r="J239" s="80"/>
    </row>
    <row r="240" spans="1:10">
      <c r="A240" s="94">
        <v>341025</v>
      </c>
      <c r="B240" s="92" t="s">
        <v>440</v>
      </c>
      <c r="C240" s="1">
        <f>(VLOOKUP($A240,'CAF BLS Adjustment'!$B:$S,18,FALSE))</f>
        <v>3394066.7354464983</v>
      </c>
      <c r="D240" s="1">
        <f>(VLOOKUP($A240,'CAF BLS Adjustment'!$B:$S,8,FALSE))</f>
        <v>-275031</v>
      </c>
      <c r="E240" s="1">
        <f>(VLOOKUP($A240,'CAF BLS Adjustment'!$B:$S,5,FALSE))</f>
        <v>2627152.567239841</v>
      </c>
      <c r="F240" s="1">
        <f>(VLOOKUP($A240,'CAF BLS Adjustment'!$B:$S,6,FALSE))</f>
        <v>1436245.9649006967</v>
      </c>
      <c r="G240" s="1">
        <f t="shared" si="9"/>
        <v>-275031</v>
      </c>
      <c r="H240" s="1">
        <f t="shared" si="10"/>
        <v>2627152.567239841</v>
      </c>
      <c r="I240" s="1">
        <f t="shared" si="11"/>
        <v>1041945.1682066573</v>
      </c>
      <c r="J240" s="80"/>
    </row>
    <row r="241" spans="1:10">
      <c r="A241" s="94">
        <v>341026</v>
      </c>
      <c r="B241" s="92" t="s">
        <v>441</v>
      </c>
      <c r="C241" s="1">
        <f>(VLOOKUP($A241,'CAF BLS Adjustment'!$B:$S,18,FALSE))</f>
        <v>2242136.4917657371</v>
      </c>
      <c r="D241" s="1">
        <f>(VLOOKUP($A241,'CAF BLS Adjustment'!$B:$S,8,FALSE))</f>
        <v>-16218</v>
      </c>
      <c r="E241" s="1">
        <f>(VLOOKUP($A241,'CAF BLS Adjustment'!$B:$S,5,FALSE))</f>
        <v>1863095</v>
      </c>
      <c r="F241" s="1">
        <f>(VLOOKUP($A241,'CAF BLS Adjustment'!$B:$S,6,FALSE))</f>
        <v>1002170</v>
      </c>
      <c r="G241" s="1">
        <f t="shared" si="9"/>
        <v>-16218</v>
      </c>
      <c r="H241" s="1">
        <f t="shared" si="10"/>
        <v>1863095</v>
      </c>
      <c r="I241" s="1">
        <f t="shared" si="11"/>
        <v>395259.49176573707</v>
      </c>
      <c r="J241" s="80"/>
    </row>
    <row r="242" spans="1:10">
      <c r="A242" s="94">
        <v>341032</v>
      </c>
      <c r="B242" s="92" t="s">
        <v>443</v>
      </c>
      <c r="C242" s="1">
        <f>(VLOOKUP($A242,'CAF BLS Adjustment'!$B:$S,18,FALSE))</f>
        <v>462170.1693215</v>
      </c>
      <c r="D242" s="1">
        <f>(VLOOKUP($A242,'CAF BLS Adjustment'!$B:$S,8,FALSE))</f>
        <v>9390</v>
      </c>
      <c r="E242" s="1">
        <f>(VLOOKUP($A242,'CAF BLS Adjustment'!$B:$S,5,FALSE))</f>
        <v>521113</v>
      </c>
      <c r="F242" s="1">
        <f>(VLOOKUP($A242,'CAF BLS Adjustment'!$B:$S,6,FALSE))</f>
        <v>0</v>
      </c>
      <c r="G242" s="1">
        <f t="shared" si="9"/>
        <v>9390</v>
      </c>
      <c r="H242" s="1">
        <f t="shared" si="10"/>
        <v>452780.1693215</v>
      </c>
      <c r="I242" s="1">
        <f t="shared" si="11"/>
        <v>0</v>
      </c>
      <c r="J242" s="80"/>
    </row>
    <row r="243" spans="1:10">
      <c r="A243" s="94">
        <v>341041</v>
      </c>
      <c r="B243" s="92" t="s">
        <v>444</v>
      </c>
      <c r="C243" s="1">
        <f>(VLOOKUP($A243,'CAF BLS Adjustment'!$B:$S,18,FALSE))</f>
        <v>27758.80105051303</v>
      </c>
      <c r="D243" s="1">
        <f>(VLOOKUP($A243,'CAF BLS Adjustment'!$B:$S,8,FALSE))</f>
        <v>-366</v>
      </c>
      <c r="E243" s="1">
        <f>(VLOOKUP($A243,'CAF BLS Adjustment'!$B:$S,5,FALSE))</f>
        <v>32399</v>
      </c>
      <c r="F243" s="1">
        <f>(VLOOKUP($A243,'CAF BLS Adjustment'!$B:$S,6,FALSE))</f>
        <v>0</v>
      </c>
      <c r="G243" s="1">
        <f t="shared" si="9"/>
        <v>-366</v>
      </c>
      <c r="H243" s="1">
        <f t="shared" si="10"/>
        <v>28124.80105051303</v>
      </c>
      <c r="I243" s="1">
        <f t="shared" si="11"/>
        <v>0</v>
      </c>
      <c r="J243" s="80"/>
    </row>
    <row r="244" spans="1:10">
      <c r="A244" s="94">
        <v>341043</v>
      </c>
      <c r="B244" s="92" t="s">
        <v>445</v>
      </c>
      <c r="C244" s="1">
        <f>(VLOOKUP($A244,'CAF BLS Adjustment'!$B:$S,18,FALSE))</f>
        <v>405599.4696929467</v>
      </c>
      <c r="D244" s="1">
        <f>(VLOOKUP($A244,'CAF BLS Adjustment'!$B:$S,8,FALSE))</f>
        <v>-14286</v>
      </c>
      <c r="E244" s="1">
        <f>(VLOOKUP($A244,'CAF BLS Adjustment'!$B:$S,5,FALSE))</f>
        <v>478130</v>
      </c>
      <c r="F244" s="1">
        <f>(VLOOKUP($A244,'CAF BLS Adjustment'!$B:$S,6,FALSE))</f>
        <v>0</v>
      </c>
      <c r="G244" s="1">
        <f t="shared" si="9"/>
        <v>-14286</v>
      </c>
      <c r="H244" s="1">
        <f t="shared" si="10"/>
        <v>419885.4696929467</v>
      </c>
      <c r="I244" s="1">
        <f t="shared" si="11"/>
        <v>0</v>
      </c>
      <c r="J244" s="80"/>
    </row>
    <row r="245" spans="1:10">
      <c r="A245" s="94">
        <v>341045</v>
      </c>
      <c r="B245" s="92" t="s">
        <v>446</v>
      </c>
      <c r="C245" s="1">
        <f>(VLOOKUP($A245,'CAF BLS Adjustment'!$B:$S,18,FALSE))</f>
        <v>359400.47087701608</v>
      </c>
      <c r="D245" s="1">
        <f>(VLOOKUP($A245,'CAF BLS Adjustment'!$B:$S,8,FALSE))</f>
        <v>16542</v>
      </c>
      <c r="E245" s="1">
        <f>(VLOOKUP($A245,'CAF BLS Adjustment'!$B:$S,5,FALSE))</f>
        <v>384293</v>
      </c>
      <c r="F245" s="1">
        <f>(VLOOKUP($A245,'CAF BLS Adjustment'!$B:$S,6,FALSE))</f>
        <v>0</v>
      </c>
      <c r="G245" s="1">
        <f t="shared" si="9"/>
        <v>16542</v>
      </c>
      <c r="H245" s="1">
        <f t="shared" si="10"/>
        <v>342858.47087701608</v>
      </c>
      <c r="I245" s="1">
        <f t="shared" si="11"/>
        <v>0</v>
      </c>
      <c r="J245" s="80"/>
    </row>
    <row r="246" spans="1:10">
      <c r="A246" s="94">
        <v>341046</v>
      </c>
      <c r="B246" s="92" t="s">
        <v>447</v>
      </c>
      <c r="C246" s="1">
        <f>(VLOOKUP($A246,'CAF BLS Adjustment'!$B:$S,18,FALSE))</f>
        <v>42582.710506158728</v>
      </c>
      <c r="D246" s="1">
        <f>(VLOOKUP($A246,'CAF BLS Adjustment'!$B:$S,8,FALSE))</f>
        <v>24</v>
      </c>
      <c r="E246" s="1">
        <f>(VLOOKUP($A246,'CAF BLS Adjustment'!$B:$S,5,FALSE))</f>
        <v>49653</v>
      </c>
      <c r="F246" s="1">
        <f>(VLOOKUP($A246,'CAF BLS Adjustment'!$B:$S,6,FALSE))</f>
        <v>0</v>
      </c>
      <c r="G246" s="1">
        <f t="shared" si="9"/>
        <v>24</v>
      </c>
      <c r="H246" s="1">
        <f t="shared" si="10"/>
        <v>42558.710506158728</v>
      </c>
      <c r="I246" s="1">
        <f t="shared" si="11"/>
        <v>0</v>
      </c>
      <c r="J246" s="80"/>
    </row>
    <row r="247" spans="1:10">
      <c r="A247" s="94">
        <v>341047</v>
      </c>
      <c r="B247" s="92" t="s">
        <v>448</v>
      </c>
      <c r="C247" s="1">
        <f>(VLOOKUP($A247,'CAF BLS Adjustment'!$B:$S,18,FALSE))</f>
        <v>2117576.4355692547</v>
      </c>
      <c r="D247" s="1">
        <f>(VLOOKUP($A247,'CAF BLS Adjustment'!$B:$S,8,FALSE))</f>
        <v>88998</v>
      </c>
      <c r="E247" s="1">
        <f>(VLOOKUP($A247,'CAF BLS Adjustment'!$B:$S,5,FALSE))</f>
        <v>1229826</v>
      </c>
      <c r="F247" s="1">
        <f>(VLOOKUP($A247,'CAF BLS Adjustment'!$B:$S,6,FALSE))</f>
        <v>1071128</v>
      </c>
      <c r="G247" s="1">
        <f t="shared" si="9"/>
        <v>88998</v>
      </c>
      <c r="H247" s="1">
        <f t="shared" si="10"/>
        <v>1229826</v>
      </c>
      <c r="I247" s="1">
        <f t="shared" si="11"/>
        <v>798752.43556925468</v>
      </c>
      <c r="J247" s="80"/>
    </row>
    <row r="248" spans="1:10">
      <c r="A248" s="94">
        <v>341049</v>
      </c>
      <c r="B248" s="92" t="s">
        <v>450</v>
      </c>
      <c r="C248" s="1">
        <f>(VLOOKUP($A248,'CAF BLS Adjustment'!$B:$S,18,FALSE))</f>
        <v>1398227.2330039954</v>
      </c>
      <c r="D248" s="1">
        <f>(VLOOKUP($A248,'CAF BLS Adjustment'!$B:$S,8,FALSE))</f>
        <v>26478</v>
      </c>
      <c r="E248" s="1">
        <f>(VLOOKUP($A248,'CAF BLS Adjustment'!$B:$S,5,FALSE))</f>
        <v>1593421</v>
      </c>
      <c r="F248" s="1">
        <f>(VLOOKUP($A248,'CAF BLS Adjustment'!$B:$S,6,FALSE))</f>
        <v>0</v>
      </c>
      <c r="G248" s="1">
        <f t="shared" si="9"/>
        <v>26478</v>
      </c>
      <c r="H248" s="1">
        <f t="shared" si="10"/>
        <v>1371749.2330039954</v>
      </c>
      <c r="I248" s="1">
        <f t="shared" si="11"/>
        <v>0</v>
      </c>
      <c r="J248" s="80"/>
    </row>
    <row r="249" spans="1:10">
      <c r="A249" s="94">
        <v>341050</v>
      </c>
      <c r="B249" s="92" t="s">
        <v>451</v>
      </c>
      <c r="C249" s="1">
        <f>(VLOOKUP($A249,'CAF BLS Adjustment'!$B:$S,18,FALSE))</f>
        <v>246577.57006095318</v>
      </c>
      <c r="D249" s="1">
        <f>(VLOOKUP($A249,'CAF BLS Adjustment'!$B:$S,8,FALSE))</f>
        <v>-10218</v>
      </c>
      <c r="E249" s="1">
        <f>(VLOOKUP($A249,'CAF BLS Adjustment'!$B:$S,5,FALSE))</f>
        <v>322045</v>
      </c>
      <c r="F249" s="1">
        <f>(VLOOKUP($A249,'CAF BLS Adjustment'!$B:$S,6,FALSE))</f>
        <v>0</v>
      </c>
      <c r="G249" s="1">
        <f t="shared" si="9"/>
        <v>-10218</v>
      </c>
      <c r="H249" s="1">
        <f t="shared" si="10"/>
        <v>256795.57006095318</v>
      </c>
      <c r="I249" s="1">
        <f t="shared" si="11"/>
        <v>0</v>
      </c>
      <c r="J249" s="80"/>
    </row>
    <row r="250" spans="1:10">
      <c r="A250" s="94">
        <v>341053</v>
      </c>
      <c r="B250" s="92" t="s">
        <v>452</v>
      </c>
      <c r="C250" s="1">
        <f>(VLOOKUP($A250,'CAF BLS Adjustment'!$B:$S,18,FALSE))</f>
        <v>365079.78641207592</v>
      </c>
      <c r="D250" s="1">
        <f>(VLOOKUP($A250,'CAF BLS Adjustment'!$B:$S,8,FALSE))</f>
        <v>-5886</v>
      </c>
      <c r="E250" s="1">
        <f>(VLOOKUP($A250,'CAF BLS Adjustment'!$B:$S,5,FALSE))</f>
        <v>467627</v>
      </c>
      <c r="F250" s="1">
        <f>(VLOOKUP($A250,'CAF BLS Adjustment'!$B:$S,6,FALSE))</f>
        <v>0</v>
      </c>
      <c r="G250" s="1">
        <f t="shared" si="9"/>
        <v>-5886</v>
      </c>
      <c r="H250" s="1">
        <f t="shared" si="10"/>
        <v>370965.78641207592</v>
      </c>
      <c r="I250" s="1">
        <f t="shared" si="11"/>
        <v>0</v>
      </c>
      <c r="J250" s="80"/>
    </row>
    <row r="251" spans="1:10">
      <c r="A251" s="94">
        <v>341058</v>
      </c>
      <c r="B251" s="92" t="s">
        <v>454</v>
      </c>
      <c r="C251" s="1">
        <f>(VLOOKUP($A251,'CAF BLS Adjustment'!$B:$S,18,FALSE))</f>
        <v>370433.83916487504</v>
      </c>
      <c r="D251" s="1">
        <f>(VLOOKUP($A251,'CAF BLS Adjustment'!$B:$S,8,FALSE))</f>
        <v>49002</v>
      </c>
      <c r="E251" s="1">
        <f>(VLOOKUP($A251,'CAF BLS Adjustment'!$B:$S,5,FALSE))</f>
        <v>392308</v>
      </c>
      <c r="F251" s="1">
        <f>(VLOOKUP($A251,'CAF BLS Adjustment'!$B:$S,6,FALSE))</f>
        <v>0</v>
      </c>
      <c r="G251" s="1">
        <f t="shared" si="9"/>
        <v>49002</v>
      </c>
      <c r="H251" s="1">
        <f t="shared" si="10"/>
        <v>321431.83916487504</v>
      </c>
      <c r="I251" s="1">
        <f t="shared" si="11"/>
        <v>0</v>
      </c>
      <c r="J251" s="80"/>
    </row>
    <row r="252" spans="1:10">
      <c r="A252" s="94">
        <v>341060</v>
      </c>
      <c r="B252" s="92" t="s">
        <v>455</v>
      </c>
      <c r="C252" s="1">
        <f>(VLOOKUP($A252,'CAF BLS Adjustment'!$B:$S,18,FALSE))</f>
        <v>988431.33235483721</v>
      </c>
      <c r="D252" s="1">
        <f>(VLOOKUP($A252,'CAF BLS Adjustment'!$B:$S,8,FALSE))</f>
        <v>-42246</v>
      </c>
      <c r="E252" s="1">
        <f>(VLOOKUP($A252,'CAF BLS Adjustment'!$B:$S,5,FALSE))</f>
        <v>372583</v>
      </c>
      <c r="F252" s="1">
        <f>(VLOOKUP($A252,'CAF BLS Adjustment'!$B:$S,6,FALSE))</f>
        <v>762264</v>
      </c>
      <c r="G252" s="1">
        <f t="shared" si="9"/>
        <v>-42246</v>
      </c>
      <c r="H252" s="1">
        <f t="shared" si="10"/>
        <v>372583</v>
      </c>
      <c r="I252" s="1">
        <f t="shared" si="11"/>
        <v>658094.33235483721</v>
      </c>
      <c r="J252" s="80"/>
    </row>
    <row r="253" spans="1:10">
      <c r="A253" s="94">
        <v>341062</v>
      </c>
      <c r="B253" s="92" t="s">
        <v>456</v>
      </c>
      <c r="C253" s="1">
        <f>(VLOOKUP($A253,'CAF BLS Adjustment'!$B:$S,18,FALSE))</f>
        <v>93485.272628829523</v>
      </c>
      <c r="D253" s="1">
        <f>(VLOOKUP($A253,'CAF BLS Adjustment'!$B:$S,8,FALSE))</f>
        <v>1686</v>
      </c>
      <c r="E253" s="1">
        <f>(VLOOKUP($A253,'CAF BLS Adjustment'!$B:$S,5,FALSE))</f>
        <v>113132</v>
      </c>
      <c r="F253" s="1">
        <f>(VLOOKUP($A253,'CAF BLS Adjustment'!$B:$S,6,FALSE))</f>
        <v>0</v>
      </c>
      <c r="G253" s="1">
        <f t="shared" si="9"/>
        <v>1686</v>
      </c>
      <c r="H253" s="1">
        <f t="shared" si="10"/>
        <v>91799.272628829523</v>
      </c>
      <c r="I253" s="1">
        <f t="shared" si="11"/>
        <v>0</v>
      </c>
      <c r="J253" s="80"/>
    </row>
    <row r="254" spans="1:10">
      <c r="A254" s="94">
        <v>341066</v>
      </c>
      <c r="B254" s="92" t="s">
        <v>457</v>
      </c>
      <c r="C254" s="1">
        <f>(VLOOKUP($A254,'CAF BLS Adjustment'!$B:$S,18,FALSE))</f>
        <v>200973.00079422371</v>
      </c>
      <c r="D254" s="1">
        <f>(VLOOKUP($A254,'CAF BLS Adjustment'!$B:$S,8,FALSE))</f>
        <v>9786</v>
      </c>
      <c r="E254" s="1">
        <f>(VLOOKUP($A254,'CAF BLS Adjustment'!$B:$S,5,FALSE))</f>
        <v>221740</v>
      </c>
      <c r="F254" s="1">
        <f>(VLOOKUP($A254,'CAF BLS Adjustment'!$B:$S,6,FALSE))</f>
        <v>0</v>
      </c>
      <c r="G254" s="1">
        <f t="shared" si="9"/>
        <v>9786</v>
      </c>
      <c r="H254" s="1">
        <f t="shared" si="10"/>
        <v>191187.00079422371</v>
      </c>
      <c r="I254" s="1">
        <f t="shared" si="11"/>
        <v>0</v>
      </c>
      <c r="J254" s="80"/>
    </row>
    <row r="255" spans="1:10">
      <c r="A255" s="94">
        <v>341087</v>
      </c>
      <c r="B255" s="92" t="s">
        <v>460</v>
      </c>
      <c r="C255" s="1">
        <f>(VLOOKUP($A255,'CAF BLS Adjustment'!$B:$S,18,FALSE))</f>
        <v>184459.97132828739</v>
      </c>
      <c r="D255" s="1">
        <f>(VLOOKUP($A255,'CAF BLS Adjustment'!$B:$S,8,FALSE))</f>
        <v>-540</v>
      </c>
      <c r="E255" s="1">
        <f>(VLOOKUP($A255,'CAF BLS Adjustment'!$B:$S,5,FALSE))</f>
        <v>215773</v>
      </c>
      <c r="F255" s="1">
        <f>(VLOOKUP($A255,'CAF BLS Adjustment'!$B:$S,6,FALSE))</f>
        <v>0</v>
      </c>
      <c r="G255" s="1">
        <f t="shared" si="9"/>
        <v>-540</v>
      </c>
      <c r="H255" s="1">
        <f t="shared" si="10"/>
        <v>184999.97132828739</v>
      </c>
      <c r="I255" s="1">
        <f t="shared" si="11"/>
        <v>0</v>
      </c>
      <c r="J255" s="80"/>
    </row>
    <row r="256" spans="1:10">
      <c r="A256" s="94">
        <v>341088</v>
      </c>
      <c r="B256" s="92" t="s">
        <v>461</v>
      </c>
      <c r="C256" s="1">
        <f>(VLOOKUP($A256,'CAF BLS Adjustment'!$B:$S,18,FALSE))</f>
        <v>3170511.3320502471</v>
      </c>
      <c r="D256" s="1">
        <f>(VLOOKUP($A256,'CAF BLS Adjustment'!$B:$S,8,FALSE))</f>
        <v>321588</v>
      </c>
      <c r="E256" s="1">
        <f>(VLOOKUP($A256,'CAF BLS Adjustment'!$B:$S,5,FALSE))</f>
        <v>2384176</v>
      </c>
      <c r="F256" s="1">
        <f>(VLOOKUP($A256,'CAF BLS Adjustment'!$B:$S,6,FALSE))</f>
        <v>866738</v>
      </c>
      <c r="G256" s="1">
        <f t="shared" si="9"/>
        <v>321588</v>
      </c>
      <c r="H256" s="1">
        <f t="shared" si="10"/>
        <v>2384176</v>
      </c>
      <c r="I256" s="1">
        <f t="shared" si="11"/>
        <v>464747.33205024712</v>
      </c>
      <c r="J256" s="80"/>
    </row>
    <row r="257" spans="1:10">
      <c r="A257" s="94">
        <v>341091</v>
      </c>
      <c r="B257" s="92" t="s">
        <v>462</v>
      </c>
      <c r="C257" s="1">
        <f>(VLOOKUP($A257,'CAF BLS Adjustment'!$B:$S,18,FALSE))</f>
        <v>203885.37263016318</v>
      </c>
      <c r="D257" s="1">
        <f>(VLOOKUP($A257,'CAF BLS Adjustment'!$B:$S,8,FALSE))</f>
        <v>23676</v>
      </c>
      <c r="E257" s="1">
        <f>(VLOOKUP($A257,'CAF BLS Adjustment'!$B:$S,5,FALSE))</f>
        <v>195209</v>
      </c>
      <c r="F257" s="1">
        <f>(VLOOKUP($A257,'CAF BLS Adjustment'!$B:$S,6,FALSE))</f>
        <v>17429</v>
      </c>
      <c r="G257" s="1">
        <f t="shared" si="9"/>
        <v>23676</v>
      </c>
      <c r="H257" s="1">
        <f t="shared" si="10"/>
        <v>180209.37263016318</v>
      </c>
      <c r="I257" s="1">
        <f t="shared" si="11"/>
        <v>0</v>
      </c>
      <c r="J257" s="80"/>
    </row>
    <row r="258" spans="1:10">
      <c r="A258" s="94">
        <v>350739</v>
      </c>
      <c r="B258" s="92" t="s">
        <v>465</v>
      </c>
      <c r="C258" s="1">
        <f>(VLOOKUP($A258,'CAF BLS Adjustment'!$B:$S,18,FALSE))</f>
        <v>63127.228589344144</v>
      </c>
      <c r="D258" s="1">
        <f>(VLOOKUP($A258,'CAF BLS Adjustment'!$B:$S,8,FALSE))</f>
        <v>1140</v>
      </c>
      <c r="E258" s="1">
        <f>(VLOOKUP($A258,'CAF BLS Adjustment'!$B:$S,5,FALSE))</f>
        <v>72894</v>
      </c>
      <c r="F258" s="1">
        <f>(VLOOKUP($A258,'CAF BLS Adjustment'!$B:$S,6,FALSE))</f>
        <v>0</v>
      </c>
      <c r="G258" s="1">
        <f t="shared" si="9"/>
        <v>1140</v>
      </c>
      <c r="H258" s="1">
        <f t="shared" si="10"/>
        <v>61987.228589344144</v>
      </c>
      <c r="I258" s="1">
        <f t="shared" si="11"/>
        <v>0</v>
      </c>
      <c r="J258" s="80"/>
    </row>
    <row r="259" spans="1:10">
      <c r="A259" s="94">
        <v>351098</v>
      </c>
      <c r="B259" s="92" t="s">
        <v>269</v>
      </c>
      <c r="C259" s="1">
        <f>(VLOOKUP($A259,'CAF BLS Adjustment'!$B:$S,18,FALSE))</f>
        <v>76665.828491714477</v>
      </c>
      <c r="D259" s="1">
        <f>(VLOOKUP($A259,'CAF BLS Adjustment'!$B:$S,8,FALSE))</f>
        <v>2934</v>
      </c>
      <c r="E259" s="1">
        <f>(VLOOKUP($A259,'CAF BLS Adjustment'!$B:$S,5,FALSE))</f>
        <v>87925</v>
      </c>
      <c r="F259" s="1">
        <f>(VLOOKUP($A259,'CAF BLS Adjustment'!$B:$S,6,FALSE))</f>
        <v>0</v>
      </c>
      <c r="G259" s="1">
        <f t="shared" si="9"/>
        <v>2934</v>
      </c>
      <c r="H259" s="1">
        <f t="shared" si="10"/>
        <v>73731.828491714477</v>
      </c>
      <c r="I259" s="1">
        <f t="shared" si="11"/>
        <v>0</v>
      </c>
      <c r="J259" s="80"/>
    </row>
    <row r="260" spans="1:10">
      <c r="A260" s="94">
        <v>351101</v>
      </c>
      <c r="B260" s="92" t="s">
        <v>467</v>
      </c>
      <c r="C260" s="1">
        <f>(VLOOKUP($A260,'CAF BLS Adjustment'!$B:$S,18,FALSE))</f>
        <v>189800.61509067082</v>
      </c>
      <c r="D260" s="1">
        <f>(VLOOKUP($A260,'CAF BLS Adjustment'!$B:$S,8,FALSE))</f>
        <v>-1062</v>
      </c>
      <c r="E260" s="1">
        <f>(VLOOKUP($A260,'CAF BLS Adjustment'!$B:$S,5,FALSE))</f>
        <v>233841</v>
      </c>
      <c r="F260" s="1">
        <f>(VLOOKUP($A260,'CAF BLS Adjustment'!$B:$S,6,FALSE))</f>
        <v>0</v>
      </c>
      <c r="G260" s="1">
        <f t="shared" ref="G260:G323" si="12">MIN(D260,C260)</f>
        <v>-1062</v>
      </c>
      <c r="H260" s="1">
        <f t="shared" ref="H260:H323" si="13">MAX(MIN(C260-G260,E260),0)</f>
        <v>190862.61509067082</v>
      </c>
      <c r="I260" s="1">
        <f t="shared" ref="I260:I323" si="14">MIN(MAX(C260-G260-H260,0),F260)</f>
        <v>0</v>
      </c>
      <c r="J260" s="80"/>
    </row>
    <row r="261" spans="1:10">
      <c r="A261" s="94">
        <v>351106</v>
      </c>
      <c r="B261" s="92" t="s">
        <v>469</v>
      </c>
      <c r="C261" s="1">
        <f>(VLOOKUP($A261,'CAF BLS Adjustment'!$B:$S,18,FALSE))</f>
        <v>776733.05880401784</v>
      </c>
      <c r="D261" s="1">
        <f>(VLOOKUP($A261,'CAF BLS Adjustment'!$B:$S,8,FALSE))</f>
        <v>-2616</v>
      </c>
      <c r="E261" s="1">
        <f>(VLOOKUP($A261,'CAF BLS Adjustment'!$B:$S,5,FALSE))</f>
        <v>965213</v>
      </c>
      <c r="F261" s="1">
        <f>(VLOOKUP($A261,'CAF BLS Adjustment'!$B:$S,6,FALSE))</f>
        <v>10139</v>
      </c>
      <c r="G261" s="1">
        <f t="shared" si="12"/>
        <v>-2616</v>
      </c>
      <c r="H261" s="1">
        <f t="shared" si="13"/>
        <v>779349.05880401784</v>
      </c>
      <c r="I261" s="1">
        <f t="shared" si="14"/>
        <v>0</v>
      </c>
      <c r="J261" s="80"/>
    </row>
    <row r="262" spans="1:10">
      <c r="A262" s="94">
        <v>351107</v>
      </c>
      <c r="B262" s="92" t="s">
        <v>470</v>
      </c>
      <c r="C262" s="1">
        <f>(VLOOKUP($A262,'CAF BLS Adjustment'!$B:$S,18,FALSE))</f>
        <v>82948.262129014431</v>
      </c>
      <c r="D262" s="1">
        <f>(VLOOKUP($A262,'CAF BLS Adjustment'!$B:$S,8,FALSE))</f>
        <v>1470</v>
      </c>
      <c r="E262" s="1">
        <f>(VLOOKUP($A262,'CAF BLS Adjustment'!$B:$S,5,FALSE))</f>
        <v>80578</v>
      </c>
      <c r="F262" s="1">
        <f>(VLOOKUP($A262,'CAF BLS Adjustment'!$B:$S,6,FALSE))</f>
        <v>15276</v>
      </c>
      <c r="G262" s="1">
        <f t="shared" si="12"/>
        <v>1470</v>
      </c>
      <c r="H262" s="1">
        <f t="shared" si="13"/>
        <v>80578</v>
      </c>
      <c r="I262" s="1">
        <f t="shared" si="14"/>
        <v>900.26212901443068</v>
      </c>
      <c r="J262" s="80"/>
    </row>
    <row r="263" spans="1:10">
      <c r="A263" s="94">
        <v>351110</v>
      </c>
      <c r="B263" s="92" t="s">
        <v>472</v>
      </c>
      <c r="C263" s="1">
        <f>(VLOOKUP($A263,'CAF BLS Adjustment'!$B:$S,18,FALSE))</f>
        <v>427159.7647198459</v>
      </c>
      <c r="D263" s="1">
        <f>(VLOOKUP($A263,'CAF BLS Adjustment'!$B:$S,8,FALSE))</f>
        <v>62376</v>
      </c>
      <c r="E263" s="1">
        <f>(VLOOKUP($A263,'CAF BLS Adjustment'!$B:$S,5,FALSE))</f>
        <v>387161</v>
      </c>
      <c r="F263" s="1">
        <f>(VLOOKUP($A263,'CAF BLS Adjustment'!$B:$S,6,FALSE))</f>
        <v>30913</v>
      </c>
      <c r="G263" s="1">
        <f t="shared" si="12"/>
        <v>62376</v>
      </c>
      <c r="H263" s="1">
        <f t="shared" si="13"/>
        <v>364783.7647198459</v>
      </c>
      <c r="I263" s="1">
        <f t="shared" si="14"/>
        <v>0</v>
      </c>
      <c r="J263" s="80"/>
    </row>
    <row r="264" spans="1:10">
      <c r="A264" s="94">
        <v>351113</v>
      </c>
      <c r="B264" s="92" t="s">
        <v>474</v>
      </c>
      <c r="C264" s="1">
        <f>(VLOOKUP($A264,'CAF BLS Adjustment'!$B:$S,18,FALSE))</f>
        <v>208176.59112524567</v>
      </c>
      <c r="D264" s="1">
        <f>(VLOOKUP($A264,'CAF BLS Adjustment'!$B:$S,8,FALSE))</f>
        <v>4728</v>
      </c>
      <c r="E264" s="1">
        <f>(VLOOKUP($A264,'CAF BLS Adjustment'!$B:$S,5,FALSE))</f>
        <v>256152</v>
      </c>
      <c r="F264" s="1">
        <f>(VLOOKUP($A264,'CAF BLS Adjustment'!$B:$S,6,FALSE))</f>
        <v>0</v>
      </c>
      <c r="G264" s="1">
        <f t="shared" si="12"/>
        <v>4728</v>
      </c>
      <c r="H264" s="1">
        <f t="shared" si="13"/>
        <v>203448.59112524567</v>
      </c>
      <c r="I264" s="1">
        <f t="shared" si="14"/>
        <v>0</v>
      </c>
      <c r="J264" s="80"/>
    </row>
    <row r="265" spans="1:10">
      <c r="A265" s="94">
        <v>351118</v>
      </c>
      <c r="B265" s="92" t="s">
        <v>477</v>
      </c>
      <c r="C265" s="1">
        <f>(VLOOKUP($A265,'CAF BLS Adjustment'!$B:$S,18,FALSE))</f>
        <v>602709.3664734452</v>
      </c>
      <c r="D265" s="1">
        <f>(VLOOKUP($A265,'CAF BLS Adjustment'!$B:$S,8,FALSE))</f>
        <v>10314</v>
      </c>
      <c r="E265" s="1">
        <f>(VLOOKUP($A265,'CAF BLS Adjustment'!$B:$S,5,FALSE))</f>
        <v>645568</v>
      </c>
      <c r="F265" s="1">
        <f>(VLOOKUP($A265,'CAF BLS Adjustment'!$B:$S,6,FALSE))</f>
        <v>43855</v>
      </c>
      <c r="G265" s="1">
        <f t="shared" si="12"/>
        <v>10314</v>
      </c>
      <c r="H265" s="1">
        <f t="shared" si="13"/>
        <v>592395.3664734452</v>
      </c>
      <c r="I265" s="1">
        <f t="shared" si="14"/>
        <v>0</v>
      </c>
      <c r="J265" s="80"/>
    </row>
    <row r="266" spans="1:10">
      <c r="A266" s="94">
        <v>351129</v>
      </c>
      <c r="B266" s="92" t="s">
        <v>481</v>
      </c>
      <c r="C266" s="1">
        <f>(VLOOKUP($A266,'CAF BLS Adjustment'!$B:$S,18,FALSE))</f>
        <v>491084.65070358961</v>
      </c>
      <c r="D266" s="1">
        <f>(VLOOKUP($A266,'CAF BLS Adjustment'!$B:$S,8,FALSE))</f>
        <v>-16872</v>
      </c>
      <c r="E266" s="1">
        <f>(VLOOKUP($A266,'CAF BLS Adjustment'!$B:$S,5,FALSE))</f>
        <v>634157</v>
      </c>
      <c r="F266" s="1">
        <f>(VLOOKUP($A266,'CAF BLS Adjustment'!$B:$S,6,FALSE))</f>
        <v>0</v>
      </c>
      <c r="G266" s="1">
        <f t="shared" si="12"/>
        <v>-16872</v>
      </c>
      <c r="H266" s="1">
        <f t="shared" si="13"/>
        <v>507956.65070358961</v>
      </c>
      <c r="I266" s="1">
        <f t="shared" si="14"/>
        <v>0</v>
      </c>
      <c r="J266" s="80"/>
    </row>
    <row r="267" spans="1:10">
      <c r="A267" s="94">
        <v>351130</v>
      </c>
      <c r="B267" s="92" t="s">
        <v>482</v>
      </c>
      <c r="C267" s="1">
        <f>(VLOOKUP($A267,'CAF BLS Adjustment'!$B:$S,18,FALSE))</f>
        <v>137010.45658445288</v>
      </c>
      <c r="D267" s="1">
        <f>(VLOOKUP($A267,'CAF BLS Adjustment'!$B:$S,8,FALSE))</f>
        <v>-11940</v>
      </c>
      <c r="E267" s="1">
        <f>(VLOOKUP($A267,'CAF BLS Adjustment'!$B:$S,5,FALSE))</f>
        <v>136963</v>
      </c>
      <c r="F267" s="1">
        <f>(VLOOKUP($A267,'CAF BLS Adjustment'!$B:$S,6,FALSE))</f>
        <v>41861</v>
      </c>
      <c r="G267" s="1">
        <f t="shared" si="12"/>
        <v>-11940</v>
      </c>
      <c r="H267" s="1">
        <f t="shared" si="13"/>
        <v>136963</v>
      </c>
      <c r="I267" s="1">
        <f t="shared" si="14"/>
        <v>11987.456584452884</v>
      </c>
      <c r="J267" s="80"/>
    </row>
    <row r="268" spans="1:10">
      <c r="A268" s="94">
        <v>351132</v>
      </c>
      <c r="B268" s="92" t="s">
        <v>483</v>
      </c>
      <c r="C268" s="1">
        <f>(VLOOKUP($A268,'CAF BLS Adjustment'!$B:$S,18,FALSE))</f>
        <v>1904920.4554140544</v>
      </c>
      <c r="D268" s="1">
        <f>(VLOOKUP($A268,'CAF BLS Adjustment'!$B:$S,8,FALSE))</f>
        <v>110010</v>
      </c>
      <c r="E268" s="1">
        <f>(VLOOKUP($A268,'CAF BLS Adjustment'!$B:$S,5,FALSE))</f>
        <v>1116093</v>
      </c>
      <c r="F268" s="1">
        <f>(VLOOKUP($A268,'CAF BLS Adjustment'!$B:$S,6,FALSE))</f>
        <v>974732</v>
      </c>
      <c r="G268" s="1">
        <f t="shared" si="12"/>
        <v>110010</v>
      </c>
      <c r="H268" s="1">
        <f t="shared" si="13"/>
        <v>1116093</v>
      </c>
      <c r="I268" s="1">
        <f t="shared" si="14"/>
        <v>678817.45541405445</v>
      </c>
      <c r="J268" s="80"/>
    </row>
    <row r="269" spans="1:10">
      <c r="A269" s="94">
        <v>351133</v>
      </c>
      <c r="B269" s="92" t="s">
        <v>484</v>
      </c>
      <c r="C269" s="1">
        <f>(VLOOKUP($A269,'CAF BLS Adjustment'!$B:$S,18,FALSE))</f>
        <v>210519.02088014322</v>
      </c>
      <c r="D269" s="1">
        <f>(VLOOKUP($A269,'CAF BLS Adjustment'!$B:$S,8,FALSE))</f>
        <v>-2778</v>
      </c>
      <c r="E269" s="1">
        <f>(VLOOKUP($A269,'CAF BLS Adjustment'!$B:$S,5,FALSE))</f>
        <v>251189</v>
      </c>
      <c r="F269" s="1">
        <f>(VLOOKUP($A269,'CAF BLS Adjustment'!$B:$S,6,FALSE))</f>
        <v>0</v>
      </c>
      <c r="G269" s="1">
        <f t="shared" si="12"/>
        <v>-2778</v>
      </c>
      <c r="H269" s="1">
        <f t="shared" si="13"/>
        <v>213297.02088014322</v>
      </c>
      <c r="I269" s="1">
        <f t="shared" si="14"/>
        <v>0</v>
      </c>
      <c r="J269" s="80"/>
    </row>
    <row r="270" spans="1:10">
      <c r="A270" s="94">
        <v>351134</v>
      </c>
      <c r="B270" s="92" t="s">
        <v>485</v>
      </c>
      <c r="C270" s="1">
        <f>(VLOOKUP($A270,'CAF BLS Adjustment'!$B:$S,18,FALSE))</f>
        <v>197004.26821700842</v>
      </c>
      <c r="D270" s="1">
        <f>(VLOOKUP($A270,'CAF BLS Adjustment'!$B:$S,8,FALSE))</f>
        <v>2592</v>
      </c>
      <c r="E270" s="1">
        <f>(VLOOKUP($A270,'CAF BLS Adjustment'!$B:$S,5,FALSE))</f>
        <v>227076</v>
      </c>
      <c r="F270" s="1">
        <f>(VLOOKUP($A270,'CAF BLS Adjustment'!$B:$S,6,FALSE))</f>
        <v>0</v>
      </c>
      <c r="G270" s="1">
        <f t="shared" si="12"/>
        <v>2592</v>
      </c>
      <c r="H270" s="1">
        <f t="shared" si="13"/>
        <v>194412.26821700842</v>
      </c>
      <c r="I270" s="1">
        <f t="shared" si="14"/>
        <v>0</v>
      </c>
      <c r="J270" s="80"/>
    </row>
    <row r="271" spans="1:10">
      <c r="A271" s="94">
        <v>351141</v>
      </c>
      <c r="B271" s="92" t="s">
        <v>489</v>
      </c>
      <c r="C271" s="1">
        <f>(VLOOKUP($A271,'CAF BLS Adjustment'!$B:$S,18,FALSE))</f>
        <v>125924.04161900307</v>
      </c>
      <c r="D271" s="1">
        <f>(VLOOKUP($A271,'CAF BLS Adjustment'!$B:$S,8,FALSE))</f>
        <v>-180</v>
      </c>
      <c r="E271" s="1">
        <f>(VLOOKUP($A271,'CAF BLS Adjustment'!$B:$S,5,FALSE))</f>
        <v>155858</v>
      </c>
      <c r="F271" s="1">
        <f>(VLOOKUP($A271,'CAF BLS Adjustment'!$B:$S,6,FALSE))</f>
        <v>0</v>
      </c>
      <c r="G271" s="1">
        <f t="shared" si="12"/>
        <v>-180</v>
      </c>
      <c r="H271" s="1">
        <f t="shared" si="13"/>
        <v>126104.04161900307</v>
      </c>
      <c r="I271" s="1">
        <f t="shared" si="14"/>
        <v>0</v>
      </c>
      <c r="J271" s="80"/>
    </row>
    <row r="272" spans="1:10">
      <c r="A272" s="94">
        <v>351152</v>
      </c>
      <c r="B272" s="92" t="s">
        <v>494</v>
      </c>
      <c r="C272" s="1">
        <f>(VLOOKUP($A272,'CAF BLS Adjustment'!$B:$S,18,FALSE))</f>
        <v>361049.96926653961</v>
      </c>
      <c r="D272" s="1">
        <f>(VLOOKUP($A272,'CAF BLS Adjustment'!$B:$S,8,FALSE))</f>
        <v>-4620</v>
      </c>
      <c r="E272" s="1">
        <f>(VLOOKUP($A272,'CAF BLS Adjustment'!$B:$S,5,FALSE))</f>
        <v>382760</v>
      </c>
      <c r="F272" s="1">
        <f>(VLOOKUP($A272,'CAF BLS Adjustment'!$B:$S,6,FALSE))</f>
        <v>48517</v>
      </c>
      <c r="G272" s="1">
        <f t="shared" si="12"/>
        <v>-4620</v>
      </c>
      <c r="H272" s="1">
        <f t="shared" si="13"/>
        <v>365669.96926653961</v>
      </c>
      <c r="I272" s="1">
        <f t="shared" si="14"/>
        <v>0</v>
      </c>
      <c r="J272" s="80"/>
    </row>
    <row r="273" spans="1:10">
      <c r="A273" s="94">
        <v>351153</v>
      </c>
      <c r="B273" s="92" t="s">
        <v>495</v>
      </c>
      <c r="C273" s="1">
        <f>(VLOOKUP($A273,'CAF BLS Adjustment'!$B:$S,18,FALSE))</f>
        <v>116139.5008529739</v>
      </c>
      <c r="D273" s="1">
        <f>(VLOOKUP($A273,'CAF BLS Adjustment'!$B:$S,8,FALSE))</f>
        <v>672</v>
      </c>
      <c r="E273" s="1">
        <f>(VLOOKUP($A273,'CAF BLS Adjustment'!$B:$S,5,FALSE))</f>
        <v>142943</v>
      </c>
      <c r="F273" s="1">
        <f>(VLOOKUP($A273,'CAF BLS Adjustment'!$B:$S,6,FALSE))</f>
        <v>0</v>
      </c>
      <c r="G273" s="1">
        <f t="shared" si="12"/>
        <v>672</v>
      </c>
      <c r="H273" s="1">
        <f t="shared" si="13"/>
        <v>115467.5008529739</v>
      </c>
      <c r="I273" s="1">
        <f t="shared" si="14"/>
        <v>0</v>
      </c>
      <c r="J273" s="80"/>
    </row>
    <row r="274" spans="1:10">
      <c r="A274" s="94">
        <v>351157</v>
      </c>
      <c r="B274" s="92" t="s">
        <v>497</v>
      </c>
      <c r="C274" s="1">
        <f>(VLOOKUP($A274,'CAF BLS Adjustment'!$B:$S,18,FALSE))</f>
        <v>208469.23064455978</v>
      </c>
      <c r="D274" s="1">
        <f>(VLOOKUP($A274,'CAF BLS Adjustment'!$B:$S,8,FALSE))</f>
        <v>-1488</v>
      </c>
      <c r="E274" s="1">
        <f>(VLOOKUP($A274,'CAF BLS Adjustment'!$B:$S,5,FALSE))</f>
        <v>186931</v>
      </c>
      <c r="F274" s="1">
        <f>(VLOOKUP($A274,'CAF BLS Adjustment'!$B:$S,6,FALSE))</f>
        <v>62287</v>
      </c>
      <c r="G274" s="1">
        <f t="shared" si="12"/>
        <v>-1488</v>
      </c>
      <c r="H274" s="1">
        <f t="shared" si="13"/>
        <v>186931</v>
      </c>
      <c r="I274" s="1">
        <f t="shared" si="14"/>
        <v>23026.230644559779</v>
      </c>
      <c r="J274" s="80"/>
    </row>
    <row r="275" spans="1:10">
      <c r="A275" s="94">
        <v>351158</v>
      </c>
      <c r="B275" s="92" t="s">
        <v>498</v>
      </c>
      <c r="C275" s="1">
        <f>(VLOOKUP($A275,'CAF BLS Adjustment'!$B:$S,18,FALSE))</f>
        <v>397564.96543722675</v>
      </c>
      <c r="D275" s="1">
        <f>(VLOOKUP($A275,'CAF BLS Adjustment'!$B:$S,8,FALSE))</f>
        <v>79656</v>
      </c>
      <c r="E275" s="1">
        <f>(VLOOKUP($A275,'CAF BLS Adjustment'!$B:$S,5,FALSE))</f>
        <v>370896</v>
      </c>
      <c r="F275" s="1">
        <f>(VLOOKUP($A275,'CAF BLS Adjustment'!$B:$S,6,FALSE))</f>
        <v>0</v>
      </c>
      <c r="G275" s="1">
        <f t="shared" si="12"/>
        <v>79656</v>
      </c>
      <c r="H275" s="1">
        <f t="shared" si="13"/>
        <v>317908.96543722675</v>
      </c>
      <c r="I275" s="1">
        <f t="shared" si="14"/>
        <v>0</v>
      </c>
      <c r="J275" s="80"/>
    </row>
    <row r="276" spans="1:10">
      <c r="A276" s="94">
        <v>351160</v>
      </c>
      <c r="B276" s="92" t="s">
        <v>499</v>
      </c>
      <c r="C276" s="1">
        <f>(VLOOKUP($A276,'CAF BLS Adjustment'!$B:$S,18,FALSE))</f>
        <v>405401.96670929331</v>
      </c>
      <c r="D276" s="1">
        <f>(VLOOKUP($A276,'CAF BLS Adjustment'!$B:$S,8,FALSE))</f>
        <v>690</v>
      </c>
      <c r="E276" s="1">
        <f>(VLOOKUP($A276,'CAF BLS Adjustment'!$B:$S,5,FALSE))</f>
        <v>354182</v>
      </c>
      <c r="F276" s="1">
        <f>(VLOOKUP($A276,'CAF BLS Adjustment'!$B:$S,6,FALSE))</f>
        <v>113200</v>
      </c>
      <c r="G276" s="1">
        <f t="shared" si="12"/>
        <v>690</v>
      </c>
      <c r="H276" s="1">
        <f t="shared" si="13"/>
        <v>354182</v>
      </c>
      <c r="I276" s="1">
        <f t="shared" si="14"/>
        <v>50529.966709293309</v>
      </c>
      <c r="J276" s="80"/>
    </row>
    <row r="277" spans="1:10">
      <c r="A277" s="94">
        <v>351162</v>
      </c>
      <c r="B277" s="92" t="s">
        <v>500</v>
      </c>
      <c r="C277" s="1">
        <f>(VLOOKUP($A277,'CAF BLS Adjustment'!$B:$S,18,FALSE))</f>
        <v>208577.78949141665</v>
      </c>
      <c r="D277" s="1">
        <f>(VLOOKUP($A277,'CAF BLS Adjustment'!$B:$S,8,FALSE))</f>
        <v>1716</v>
      </c>
      <c r="E277" s="1">
        <f>(VLOOKUP($A277,'CAF BLS Adjustment'!$B:$S,5,FALSE))</f>
        <v>252631</v>
      </c>
      <c r="F277" s="1">
        <f>(VLOOKUP($A277,'CAF BLS Adjustment'!$B:$S,6,FALSE))</f>
        <v>0</v>
      </c>
      <c r="G277" s="1">
        <f t="shared" si="12"/>
        <v>1716</v>
      </c>
      <c r="H277" s="1">
        <f t="shared" si="13"/>
        <v>206861.78949141665</v>
      </c>
      <c r="I277" s="1">
        <f t="shared" si="14"/>
        <v>0</v>
      </c>
      <c r="J277" s="80"/>
    </row>
    <row r="278" spans="1:10">
      <c r="A278" s="94">
        <v>351166</v>
      </c>
      <c r="B278" s="92" t="s">
        <v>501</v>
      </c>
      <c r="C278" s="1">
        <f>(VLOOKUP($A278,'CAF BLS Adjustment'!$B:$S,18,FALSE))</f>
        <v>115550.81208995802</v>
      </c>
      <c r="D278" s="1">
        <f>(VLOOKUP($A278,'CAF BLS Adjustment'!$B:$S,8,FALSE))</f>
        <v>786</v>
      </c>
      <c r="E278" s="1">
        <f>(VLOOKUP($A278,'CAF BLS Adjustment'!$B:$S,5,FALSE))</f>
        <v>142159</v>
      </c>
      <c r="F278" s="1">
        <f>(VLOOKUP($A278,'CAF BLS Adjustment'!$B:$S,6,FALSE))</f>
        <v>0</v>
      </c>
      <c r="G278" s="1">
        <f t="shared" si="12"/>
        <v>786</v>
      </c>
      <c r="H278" s="1">
        <f t="shared" si="13"/>
        <v>114764.81208995802</v>
      </c>
      <c r="I278" s="1">
        <f t="shared" si="14"/>
        <v>0</v>
      </c>
      <c r="J278" s="80"/>
    </row>
    <row r="279" spans="1:10">
      <c r="A279" s="94">
        <v>351169</v>
      </c>
      <c r="B279" s="92" t="s">
        <v>502</v>
      </c>
      <c r="C279" s="1">
        <f>(VLOOKUP($A279,'CAF BLS Adjustment'!$B:$S,18,FALSE))</f>
        <v>103845.28013632703</v>
      </c>
      <c r="D279" s="1">
        <f>(VLOOKUP($A279,'CAF BLS Adjustment'!$B:$S,8,FALSE))</f>
        <v>-5928</v>
      </c>
      <c r="E279" s="1">
        <f>(VLOOKUP($A279,'CAF BLS Adjustment'!$B:$S,5,FALSE))</f>
        <v>129521</v>
      </c>
      <c r="F279" s="1">
        <f>(VLOOKUP($A279,'CAF BLS Adjustment'!$B:$S,6,FALSE))</f>
        <v>0</v>
      </c>
      <c r="G279" s="1">
        <f t="shared" si="12"/>
        <v>-5928</v>
      </c>
      <c r="H279" s="1">
        <f t="shared" si="13"/>
        <v>109773.28013632703</v>
      </c>
      <c r="I279" s="1">
        <f t="shared" si="14"/>
        <v>0</v>
      </c>
      <c r="J279" s="80"/>
    </row>
    <row r="280" spans="1:10">
      <c r="A280" s="94">
        <v>351172</v>
      </c>
      <c r="B280" s="92" t="s">
        <v>281</v>
      </c>
      <c r="C280" s="1">
        <f>(VLOOKUP($A280,'CAF BLS Adjustment'!$B:$S,18,FALSE))</f>
        <v>1000819.9484097087</v>
      </c>
      <c r="D280" s="1">
        <f>(VLOOKUP($A280,'CAF BLS Adjustment'!$B:$S,8,FALSE))</f>
        <v>-57966</v>
      </c>
      <c r="E280" s="1">
        <f>(VLOOKUP($A280,'CAF BLS Adjustment'!$B:$S,5,FALSE))</f>
        <v>1121168</v>
      </c>
      <c r="F280" s="1">
        <f>(VLOOKUP($A280,'CAF BLS Adjustment'!$B:$S,6,FALSE))</f>
        <v>72630</v>
      </c>
      <c r="G280" s="1">
        <f t="shared" si="12"/>
        <v>-57966</v>
      </c>
      <c r="H280" s="1">
        <f t="shared" si="13"/>
        <v>1058785.9484097087</v>
      </c>
      <c r="I280" s="1">
        <f t="shared" si="14"/>
        <v>0</v>
      </c>
      <c r="J280" s="80"/>
    </row>
    <row r="281" spans="1:10">
      <c r="A281" s="94">
        <v>351173</v>
      </c>
      <c r="B281" s="92" t="s">
        <v>502</v>
      </c>
      <c r="C281" s="1">
        <f>(VLOOKUP($A281,'CAF BLS Adjustment'!$B:$S,18,FALSE))</f>
        <v>969014.05846909806</v>
      </c>
      <c r="D281" s="1">
        <f>(VLOOKUP($A281,'CAF BLS Adjustment'!$B:$S,8,FALSE))</f>
        <v>6810</v>
      </c>
      <c r="E281" s="1">
        <f>(VLOOKUP($A281,'CAF BLS Adjustment'!$B:$S,5,FALSE))</f>
        <v>551647</v>
      </c>
      <c r="F281" s="1">
        <f>(VLOOKUP($A281,'CAF BLS Adjustment'!$B:$S,6,FALSE))</f>
        <v>556840</v>
      </c>
      <c r="G281" s="1">
        <f t="shared" si="12"/>
        <v>6810</v>
      </c>
      <c r="H281" s="1">
        <f t="shared" si="13"/>
        <v>551647</v>
      </c>
      <c r="I281" s="1">
        <f t="shared" si="14"/>
        <v>410557.05846909806</v>
      </c>
      <c r="J281" s="80"/>
    </row>
    <row r="282" spans="1:10">
      <c r="A282" s="94">
        <v>351174</v>
      </c>
      <c r="B282" s="92" t="s">
        <v>281</v>
      </c>
      <c r="C282" s="1">
        <f>(VLOOKUP($A282,'CAF BLS Adjustment'!$B:$S,18,FALSE))</f>
        <v>1124352.9868732758</v>
      </c>
      <c r="D282" s="1">
        <f>(VLOOKUP($A282,'CAF BLS Adjustment'!$B:$S,8,FALSE))</f>
        <v>732</v>
      </c>
      <c r="E282" s="1">
        <f>(VLOOKUP($A282,'CAF BLS Adjustment'!$B:$S,5,FALSE))</f>
        <v>729924</v>
      </c>
      <c r="F282" s="1">
        <f>(VLOOKUP($A282,'CAF BLS Adjustment'!$B:$S,6,FALSE))</f>
        <v>520365</v>
      </c>
      <c r="G282" s="1">
        <f t="shared" si="12"/>
        <v>732</v>
      </c>
      <c r="H282" s="1">
        <f t="shared" si="13"/>
        <v>729924</v>
      </c>
      <c r="I282" s="1">
        <f t="shared" si="14"/>
        <v>393696.98687327583</v>
      </c>
      <c r="J282" s="80"/>
    </row>
    <row r="283" spans="1:10">
      <c r="A283" s="94">
        <v>351175</v>
      </c>
      <c r="B283" s="92" t="s">
        <v>504</v>
      </c>
      <c r="C283" s="1">
        <f>(VLOOKUP($A283,'CAF BLS Adjustment'!$B:$S,18,FALSE))</f>
        <v>68296.138303801825</v>
      </c>
      <c r="D283" s="1">
        <f>(VLOOKUP($A283,'CAF BLS Adjustment'!$B:$S,8,FALSE))</f>
        <v>-1008</v>
      </c>
      <c r="E283" s="1">
        <f>(VLOOKUP($A283,'CAF BLS Adjustment'!$B:$S,5,FALSE))</f>
        <v>83236</v>
      </c>
      <c r="F283" s="1">
        <f>(VLOOKUP($A283,'CAF BLS Adjustment'!$B:$S,6,FALSE))</f>
        <v>0</v>
      </c>
      <c r="G283" s="1">
        <f t="shared" si="12"/>
        <v>-1008</v>
      </c>
      <c r="H283" s="1">
        <f t="shared" si="13"/>
        <v>69304.138303801825</v>
      </c>
      <c r="I283" s="1">
        <f t="shared" si="14"/>
        <v>0</v>
      </c>
      <c r="J283" s="80"/>
    </row>
    <row r="284" spans="1:10">
      <c r="A284" s="94">
        <v>351177</v>
      </c>
      <c r="B284" s="92" t="s">
        <v>506</v>
      </c>
      <c r="C284" s="1">
        <f>(VLOOKUP($A284,'CAF BLS Adjustment'!$B:$S,18,FALSE))</f>
        <v>419356.37053371425</v>
      </c>
      <c r="D284" s="1">
        <f>(VLOOKUP($A284,'CAF BLS Adjustment'!$B:$S,8,FALSE))</f>
        <v>2706</v>
      </c>
      <c r="E284" s="1">
        <f>(VLOOKUP($A284,'CAF BLS Adjustment'!$B:$S,5,FALSE))</f>
        <v>341861</v>
      </c>
      <c r="F284" s="1">
        <f>(VLOOKUP($A284,'CAF BLS Adjustment'!$B:$S,6,FALSE))</f>
        <v>152170</v>
      </c>
      <c r="G284" s="1">
        <f t="shared" si="12"/>
        <v>2706</v>
      </c>
      <c r="H284" s="1">
        <f t="shared" si="13"/>
        <v>341861</v>
      </c>
      <c r="I284" s="1">
        <f t="shared" si="14"/>
        <v>74789.370533714246</v>
      </c>
      <c r="J284" s="80"/>
    </row>
    <row r="285" spans="1:10">
      <c r="A285" s="94">
        <v>351188</v>
      </c>
      <c r="B285" s="92" t="s">
        <v>509</v>
      </c>
      <c r="C285" s="1">
        <f>(VLOOKUP($A285,'CAF BLS Adjustment'!$B:$S,18,FALSE))</f>
        <v>121921.30842665769</v>
      </c>
      <c r="D285" s="1">
        <f>(VLOOKUP($A285,'CAF BLS Adjustment'!$B:$S,8,FALSE))</f>
        <v>180</v>
      </c>
      <c r="E285" s="1">
        <f>(VLOOKUP($A285,'CAF BLS Adjustment'!$B:$S,5,FALSE))</f>
        <v>94888</v>
      </c>
      <c r="F285" s="1">
        <f>(VLOOKUP($A285,'CAF BLS Adjustment'!$B:$S,6,FALSE))</f>
        <v>49217</v>
      </c>
      <c r="G285" s="1">
        <f t="shared" si="12"/>
        <v>180</v>
      </c>
      <c r="H285" s="1">
        <f t="shared" si="13"/>
        <v>94888</v>
      </c>
      <c r="I285" s="1">
        <f t="shared" si="14"/>
        <v>26853.308426657692</v>
      </c>
      <c r="J285" s="80"/>
    </row>
    <row r="286" spans="1:10">
      <c r="A286" s="94">
        <v>351189</v>
      </c>
      <c r="B286" s="92" t="s">
        <v>510</v>
      </c>
      <c r="C286" s="1">
        <f>(VLOOKUP($A286,'CAF BLS Adjustment'!$B:$S,18,FALSE))</f>
        <v>177385.86032504198</v>
      </c>
      <c r="D286" s="1">
        <f>(VLOOKUP($A286,'CAF BLS Adjustment'!$B:$S,8,FALSE))</f>
        <v>9510</v>
      </c>
      <c r="E286" s="1">
        <f>(VLOOKUP($A286,'CAF BLS Adjustment'!$B:$S,5,FALSE))</f>
        <v>204393</v>
      </c>
      <c r="F286" s="1">
        <f>(VLOOKUP($A286,'CAF BLS Adjustment'!$B:$S,6,FALSE))</f>
        <v>0</v>
      </c>
      <c r="G286" s="1">
        <f t="shared" si="12"/>
        <v>9510</v>
      </c>
      <c r="H286" s="1">
        <f t="shared" si="13"/>
        <v>167875.86032504198</v>
      </c>
      <c r="I286" s="1">
        <f t="shared" si="14"/>
        <v>0</v>
      </c>
      <c r="J286" s="80"/>
    </row>
    <row r="287" spans="1:10">
      <c r="A287" s="94">
        <v>351191</v>
      </c>
      <c r="B287" s="92" t="s">
        <v>511</v>
      </c>
      <c r="C287" s="1">
        <f>(VLOOKUP($A287,'CAF BLS Adjustment'!$B:$S,18,FALSE))</f>
        <v>139327.94780763777</v>
      </c>
      <c r="D287" s="1">
        <f>(VLOOKUP($A287,'CAF BLS Adjustment'!$B:$S,8,FALSE))</f>
        <v>3336</v>
      </c>
      <c r="E287" s="1">
        <f>(VLOOKUP($A287,'CAF BLS Adjustment'!$B:$S,5,FALSE))</f>
        <v>117662</v>
      </c>
      <c r="F287" s="1">
        <f>(VLOOKUP($A287,'CAF BLS Adjustment'!$B:$S,6,FALSE))</f>
        <v>44554</v>
      </c>
      <c r="G287" s="1">
        <f t="shared" si="12"/>
        <v>3336</v>
      </c>
      <c r="H287" s="1">
        <f t="shared" si="13"/>
        <v>117662</v>
      </c>
      <c r="I287" s="1">
        <f t="shared" si="14"/>
        <v>18329.947807637771</v>
      </c>
      <c r="J287" s="80"/>
    </row>
    <row r="288" spans="1:10">
      <c r="A288" s="94">
        <v>351195</v>
      </c>
      <c r="B288" s="92" t="s">
        <v>512</v>
      </c>
      <c r="C288" s="1">
        <f>(VLOOKUP($A288,'CAF BLS Adjustment'!$B:$S,18,FALSE))</f>
        <v>507211.02465244889</v>
      </c>
      <c r="D288" s="1">
        <f>(VLOOKUP($A288,'CAF BLS Adjustment'!$B:$S,8,FALSE))</f>
        <v>-5718</v>
      </c>
      <c r="E288" s="1">
        <f>(VLOOKUP($A288,'CAF BLS Adjustment'!$B:$S,5,FALSE))</f>
        <v>560591</v>
      </c>
      <c r="F288" s="1">
        <f>(VLOOKUP($A288,'CAF BLS Adjustment'!$B:$S,6,FALSE))</f>
        <v>42791</v>
      </c>
      <c r="G288" s="1">
        <f t="shared" si="12"/>
        <v>-5718</v>
      </c>
      <c r="H288" s="1">
        <f t="shared" si="13"/>
        <v>512929.02465244889</v>
      </c>
      <c r="I288" s="1">
        <f t="shared" si="14"/>
        <v>0</v>
      </c>
      <c r="J288" s="80"/>
    </row>
    <row r="289" spans="1:10">
      <c r="A289" s="94">
        <v>351199</v>
      </c>
      <c r="B289" s="92" t="s">
        <v>513</v>
      </c>
      <c r="C289" s="1">
        <f>(VLOOKUP($A289,'CAF BLS Adjustment'!$B:$S,18,FALSE))</f>
        <v>82659.788818508954</v>
      </c>
      <c r="D289" s="1">
        <f>(VLOOKUP($A289,'CAF BLS Adjustment'!$B:$S,8,FALSE))</f>
        <v>-486</v>
      </c>
      <c r="E289" s="1">
        <f>(VLOOKUP($A289,'CAF BLS Adjustment'!$B:$S,5,FALSE))</f>
        <v>100328</v>
      </c>
      <c r="F289" s="1">
        <f>(VLOOKUP($A289,'CAF BLS Adjustment'!$B:$S,6,FALSE))</f>
        <v>0</v>
      </c>
      <c r="G289" s="1">
        <f t="shared" si="12"/>
        <v>-486</v>
      </c>
      <c r="H289" s="1">
        <f t="shared" si="13"/>
        <v>83145.788818508954</v>
      </c>
      <c r="I289" s="1">
        <f t="shared" si="14"/>
        <v>0</v>
      </c>
      <c r="J289" s="80"/>
    </row>
    <row r="290" spans="1:10">
      <c r="A290" s="94">
        <v>351202</v>
      </c>
      <c r="B290" s="92" t="s">
        <v>514</v>
      </c>
      <c r="C290" s="1">
        <f>(VLOOKUP($A290,'CAF BLS Adjustment'!$B:$S,18,FALSE))</f>
        <v>121822.86720929835</v>
      </c>
      <c r="D290" s="1">
        <f>(VLOOKUP($A290,'CAF BLS Adjustment'!$B:$S,8,FALSE))</f>
        <v>-11292</v>
      </c>
      <c r="E290" s="1">
        <f>(VLOOKUP($A290,'CAF BLS Adjustment'!$B:$S,5,FALSE))</f>
        <v>120579</v>
      </c>
      <c r="F290" s="1">
        <f>(VLOOKUP($A290,'CAF BLS Adjustment'!$B:$S,6,FALSE))</f>
        <v>37640</v>
      </c>
      <c r="G290" s="1">
        <f t="shared" si="12"/>
        <v>-11292</v>
      </c>
      <c r="H290" s="1">
        <f t="shared" si="13"/>
        <v>120579</v>
      </c>
      <c r="I290" s="1">
        <f t="shared" si="14"/>
        <v>12535.867209298362</v>
      </c>
      <c r="J290" s="80"/>
    </row>
    <row r="291" spans="1:10">
      <c r="A291" s="94">
        <v>351203</v>
      </c>
      <c r="B291" s="92" t="s">
        <v>515</v>
      </c>
      <c r="C291" s="1">
        <f>(VLOOKUP($A291,'CAF BLS Adjustment'!$B:$S,18,FALSE))</f>
        <v>247578.69096453112</v>
      </c>
      <c r="D291" s="1">
        <f>(VLOOKUP($A291,'CAF BLS Adjustment'!$B:$S,8,FALSE))</f>
        <v>228</v>
      </c>
      <c r="E291" s="1">
        <f>(VLOOKUP($A291,'CAF BLS Adjustment'!$B:$S,5,FALSE))</f>
        <v>285225</v>
      </c>
      <c r="F291" s="1">
        <f>(VLOOKUP($A291,'CAF BLS Adjustment'!$B:$S,6,FALSE))</f>
        <v>0</v>
      </c>
      <c r="G291" s="1">
        <f t="shared" si="12"/>
        <v>228</v>
      </c>
      <c r="H291" s="1">
        <f t="shared" si="13"/>
        <v>247350.69096453112</v>
      </c>
      <c r="I291" s="1">
        <f t="shared" si="14"/>
        <v>0</v>
      </c>
      <c r="J291" s="80"/>
    </row>
    <row r="292" spans="1:10">
      <c r="A292" s="94">
        <v>351205</v>
      </c>
      <c r="B292" s="92" t="s">
        <v>516</v>
      </c>
      <c r="C292" s="1">
        <f>(VLOOKUP($A292,'CAF BLS Adjustment'!$B:$S,18,FALSE))</f>
        <v>598226.45123330795</v>
      </c>
      <c r="D292" s="1">
        <f>(VLOOKUP($A292,'CAF BLS Adjustment'!$B:$S,8,FALSE))</f>
        <v>132</v>
      </c>
      <c r="E292" s="1">
        <f>(VLOOKUP($A292,'CAF BLS Adjustment'!$B:$S,5,FALSE))</f>
        <v>254419</v>
      </c>
      <c r="F292" s="1">
        <f>(VLOOKUP($A292,'CAF BLS Adjustment'!$B:$S,6,FALSE))</f>
        <v>450071</v>
      </c>
      <c r="G292" s="1">
        <f t="shared" si="12"/>
        <v>132</v>
      </c>
      <c r="H292" s="1">
        <f t="shared" si="13"/>
        <v>254419</v>
      </c>
      <c r="I292" s="1">
        <f t="shared" si="14"/>
        <v>343675.45123330795</v>
      </c>
      <c r="J292" s="80"/>
    </row>
    <row r="293" spans="1:10">
      <c r="A293" s="94">
        <v>351206</v>
      </c>
      <c r="B293" s="92" t="s">
        <v>517</v>
      </c>
      <c r="C293" s="1">
        <f>(VLOOKUP($A293,'CAF BLS Adjustment'!$B:$S,18,FALSE))</f>
        <v>223926.74615847113</v>
      </c>
      <c r="D293" s="1">
        <f>(VLOOKUP($A293,'CAF BLS Adjustment'!$B:$S,8,FALSE))</f>
        <v>12468</v>
      </c>
      <c r="E293" s="1">
        <f>(VLOOKUP($A293,'CAF BLS Adjustment'!$B:$S,5,FALSE))</f>
        <v>202658</v>
      </c>
      <c r="F293" s="1">
        <f>(VLOOKUP($A293,'CAF BLS Adjustment'!$B:$S,6,FALSE))</f>
        <v>36859</v>
      </c>
      <c r="G293" s="1">
        <f t="shared" si="12"/>
        <v>12468</v>
      </c>
      <c r="H293" s="1">
        <f t="shared" si="13"/>
        <v>202658</v>
      </c>
      <c r="I293" s="1">
        <f t="shared" si="14"/>
        <v>8800.7461584711273</v>
      </c>
      <c r="J293" s="80"/>
    </row>
    <row r="294" spans="1:10">
      <c r="A294" s="94">
        <v>351209</v>
      </c>
      <c r="B294" s="92" t="s">
        <v>1217</v>
      </c>
      <c r="C294" s="1">
        <f>(VLOOKUP($A294,'CAF BLS Adjustment'!$B:$S,18,FALSE))</f>
        <v>404405.33867422713</v>
      </c>
      <c r="D294" s="1">
        <f>(VLOOKUP($A294,'CAF BLS Adjustment'!$B:$S,8,FALSE))</f>
        <v>-5382</v>
      </c>
      <c r="E294" s="1">
        <f>(VLOOKUP($A294,'CAF BLS Adjustment'!$B:$S,5,FALSE))</f>
        <v>463412</v>
      </c>
      <c r="F294" s="1">
        <f>(VLOOKUP($A294,'CAF BLS Adjustment'!$B:$S,6,FALSE))</f>
        <v>13787</v>
      </c>
      <c r="G294" s="1">
        <f t="shared" si="12"/>
        <v>-5382</v>
      </c>
      <c r="H294" s="1">
        <f t="shared" si="13"/>
        <v>409787.33867422713</v>
      </c>
      <c r="I294" s="1">
        <f t="shared" si="14"/>
        <v>0</v>
      </c>
      <c r="J294" s="80"/>
    </row>
    <row r="295" spans="1:10">
      <c r="A295" s="94">
        <v>351214</v>
      </c>
      <c r="B295" s="92" t="s">
        <v>521</v>
      </c>
      <c r="C295" s="1">
        <f>(VLOOKUP($A295,'CAF BLS Adjustment'!$B:$S,18,FALSE))</f>
        <v>708460.43897177617</v>
      </c>
      <c r="D295" s="1">
        <f>(VLOOKUP($A295,'CAF BLS Adjustment'!$B:$S,8,FALSE))</f>
        <v>5598</v>
      </c>
      <c r="E295" s="1">
        <f>(VLOOKUP($A295,'CAF BLS Adjustment'!$B:$S,5,FALSE))</f>
        <v>493442</v>
      </c>
      <c r="F295" s="1">
        <f>(VLOOKUP($A295,'CAF BLS Adjustment'!$B:$S,6,FALSE))</f>
        <v>322370</v>
      </c>
      <c r="G295" s="1">
        <f t="shared" si="12"/>
        <v>5598</v>
      </c>
      <c r="H295" s="1">
        <f t="shared" si="13"/>
        <v>493442</v>
      </c>
      <c r="I295" s="1">
        <f t="shared" si="14"/>
        <v>209420.43897177617</v>
      </c>
      <c r="J295" s="80"/>
    </row>
    <row r="296" spans="1:10">
      <c r="A296" s="94">
        <v>351217</v>
      </c>
      <c r="B296" s="92" t="s">
        <v>522</v>
      </c>
      <c r="C296" s="1">
        <f>(VLOOKUP($A296,'CAF BLS Adjustment'!$B:$S,18,FALSE))</f>
        <v>335609.90163533192</v>
      </c>
      <c r="D296" s="1">
        <f>(VLOOKUP($A296,'CAF BLS Adjustment'!$B:$S,8,FALSE))</f>
        <v>21246</v>
      </c>
      <c r="E296" s="1">
        <f>(VLOOKUP($A296,'CAF BLS Adjustment'!$B:$S,5,FALSE))</f>
        <v>327658</v>
      </c>
      <c r="F296" s="1">
        <f>(VLOOKUP($A296,'CAF BLS Adjustment'!$B:$S,6,FALSE))</f>
        <v>39446</v>
      </c>
      <c r="G296" s="1">
        <f t="shared" si="12"/>
        <v>21246</v>
      </c>
      <c r="H296" s="1">
        <f t="shared" si="13"/>
        <v>314363.90163533192</v>
      </c>
      <c r="I296" s="1">
        <f t="shared" si="14"/>
        <v>0</v>
      </c>
      <c r="J296" s="80"/>
    </row>
    <row r="297" spans="1:10">
      <c r="A297" s="94">
        <v>351220</v>
      </c>
      <c r="B297" s="92" t="s">
        <v>523</v>
      </c>
      <c r="C297" s="1">
        <f>(VLOOKUP($A297,'CAF BLS Adjustment'!$B:$S,18,FALSE))</f>
        <v>473454.6404009203</v>
      </c>
      <c r="D297" s="1">
        <f>(VLOOKUP($A297,'CAF BLS Adjustment'!$B:$S,8,FALSE))</f>
        <v>42714</v>
      </c>
      <c r="E297" s="1">
        <f>(VLOOKUP($A297,'CAF BLS Adjustment'!$B:$S,5,FALSE))</f>
        <v>511625</v>
      </c>
      <c r="F297" s="1">
        <f>(VLOOKUP($A297,'CAF BLS Adjustment'!$B:$S,6,FALSE))</f>
        <v>0</v>
      </c>
      <c r="G297" s="1">
        <f t="shared" si="12"/>
        <v>42714</v>
      </c>
      <c r="H297" s="1">
        <f t="shared" si="13"/>
        <v>430740.6404009203</v>
      </c>
      <c r="I297" s="1">
        <f t="shared" si="14"/>
        <v>0</v>
      </c>
      <c r="J297" s="80"/>
    </row>
    <row r="298" spans="1:10">
      <c r="A298" s="94">
        <v>351225</v>
      </c>
      <c r="B298" s="92" t="s">
        <v>525</v>
      </c>
      <c r="C298" s="1">
        <f>(VLOOKUP($A298,'CAF BLS Adjustment'!$B:$S,18,FALSE))</f>
        <v>508647.75248555467</v>
      </c>
      <c r="D298" s="1">
        <f>(VLOOKUP($A298,'CAF BLS Adjustment'!$B:$S,8,FALSE))</f>
        <v>-7938</v>
      </c>
      <c r="E298" s="1">
        <f>(VLOOKUP($A298,'CAF BLS Adjustment'!$B:$S,5,FALSE))</f>
        <v>461894</v>
      </c>
      <c r="F298" s="1">
        <f>(VLOOKUP($A298,'CAF BLS Adjustment'!$B:$S,6,FALSE))</f>
        <v>142526</v>
      </c>
      <c r="G298" s="1">
        <f t="shared" si="12"/>
        <v>-7938</v>
      </c>
      <c r="H298" s="1">
        <f t="shared" si="13"/>
        <v>461894</v>
      </c>
      <c r="I298" s="1">
        <f t="shared" si="14"/>
        <v>54691.752485554665</v>
      </c>
      <c r="J298" s="80"/>
    </row>
    <row r="299" spans="1:10">
      <c r="A299" s="94">
        <v>351229</v>
      </c>
      <c r="B299" s="92" t="s">
        <v>527</v>
      </c>
      <c r="C299" s="1">
        <f>(VLOOKUP($A299,'CAF BLS Adjustment'!$B:$S,18,FALSE))</f>
        <v>291963.15810949053</v>
      </c>
      <c r="D299" s="1">
        <f>(VLOOKUP($A299,'CAF BLS Adjustment'!$B:$S,8,FALSE))</f>
        <v>-16020</v>
      </c>
      <c r="E299" s="1">
        <f>(VLOOKUP($A299,'CAF BLS Adjustment'!$B:$S,5,FALSE))</f>
        <v>289016</v>
      </c>
      <c r="F299" s="1">
        <f>(VLOOKUP($A299,'CAF BLS Adjustment'!$B:$S,6,FALSE))</f>
        <v>68432</v>
      </c>
      <c r="G299" s="1">
        <f t="shared" si="12"/>
        <v>-16020</v>
      </c>
      <c r="H299" s="1">
        <f t="shared" si="13"/>
        <v>289016</v>
      </c>
      <c r="I299" s="1">
        <f t="shared" si="14"/>
        <v>18967.158109490527</v>
      </c>
      <c r="J299" s="80"/>
    </row>
    <row r="300" spans="1:10">
      <c r="A300" s="94">
        <v>351232</v>
      </c>
      <c r="B300" s="92" t="s">
        <v>529</v>
      </c>
      <c r="C300" s="1">
        <f>(VLOOKUP($A300,'CAF BLS Adjustment'!$B:$S,18,FALSE))</f>
        <v>150477.55271201572</v>
      </c>
      <c r="D300" s="1">
        <f>(VLOOKUP($A300,'CAF BLS Adjustment'!$B:$S,8,FALSE))</f>
        <v>1410</v>
      </c>
      <c r="E300" s="1">
        <f>(VLOOKUP($A300,'CAF BLS Adjustment'!$B:$S,5,FALSE))</f>
        <v>176139</v>
      </c>
      <c r="F300" s="1">
        <f>(VLOOKUP($A300,'CAF BLS Adjustment'!$B:$S,6,FALSE))</f>
        <v>0</v>
      </c>
      <c r="G300" s="1">
        <f t="shared" si="12"/>
        <v>1410</v>
      </c>
      <c r="H300" s="1">
        <f t="shared" si="13"/>
        <v>149067.55271201572</v>
      </c>
      <c r="I300" s="1">
        <f t="shared" si="14"/>
        <v>0</v>
      </c>
      <c r="J300" s="80"/>
    </row>
    <row r="301" spans="1:10">
      <c r="A301" s="94">
        <v>351237</v>
      </c>
      <c r="B301" s="92" t="s">
        <v>531</v>
      </c>
      <c r="C301" s="1">
        <f>(VLOOKUP($A301,'CAF BLS Adjustment'!$B:$S,18,FALSE))</f>
        <v>588661.81193372014</v>
      </c>
      <c r="D301" s="1">
        <f>(VLOOKUP($A301,'CAF BLS Adjustment'!$B:$S,8,FALSE))</f>
        <v>78330</v>
      </c>
      <c r="E301" s="1">
        <f>(VLOOKUP($A301,'CAF BLS Adjustment'!$B:$S,5,FALSE))</f>
        <v>412537</v>
      </c>
      <c r="F301" s="1">
        <f>(VLOOKUP($A301,'CAF BLS Adjustment'!$B:$S,6,FALSE))</f>
        <v>182825</v>
      </c>
      <c r="G301" s="1">
        <f t="shared" si="12"/>
        <v>78330</v>
      </c>
      <c r="H301" s="1">
        <f t="shared" si="13"/>
        <v>412537</v>
      </c>
      <c r="I301" s="1">
        <f t="shared" si="14"/>
        <v>97794.811933720135</v>
      </c>
      <c r="J301" s="80"/>
    </row>
    <row r="302" spans="1:10">
      <c r="A302" s="94">
        <v>351242</v>
      </c>
      <c r="B302" s="92" t="s">
        <v>535</v>
      </c>
      <c r="C302" s="1">
        <f>(VLOOKUP($A302,'CAF BLS Adjustment'!$B:$S,18,FALSE))</f>
        <v>254461.49138298741</v>
      </c>
      <c r="D302" s="1">
        <f>(VLOOKUP($A302,'CAF BLS Adjustment'!$B:$S,8,FALSE))</f>
        <v>36</v>
      </c>
      <c r="E302" s="1">
        <f>(VLOOKUP($A302,'CAF BLS Adjustment'!$B:$S,5,FALSE))</f>
        <v>64688</v>
      </c>
      <c r="F302" s="1">
        <f>(VLOOKUP($A302,'CAF BLS Adjustment'!$B:$S,6,FALSE))</f>
        <v>228210</v>
      </c>
      <c r="G302" s="1">
        <f t="shared" si="12"/>
        <v>36</v>
      </c>
      <c r="H302" s="1">
        <f t="shared" si="13"/>
        <v>64688</v>
      </c>
      <c r="I302" s="1">
        <f t="shared" si="14"/>
        <v>189737.49138298741</v>
      </c>
      <c r="J302" s="80"/>
    </row>
    <row r="303" spans="1:10">
      <c r="A303" s="94">
        <v>351245</v>
      </c>
      <c r="B303" s="92" t="s">
        <v>536</v>
      </c>
      <c r="C303" s="1">
        <f>(VLOOKUP($A303,'CAF BLS Adjustment'!$B:$S,18,FALSE))</f>
        <v>139562.33285290832</v>
      </c>
      <c r="D303" s="1">
        <f>(VLOOKUP($A303,'CAF BLS Adjustment'!$B:$S,8,FALSE))</f>
        <v>3240</v>
      </c>
      <c r="E303" s="1">
        <f>(VLOOKUP($A303,'CAF BLS Adjustment'!$B:$S,5,FALSE))</f>
        <v>157180</v>
      </c>
      <c r="F303" s="1">
        <f>(VLOOKUP($A303,'CAF BLS Adjustment'!$B:$S,6,FALSE))</f>
        <v>0</v>
      </c>
      <c r="G303" s="1">
        <f t="shared" si="12"/>
        <v>3240</v>
      </c>
      <c r="H303" s="1">
        <f t="shared" si="13"/>
        <v>136322.33285290832</v>
      </c>
      <c r="I303" s="1">
        <f t="shared" si="14"/>
        <v>0</v>
      </c>
      <c r="J303" s="80"/>
    </row>
    <row r="304" spans="1:10">
      <c r="A304" s="94">
        <v>351246</v>
      </c>
      <c r="B304" s="92" t="s">
        <v>537</v>
      </c>
      <c r="C304" s="1">
        <f>(VLOOKUP($A304,'CAF BLS Adjustment'!$B:$S,18,FALSE))</f>
        <v>152266.33238162068</v>
      </c>
      <c r="D304" s="1">
        <f>(VLOOKUP($A304,'CAF BLS Adjustment'!$B:$S,8,FALSE))</f>
        <v>-1470</v>
      </c>
      <c r="E304" s="1">
        <f>(VLOOKUP($A304,'CAF BLS Adjustment'!$B:$S,5,FALSE))</f>
        <v>183581</v>
      </c>
      <c r="F304" s="1">
        <f>(VLOOKUP($A304,'CAF BLS Adjustment'!$B:$S,6,FALSE))</f>
        <v>0</v>
      </c>
      <c r="G304" s="1">
        <f t="shared" si="12"/>
        <v>-1470</v>
      </c>
      <c r="H304" s="1">
        <f t="shared" si="13"/>
        <v>153736.33238162068</v>
      </c>
      <c r="I304" s="1">
        <f t="shared" si="14"/>
        <v>0</v>
      </c>
      <c r="J304" s="80"/>
    </row>
    <row r="305" spans="1:10">
      <c r="A305" s="94">
        <v>351251</v>
      </c>
      <c r="B305" s="92" t="s">
        <v>540</v>
      </c>
      <c r="C305" s="1">
        <f>(VLOOKUP($A305,'CAF BLS Adjustment'!$B:$S,18,FALSE))</f>
        <v>624987.14656571427</v>
      </c>
      <c r="D305" s="1">
        <f>(VLOOKUP($A305,'CAF BLS Adjustment'!$B:$S,8,FALSE))</f>
        <v>62676</v>
      </c>
      <c r="E305" s="1">
        <f>(VLOOKUP($A305,'CAF BLS Adjustment'!$B:$S,5,FALSE))</f>
        <v>660138</v>
      </c>
      <c r="F305" s="1">
        <f>(VLOOKUP($A305,'CAF BLS Adjustment'!$B:$S,6,FALSE))</f>
        <v>5226</v>
      </c>
      <c r="G305" s="1">
        <f t="shared" si="12"/>
        <v>62676</v>
      </c>
      <c r="H305" s="1">
        <f t="shared" si="13"/>
        <v>562311.14656571427</v>
      </c>
      <c r="I305" s="1">
        <f t="shared" si="14"/>
        <v>0</v>
      </c>
      <c r="J305" s="80"/>
    </row>
    <row r="306" spans="1:10">
      <c r="A306" s="94">
        <v>351252</v>
      </c>
      <c r="B306" s="92" t="s">
        <v>539</v>
      </c>
      <c r="C306" s="1">
        <f>(VLOOKUP($A306,'CAF BLS Adjustment'!$B:$S,18,FALSE))</f>
        <v>908338.31508718838</v>
      </c>
      <c r="D306" s="1">
        <f>(VLOOKUP($A306,'CAF BLS Adjustment'!$B:$S,8,FALSE))</f>
        <v>-37206</v>
      </c>
      <c r="E306" s="1">
        <f>(VLOOKUP($A306,'CAF BLS Adjustment'!$B:$S,5,FALSE))</f>
        <v>733291</v>
      </c>
      <c r="F306" s="1">
        <f>(VLOOKUP($A306,'CAF BLS Adjustment'!$B:$S,6,FALSE))</f>
        <v>394731</v>
      </c>
      <c r="G306" s="1">
        <f t="shared" si="12"/>
        <v>-37206</v>
      </c>
      <c r="H306" s="1">
        <f t="shared" si="13"/>
        <v>733291</v>
      </c>
      <c r="I306" s="1">
        <f t="shared" si="14"/>
        <v>212253.31508718838</v>
      </c>
      <c r="J306" s="80"/>
    </row>
    <row r="307" spans="1:10">
      <c r="A307" s="94">
        <v>351259</v>
      </c>
      <c r="B307" s="92" t="s">
        <v>542</v>
      </c>
      <c r="C307" s="1">
        <f>(VLOOKUP($A307,'CAF BLS Adjustment'!$B:$S,18,FALSE))</f>
        <v>1107034.7302618923</v>
      </c>
      <c r="D307" s="1">
        <f>(VLOOKUP($A307,'CAF BLS Adjustment'!$B:$S,8,FALSE))</f>
        <v>-46836</v>
      </c>
      <c r="E307" s="1">
        <f>(VLOOKUP($A307,'CAF BLS Adjustment'!$B:$S,5,FALSE))</f>
        <v>818223</v>
      </c>
      <c r="F307" s="1">
        <f>(VLOOKUP($A307,'CAF BLS Adjustment'!$B:$S,6,FALSE))</f>
        <v>483569</v>
      </c>
      <c r="G307" s="1">
        <f t="shared" si="12"/>
        <v>-46836</v>
      </c>
      <c r="H307" s="1">
        <f t="shared" si="13"/>
        <v>818223</v>
      </c>
      <c r="I307" s="1">
        <f t="shared" si="14"/>
        <v>335647.73026189231</v>
      </c>
      <c r="J307" s="80"/>
    </row>
    <row r="308" spans="1:10">
      <c r="A308" s="94">
        <v>351262</v>
      </c>
      <c r="B308" s="92" t="s">
        <v>545</v>
      </c>
      <c r="C308" s="1">
        <f>(VLOOKUP($A308,'CAF BLS Adjustment'!$B:$S,18,FALSE))</f>
        <v>310033.41833441955</v>
      </c>
      <c r="D308" s="1">
        <f>(VLOOKUP($A308,'CAF BLS Adjustment'!$B:$S,8,FALSE))</f>
        <v>4596</v>
      </c>
      <c r="E308" s="1">
        <f>(VLOOKUP($A308,'CAF BLS Adjustment'!$B:$S,5,FALSE))</f>
        <v>339919</v>
      </c>
      <c r="F308" s="1">
        <f>(VLOOKUP($A308,'CAF BLS Adjustment'!$B:$S,6,FALSE))</f>
        <v>25347</v>
      </c>
      <c r="G308" s="1">
        <f t="shared" si="12"/>
        <v>4596</v>
      </c>
      <c r="H308" s="1">
        <f t="shared" si="13"/>
        <v>305437.41833441955</v>
      </c>
      <c r="I308" s="1">
        <f t="shared" si="14"/>
        <v>0</v>
      </c>
      <c r="J308" s="80"/>
    </row>
    <row r="309" spans="1:10">
      <c r="A309" s="94">
        <v>351263</v>
      </c>
      <c r="B309" s="92" t="s">
        <v>546</v>
      </c>
      <c r="C309" s="1">
        <f>(VLOOKUP($A309,'CAF BLS Adjustment'!$B:$S,18,FALSE))</f>
        <v>414566.18920984544</v>
      </c>
      <c r="D309" s="1">
        <f>(VLOOKUP($A309,'CAF BLS Adjustment'!$B:$S,8,FALSE))</f>
        <v>-47004</v>
      </c>
      <c r="E309" s="1">
        <f>(VLOOKUP($A309,'CAF BLS Adjustment'!$B:$S,5,FALSE))</f>
        <v>522187</v>
      </c>
      <c r="F309" s="1">
        <f>(VLOOKUP($A309,'CAF BLS Adjustment'!$B:$S,6,FALSE))</f>
        <v>17078</v>
      </c>
      <c r="G309" s="1">
        <f t="shared" si="12"/>
        <v>-47004</v>
      </c>
      <c r="H309" s="1">
        <f t="shared" si="13"/>
        <v>461570.18920984544</v>
      </c>
      <c r="I309" s="1">
        <f t="shared" si="14"/>
        <v>0</v>
      </c>
      <c r="J309" s="80"/>
    </row>
    <row r="310" spans="1:10">
      <c r="A310" s="94">
        <v>351269</v>
      </c>
      <c r="B310" s="92" t="s">
        <v>550</v>
      </c>
      <c r="C310" s="1">
        <f>(VLOOKUP($A310,'CAF BLS Adjustment'!$B:$S,18,FALSE))</f>
        <v>134566.49243295426</v>
      </c>
      <c r="D310" s="1">
        <f>(VLOOKUP($A310,'CAF BLS Adjustment'!$B:$S,8,FALSE))</f>
        <v>3204</v>
      </c>
      <c r="E310" s="1">
        <f>(VLOOKUP($A310,'CAF BLS Adjustment'!$B:$S,5,FALSE))</f>
        <v>151948</v>
      </c>
      <c r="F310" s="1">
        <f>(VLOOKUP($A310,'CAF BLS Adjustment'!$B:$S,6,FALSE))</f>
        <v>6483</v>
      </c>
      <c r="G310" s="1">
        <f t="shared" si="12"/>
        <v>3204</v>
      </c>
      <c r="H310" s="1">
        <f t="shared" si="13"/>
        <v>131362.49243295426</v>
      </c>
      <c r="I310" s="1">
        <f t="shared" si="14"/>
        <v>0</v>
      </c>
      <c r="J310" s="80"/>
    </row>
    <row r="311" spans="1:10">
      <c r="A311" s="94">
        <v>351270</v>
      </c>
      <c r="B311" s="92" t="s">
        <v>551</v>
      </c>
      <c r="C311" s="1">
        <f>(VLOOKUP($A311,'CAF BLS Adjustment'!$B:$S,18,FALSE))</f>
        <v>66200.408546485749</v>
      </c>
      <c r="D311" s="1">
        <f>(VLOOKUP($A311,'CAF BLS Adjustment'!$B:$S,8,FALSE))</f>
        <v>-480</v>
      </c>
      <c r="E311" s="1">
        <f>(VLOOKUP($A311,'CAF BLS Adjustment'!$B:$S,5,FALSE))</f>
        <v>78922</v>
      </c>
      <c r="F311" s="1">
        <f>(VLOOKUP($A311,'CAF BLS Adjustment'!$B:$S,6,FALSE))</f>
        <v>0</v>
      </c>
      <c r="G311" s="1">
        <f t="shared" si="12"/>
        <v>-480</v>
      </c>
      <c r="H311" s="1">
        <f t="shared" si="13"/>
        <v>66680.408546485749</v>
      </c>
      <c r="I311" s="1">
        <f t="shared" si="14"/>
        <v>0</v>
      </c>
      <c r="J311" s="80"/>
    </row>
    <row r="312" spans="1:10">
      <c r="A312" s="94">
        <v>351271</v>
      </c>
      <c r="B312" s="92" t="s">
        <v>552</v>
      </c>
      <c r="C312" s="1">
        <f>(VLOOKUP($A312,'CAF BLS Adjustment'!$B:$S,18,FALSE))</f>
        <v>464293.50998135883</v>
      </c>
      <c r="D312" s="1">
        <f>(VLOOKUP($A312,'CAF BLS Adjustment'!$B:$S,8,FALSE))</f>
        <v>51552</v>
      </c>
      <c r="E312" s="1">
        <f>(VLOOKUP($A312,'CAF BLS Adjustment'!$B:$S,5,FALSE))</f>
        <v>451371</v>
      </c>
      <c r="F312" s="1">
        <f>(VLOOKUP($A312,'CAF BLS Adjustment'!$B:$S,6,FALSE))</f>
        <v>54641</v>
      </c>
      <c r="G312" s="1">
        <f t="shared" si="12"/>
        <v>51552</v>
      </c>
      <c r="H312" s="1">
        <f t="shared" si="13"/>
        <v>412741.50998135883</v>
      </c>
      <c r="I312" s="1">
        <f t="shared" si="14"/>
        <v>0</v>
      </c>
      <c r="J312" s="80"/>
    </row>
    <row r="313" spans="1:10">
      <c r="A313" s="94">
        <v>351275</v>
      </c>
      <c r="B313" s="92" t="s">
        <v>554</v>
      </c>
      <c r="C313" s="1">
        <f>(VLOOKUP($A313,'CAF BLS Adjustment'!$B:$S,18,FALSE))</f>
        <v>48086.704635171045</v>
      </c>
      <c r="D313" s="1">
        <f>(VLOOKUP($A313,'CAF BLS Adjustment'!$B:$S,8,FALSE))</f>
        <v>-18</v>
      </c>
      <c r="E313" s="1">
        <f>(VLOOKUP($A313,'CAF BLS Adjustment'!$B:$S,5,FALSE))</f>
        <v>56255</v>
      </c>
      <c r="F313" s="1">
        <f>(VLOOKUP($A313,'CAF BLS Adjustment'!$B:$S,6,FALSE))</f>
        <v>0</v>
      </c>
      <c r="G313" s="1">
        <f t="shared" si="12"/>
        <v>-18</v>
      </c>
      <c r="H313" s="1">
        <f t="shared" si="13"/>
        <v>48104.704635171045</v>
      </c>
      <c r="I313" s="1">
        <f t="shared" si="14"/>
        <v>0</v>
      </c>
      <c r="J313" s="80"/>
    </row>
    <row r="314" spans="1:10">
      <c r="A314" s="94">
        <v>351276</v>
      </c>
      <c r="B314" s="92" t="s">
        <v>555</v>
      </c>
      <c r="C314" s="1">
        <f>(VLOOKUP($A314,'CAF BLS Adjustment'!$B:$S,18,FALSE))</f>
        <v>570465.36584990483</v>
      </c>
      <c r="D314" s="1">
        <f>(VLOOKUP($A314,'CAF BLS Adjustment'!$B:$S,8,FALSE))</f>
        <v>11358</v>
      </c>
      <c r="E314" s="1">
        <f>(VLOOKUP($A314,'CAF BLS Adjustment'!$B:$S,5,FALSE))</f>
        <v>637817</v>
      </c>
      <c r="F314" s="1">
        <f>(VLOOKUP($A314,'CAF BLS Adjustment'!$B:$S,6,FALSE))</f>
        <v>0</v>
      </c>
      <c r="G314" s="1">
        <f t="shared" si="12"/>
        <v>11358</v>
      </c>
      <c r="H314" s="1">
        <f t="shared" si="13"/>
        <v>559107.36584990483</v>
      </c>
      <c r="I314" s="1">
        <f t="shared" si="14"/>
        <v>0</v>
      </c>
      <c r="J314" s="80"/>
    </row>
    <row r="315" spans="1:10">
      <c r="A315" s="94">
        <v>351277</v>
      </c>
      <c r="B315" s="92" t="s">
        <v>556</v>
      </c>
      <c r="C315" s="1">
        <f>(VLOOKUP($A315,'CAF BLS Adjustment'!$B:$S,18,FALSE))</f>
        <v>166814.85548077538</v>
      </c>
      <c r="D315" s="1">
        <f>(VLOOKUP($A315,'CAF BLS Adjustment'!$B:$S,8,FALSE))</f>
        <v>13314</v>
      </c>
      <c r="E315" s="1">
        <f>(VLOOKUP($A315,'CAF BLS Adjustment'!$B:$S,5,FALSE))</f>
        <v>179642</v>
      </c>
      <c r="F315" s="1">
        <f>(VLOOKUP($A315,'CAF BLS Adjustment'!$B:$S,6,FALSE))</f>
        <v>0</v>
      </c>
      <c r="G315" s="1">
        <f t="shared" si="12"/>
        <v>13314</v>
      </c>
      <c r="H315" s="1">
        <f t="shared" si="13"/>
        <v>153500.85548077538</v>
      </c>
      <c r="I315" s="1">
        <f t="shared" si="14"/>
        <v>0</v>
      </c>
      <c r="J315" s="80"/>
    </row>
    <row r="316" spans="1:10">
      <c r="A316" s="94">
        <v>351278</v>
      </c>
      <c r="B316" s="92" t="s">
        <v>557</v>
      </c>
      <c r="C316" s="1">
        <f>(VLOOKUP($A316,'CAF BLS Adjustment'!$B:$S,18,FALSE))</f>
        <v>146100.22456741842</v>
      </c>
      <c r="D316" s="1">
        <f>(VLOOKUP($A316,'CAF BLS Adjustment'!$B:$S,8,FALSE))</f>
        <v>-2748</v>
      </c>
      <c r="E316" s="1">
        <f>(VLOOKUP($A316,'CAF BLS Adjustment'!$B:$S,5,FALSE))</f>
        <v>179604</v>
      </c>
      <c r="F316" s="1">
        <f>(VLOOKUP($A316,'CAF BLS Adjustment'!$B:$S,6,FALSE))</f>
        <v>0</v>
      </c>
      <c r="G316" s="1">
        <f t="shared" si="12"/>
        <v>-2748</v>
      </c>
      <c r="H316" s="1">
        <f t="shared" si="13"/>
        <v>148848.22456741842</v>
      </c>
      <c r="I316" s="1">
        <f t="shared" si="14"/>
        <v>0</v>
      </c>
      <c r="J316" s="80"/>
    </row>
    <row r="317" spans="1:10">
      <c r="A317" s="94">
        <v>351280</v>
      </c>
      <c r="B317" s="92" t="s">
        <v>558</v>
      </c>
      <c r="C317" s="1">
        <f>(VLOOKUP($A317,'CAF BLS Adjustment'!$B:$S,18,FALSE))</f>
        <v>192991.52408523115</v>
      </c>
      <c r="D317" s="1">
        <f>(VLOOKUP($A317,'CAF BLS Adjustment'!$B:$S,8,FALSE))</f>
        <v>10488</v>
      </c>
      <c r="E317" s="1">
        <f>(VLOOKUP($A317,'CAF BLS Adjustment'!$B:$S,5,FALSE))</f>
        <v>183575</v>
      </c>
      <c r="F317" s="1">
        <f>(VLOOKUP($A317,'CAF BLS Adjustment'!$B:$S,6,FALSE))</f>
        <v>25062</v>
      </c>
      <c r="G317" s="1">
        <f t="shared" si="12"/>
        <v>10488</v>
      </c>
      <c r="H317" s="1">
        <f t="shared" si="13"/>
        <v>182503.52408523115</v>
      </c>
      <c r="I317" s="1">
        <f t="shared" si="14"/>
        <v>0</v>
      </c>
      <c r="J317" s="80"/>
    </row>
    <row r="318" spans="1:10">
      <c r="A318" s="94">
        <v>351283</v>
      </c>
      <c r="B318" s="92" t="s">
        <v>560</v>
      </c>
      <c r="C318" s="1">
        <f>(VLOOKUP($A318,'CAF BLS Adjustment'!$B:$S,18,FALSE))</f>
        <v>107831.99883691878</v>
      </c>
      <c r="D318" s="1">
        <f>(VLOOKUP($A318,'CAF BLS Adjustment'!$B:$S,8,FALSE))</f>
        <v>336</v>
      </c>
      <c r="E318" s="1">
        <f>(VLOOKUP($A318,'CAF BLS Adjustment'!$B:$S,5,FALSE))</f>
        <v>116389</v>
      </c>
      <c r="F318" s="1">
        <f>(VLOOKUP($A318,'CAF BLS Adjustment'!$B:$S,6,FALSE))</f>
        <v>9551</v>
      </c>
      <c r="G318" s="1">
        <f t="shared" si="12"/>
        <v>336</v>
      </c>
      <c r="H318" s="1">
        <f t="shared" si="13"/>
        <v>107495.99883691878</v>
      </c>
      <c r="I318" s="1">
        <f t="shared" si="14"/>
        <v>0</v>
      </c>
      <c r="J318" s="80"/>
    </row>
    <row r="319" spans="1:10">
      <c r="A319" s="94">
        <v>351284</v>
      </c>
      <c r="B319" s="92" t="s">
        <v>561</v>
      </c>
      <c r="C319" s="1">
        <f>(VLOOKUP($A319,'CAF BLS Adjustment'!$B:$S,18,FALSE))</f>
        <v>224047.40108625242</v>
      </c>
      <c r="D319" s="1">
        <f>(VLOOKUP($A319,'CAF BLS Adjustment'!$B:$S,8,FALSE))</f>
        <v>30996</v>
      </c>
      <c r="E319" s="1">
        <f>(VLOOKUP($A319,'CAF BLS Adjustment'!$B:$S,5,FALSE))</f>
        <v>160448</v>
      </c>
      <c r="F319" s="1">
        <f>(VLOOKUP($A319,'CAF BLS Adjustment'!$B:$S,6,FALSE))</f>
        <v>71087</v>
      </c>
      <c r="G319" s="1">
        <f t="shared" si="12"/>
        <v>30996</v>
      </c>
      <c r="H319" s="1">
        <f t="shared" si="13"/>
        <v>160448</v>
      </c>
      <c r="I319" s="1">
        <f t="shared" si="14"/>
        <v>32603.401086252416</v>
      </c>
      <c r="J319" s="80"/>
    </row>
    <row r="320" spans="1:10">
      <c r="A320" s="94">
        <v>351292</v>
      </c>
      <c r="B320" s="92" t="s">
        <v>564</v>
      </c>
      <c r="C320" s="1">
        <f>(VLOOKUP($A320,'CAF BLS Adjustment'!$B:$S,18,FALSE))</f>
        <v>66150.787748220595</v>
      </c>
      <c r="D320" s="1">
        <f>(VLOOKUP($A320,'CAF BLS Adjustment'!$B:$S,8,FALSE))</f>
        <v>6072</v>
      </c>
      <c r="E320" s="1">
        <f>(VLOOKUP($A320,'CAF BLS Adjustment'!$B:$S,5,FALSE))</f>
        <v>71205</v>
      </c>
      <c r="F320" s="1">
        <f>(VLOOKUP($A320,'CAF BLS Adjustment'!$B:$S,6,FALSE))</f>
        <v>0</v>
      </c>
      <c r="G320" s="1">
        <f t="shared" si="12"/>
        <v>6072</v>
      </c>
      <c r="H320" s="1">
        <f t="shared" si="13"/>
        <v>60078.787748220595</v>
      </c>
      <c r="I320" s="1">
        <f t="shared" si="14"/>
        <v>0</v>
      </c>
      <c r="J320" s="80"/>
    </row>
    <row r="321" spans="1:10">
      <c r="A321" s="94">
        <v>351293</v>
      </c>
      <c r="B321" s="92" t="s">
        <v>411</v>
      </c>
      <c r="C321" s="1">
        <f>(VLOOKUP($A321,'CAF BLS Adjustment'!$B:$S,18,FALSE))</f>
        <v>191072.22560817769</v>
      </c>
      <c r="D321" s="1">
        <f>(VLOOKUP($A321,'CAF BLS Adjustment'!$B:$S,8,FALSE))</f>
        <v>-600</v>
      </c>
      <c r="E321" s="1">
        <f>(VLOOKUP($A321,'CAF BLS Adjustment'!$B:$S,5,FALSE))</f>
        <v>234433</v>
      </c>
      <c r="F321" s="1">
        <f>(VLOOKUP($A321,'CAF BLS Adjustment'!$B:$S,6,FALSE))</f>
        <v>0</v>
      </c>
      <c r="G321" s="1">
        <f t="shared" si="12"/>
        <v>-600</v>
      </c>
      <c r="H321" s="1">
        <f t="shared" si="13"/>
        <v>191672.22560817769</v>
      </c>
      <c r="I321" s="1">
        <f t="shared" si="14"/>
        <v>0</v>
      </c>
      <c r="J321" s="80"/>
    </row>
    <row r="322" spans="1:10">
      <c r="A322" s="94">
        <v>351297</v>
      </c>
      <c r="B322" s="92" t="s">
        <v>567</v>
      </c>
      <c r="C322" s="1">
        <f>(VLOOKUP($A322,'CAF BLS Adjustment'!$B:$S,18,FALSE))</f>
        <v>1238476.140812773</v>
      </c>
      <c r="D322" s="1">
        <f>(VLOOKUP($A322,'CAF BLS Adjustment'!$B:$S,8,FALSE))</f>
        <v>50340</v>
      </c>
      <c r="E322" s="1">
        <f>(VLOOKUP($A322,'CAF BLS Adjustment'!$B:$S,5,FALSE))</f>
        <v>1361751</v>
      </c>
      <c r="F322" s="1">
        <f>(VLOOKUP($A322,'CAF BLS Adjustment'!$B:$S,6,FALSE))</f>
        <v>47636</v>
      </c>
      <c r="G322" s="1">
        <f t="shared" si="12"/>
        <v>50340</v>
      </c>
      <c r="H322" s="1">
        <f t="shared" si="13"/>
        <v>1188136.140812773</v>
      </c>
      <c r="I322" s="1">
        <f t="shared" si="14"/>
        <v>0</v>
      </c>
      <c r="J322" s="80"/>
    </row>
    <row r="323" spans="1:10">
      <c r="A323" s="94">
        <v>351298</v>
      </c>
      <c r="B323" s="92" t="s">
        <v>568</v>
      </c>
      <c r="C323" s="1">
        <f>(VLOOKUP($A323,'CAF BLS Adjustment'!$B:$S,18,FALSE))</f>
        <v>5455596.3720094813</v>
      </c>
      <c r="D323" s="1">
        <f>(VLOOKUP($A323,'CAF BLS Adjustment'!$B:$S,8,FALSE))</f>
        <v>46710</v>
      </c>
      <c r="E323" s="1">
        <f>(VLOOKUP($A323,'CAF BLS Adjustment'!$B:$S,5,FALSE))</f>
        <v>1458191</v>
      </c>
      <c r="F323" s="1">
        <f>(VLOOKUP($A323,'CAF BLS Adjustment'!$B:$S,6,FALSE))</f>
        <v>4646017</v>
      </c>
      <c r="G323" s="1">
        <f t="shared" si="12"/>
        <v>46710</v>
      </c>
      <c r="H323" s="1">
        <f t="shared" si="13"/>
        <v>1458191</v>
      </c>
      <c r="I323" s="1">
        <f t="shared" si="14"/>
        <v>3950695.3720094813</v>
      </c>
      <c r="J323" s="80"/>
    </row>
    <row r="324" spans="1:10">
      <c r="A324" s="94">
        <v>351301</v>
      </c>
      <c r="B324" s="92" t="s">
        <v>1217</v>
      </c>
      <c r="C324" s="1">
        <f>(VLOOKUP($A324,'CAF BLS Adjustment'!$B:$S,18,FALSE))</f>
        <v>181065.1535710782</v>
      </c>
      <c r="D324" s="1">
        <f>(VLOOKUP($A324,'CAF BLS Adjustment'!$B:$S,8,FALSE))</f>
        <v>5454</v>
      </c>
      <c r="E324" s="1">
        <f>(VLOOKUP($A324,'CAF BLS Adjustment'!$B:$S,5,FALSE))</f>
        <v>200907</v>
      </c>
      <c r="F324" s="1">
        <f>(VLOOKUP($A324,'CAF BLS Adjustment'!$B:$S,6,FALSE))</f>
        <v>4613</v>
      </c>
      <c r="G324" s="1">
        <f t="shared" ref="G324:G387" si="15">MIN(D324,C324)</f>
        <v>5454</v>
      </c>
      <c r="H324" s="1">
        <f t="shared" ref="H324:H387" si="16">MAX(MIN(C324-G324,E324),0)</f>
        <v>175611.1535710782</v>
      </c>
      <c r="I324" s="1">
        <f t="shared" ref="I324:I387" si="17">MIN(MAX(C324-G324-H324,0),F324)</f>
        <v>0</v>
      </c>
      <c r="J324" s="80"/>
    </row>
    <row r="325" spans="1:10">
      <c r="A325" s="94">
        <v>351302</v>
      </c>
      <c r="B325" s="92" t="s">
        <v>570</v>
      </c>
      <c r="C325" s="1">
        <f>(VLOOKUP($A325,'CAF BLS Adjustment'!$B:$S,18,FALSE))</f>
        <v>189142.75956649592</v>
      </c>
      <c r="D325" s="1">
        <f>(VLOOKUP($A325,'CAF BLS Adjustment'!$B:$S,8,FALSE))</f>
        <v>2370</v>
      </c>
      <c r="E325" s="1">
        <f>(VLOOKUP($A325,'CAF BLS Adjustment'!$B:$S,5,FALSE))</f>
        <v>233135</v>
      </c>
      <c r="F325" s="1">
        <f>(VLOOKUP($A325,'CAF BLS Adjustment'!$B:$S,6,FALSE))</f>
        <v>0</v>
      </c>
      <c r="G325" s="1">
        <f t="shared" si="15"/>
        <v>2370</v>
      </c>
      <c r="H325" s="1">
        <f t="shared" si="16"/>
        <v>186772.75956649592</v>
      </c>
      <c r="I325" s="1">
        <f t="shared" si="17"/>
        <v>0</v>
      </c>
      <c r="J325" s="80"/>
    </row>
    <row r="326" spans="1:10">
      <c r="A326" s="94">
        <v>351303</v>
      </c>
      <c r="B326" s="92" t="s">
        <v>571</v>
      </c>
      <c r="C326" s="1">
        <f>(VLOOKUP($A326,'CAF BLS Adjustment'!$B:$S,18,FALSE))</f>
        <v>155715.5781542506</v>
      </c>
      <c r="D326" s="1">
        <f>(VLOOKUP($A326,'CAF BLS Adjustment'!$B:$S,8,FALSE))</f>
        <v>5472</v>
      </c>
      <c r="E326" s="1">
        <f>(VLOOKUP($A326,'CAF BLS Adjustment'!$B:$S,5,FALSE))</f>
        <v>180152</v>
      </c>
      <c r="F326" s="1">
        <f>(VLOOKUP($A326,'CAF BLS Adjustment'!$B:$S,6,FALSE))</f>
        <v>0</v>
      </c>
      <c r="G326" s="1">
        <f t="shared" si="15"/>
        <v>5472</v>
      </c>
      <c r="H326" s="1">
        <f t="shared" si="16"/>
        <v>150243.5781542506</v>
      </c>
      <c r="I326" s="1">
        <f t="shared" si="17"/>
        <v>0</v>
      </c>
      <c r="J326" s="80"/>
    </row>
    <row r="327" spans="1:10">
      <c r="A327" s="94">
        <v>351304</v>
      </c>
      <c r="B327" s="92" t="s">
        <v>572</v>
      </c>
      <c r="C327" s="1">
        <f>(VLOOKUP($A327,'CAF BLS Adjustment'!$B:$S,18,FALSE))</f>
        <v>110025.50504908178</v>
      </c>
      <c r="D327" s="1">
        <f>(VLOOKUP($A327,'CAF BLS Adjustment'!$B:$S,8,FALSE))</f>
        <v>-13830</v>
      </c>
      <c r="E327" s="1">
        <f>(VLOOKUP($A327,'CAF BLS Adjustment'!$B:$S,5,FALSE))</f>
        <v>61982</v>
      </c>
      <c r="F327" s="1">
        <f>(VLOOKUP($A327,'CAF BLS Adjustment'!$B:$S,6,FALSE))</f>
        <v>84044</v>
      </c>
      <c r="G327" s="1">
        <f t="shared" si="15"/>
        <v>-13830</v>
      </c>
      <c r="H327" s="1">
        <f t="shared" si="16"/>
        <v>61982</v>
      </c>
      <c r="I327" s="1">
        <f t="shared" si="17"/>
        <v>61873.505049081781</v>
      </c>
      <c r="J327" s="80"/>
    </row>
    <row r="328" spans="1:10">
      <c r="A328" s="94">
        <v>351305</v>
      </c>
      <c r="B328" s="92" t="s">
        <v>573</v>
      </c>
      <c r="C328" s="1">
        <f>(VLOOKUP($A328,'CAF BLS Adjustment'!$B:$S,18,FALSE))</f>
        <v>304352.9203340995</v>
      </c>
      <c r="D328" s="1">
        <f>(VLOOKUP($A328,'CAF BLS Adjustment'!$B:$S,8,FALSE))</f>
        <v>26262</v>
      </c>
      <c r="E328" s="1">
        <f>(VLOOKUP($A328,'CAF BLS Adjustment'!$B:$S,5,FALSE))</f>
        <v>321212</v>
      </c>
      <c r="F328" s="1">
        <f>(VLOOKUP($A328,'CAF BLS Adjustment'!$B:$S,6,FALSE))</f>
        <v>0</v>
      </c>
      <c r="G328" s="1">
        <f t="shared" si="15"/>
        <v>26262</v>
      </c>
      <c r="H328" s="1">
        <f t="shared" si="16"/>
        <v>278090.9203340995</v>
      </c>
      <c r="I328" s="1">
        <f t="shared" si="17"/>
        <v>0</v>
      </c>
      <c r="J328" s="80"/>
    </row>
    <row r="329" spans="1:10">
      <c r="A329" s="94">
        <v>351306</v>
      </c>
      <c r="B329" s="92" t="s">
        <v>574</v>
      </c>
      <c r="C329" s="1">
        <f>(VLOOKUP($A329,'CAF BLS Adjustment'!$B:$S,18,FALSE))</f>
        <v>151208.26144630968</v>
      </c>
      <c r="D329" s="1">
        <f>(VLOOKUP($A329,'CAF BLS Adjustment'!$B:$S,8,FALSE))</f>
        <v>-4410</v>
      </c>
      <c r="E329" s="1">
        <f>(VLOOKUP($A329,'CAF BLS Adjustment'!$B:$S,5,FALSE))</f>
        <v>187033</v>
      </c>
      <c r="F329" s="1">
        <f>(VLOOKUP($A329,'CAF BLS Adjustment'!$B:$S,6,FALSE))</f>
        <v>0</v>
      </c>
      <c r="G329" s="1">
        <f t="shared" si="15"/>
        <v>-4410</v>
      </c>
      <c r="H329" s="1">
        <f t="shared" si="16"/>
        <v>155618.26144630968</v>
      </c>
      <c r="I329" s="1">
        <f t="shared" si="17"/>
        <v>0</v>
      </c>
      <c r="J329" s="80"/>
    </row>
    <row r="330" spans="1:10">
      <c r="A330" s="94">
        <v>351316</v>
      </c>
      <c r="B330" s="92" t="s">
        <v>579</v>
      </c>
      <c r="C330" s="1">
        <f>(VLOOKUP($A330,'CAF BLS Adjustment'!$B:$S,18,FALSE))</f>
        <v>369488.86470763595</v>
      </c>
      <c r="D330" s="1">
        <f>(VLOOKUP($A330,'CAF BLS Adjustment'!$B:$S,8,FALSE))</f>
        <v>23934</v>
      </c>
      <c r="E330" s="1">
        <f>(VLOOKUP($A330,'CAF BLS Adjustment'!$B:$S,5,FALSE))</f>
        <v>239743</v>
      </c>
      <c r="F330" s="1">
        <f>(VLOOKUP($A330,'CAF BLS Adjustment'!$B:$S,6,FALSE))</f>
        <v>152774</v>
      </c>
      <c r="G330" s="1">
        <f t="shared" si="15"/>
        <v>23934</v>
      </c>
      <c r="H330" s="1">
        <f t="shared" si="16"/>
        <v>239743</v>
      </c>
      <c r="I330" s="1">
        <f t="shared" si="17"/>
        <v>105811.86470763595</v>
      </c>
      <c r="J330" s="80"/>
    </row>
    <row r="331" spans="1:10">
      <c r="A331" s="94">
        <v>351320</v>
      </c>
      <c r="B331" s="92" t="s">
        <v>581</v>
      </c>
      <c r="C331" s="1">
        <f>(VLOOKUP($A331,'CAF BLS Adjustment'!$B:$S,18,FALSE))</f>
        <v>144373.05453781196</v>
      </c>
      <c r="D331" s="1">
        <f>(VLOOKUP($A331,'CAF BLS Adjustment'!$B:$S,8,FALSE))</f>
        <v>4284</v>
      </c>
      <c r="E331" s="1">
        <f>(VLOOKUP($A331,'CAF BLS Adjustment'!$B:$S,5,FALSE))</f>
        <v>164241</v>
      </c>
      <c r="F331" s="1">
        <f>(VLOOKUP($A331,'CAF BLS Adjustment'!$B:$S,6,FALSE))</f>
        <v>2281</v>
      </c>
      <c r="G331" s="1">
        <f t="shared" si="15"/>
        <v>4284</v>
      </c>
      <c r="H331" s="1">
        <f t="shared" si="16"/>
        <v>140089.05453781196</v>
      </c>
      <c r="I331" s="1">
        <f t="shared" si="17"/>
        <v>0</v>
      </c>
      <c r="J331" s="80"/>
    </row>
    <row r="332" spans="1:10">
      <c r="A332" s="94">
        <v>351322</v>
      </c>
      <c r="B332" s="92" t="s">
        <v>582</v>
      </c>
      <c r="C332" s="1">
        <f>(VLOOKUP($A332,'CAF BLS Adjustment'!$B:$S,18,FALSE))</f>
        <v>96985.655374789814</v>
      </c>
      <c r="D332" s="1">
        <f>(VLOOKUP($A332,'CAF BLS Adjustment'!$B:$S,8,FALSE))</f>
        <v>2448</v>
      </c>
      <c r="E332" s="1">
        <f>(VLOOKUP($A332,'CAF BLS Adjustment'!$B:$S,5,FALSE))</f>
        <v>81923</v>
      </c>
      <c r="F332" s="1">
        <f>(VLOOKUP($A332,'CAF BLS Adjustment'!$B:$S,6,FALSE))</f>
        <v>32044</v>
      </c>
      <c r="G332" s="1">
        <f t="shared" si="15"/>
        <v>2448</v>
      </c>
      <c r="H332" s="1">
        <f t="shared" si="16"/>
        <v>81923</v>
      </c>
      <c r="I332" s="1">
        <f t="shared" si="17"/>
        <v>12614.655374789814</v>
      </c>
      <c r="J332" s="80"/>
    </row>
    <row r="333" spans="1:10">
      <c r="A333" s="94">
        <v>351324</v>
      </c>
      <c r="B333" s="92" t="s">
        <v>583</v>
      </c>
      <c r="C333" s="1">
        <f>(VLOOKUP($A333,'CAF BLS Adjustment'!$B:$S,18,FALSE))</f>
        <v>673935.9255318786</v>
      </c>
      <c r="D333" s="1">
        <f>(VLOOKUP($A333,'CAF BLS Adjustment'!$B:$S,8,FALSE))</f>
        <v>-16698</v>
      </c>
      <c r="E333" s="1">
        <f>(VLOOKUP($A333,'CAF BLS Adjustment'!$B:$S,5,FALSE))</f>
        <v>319746</v>
      </c>
      <c r="F333" s="1">
        <f>(VLOOKUP($A333,'CAF BLS Adjustment'!$B:$S,6,FALSE))</f>
        <v>452065</v>
      </c>
      <c r="G333" s="1">
        <f t="shared" si="15"/>
        <v>-16698</v>
      </c>
      <c r="H333" s="1">
        <f t="shared" si="16"/>
        <v>319746</v>
      </c>
      <c r="I333" s="1">
        <f t="shared" si="17"/>
        <v>370887.9255318786</v>
      </c>
      <c r="J333" s="80"/>
    </row>
    <row r="334" spans="1:10">
      <c r="A334" s="94">
        <v>351326</v>
      </c>
      <c r="B334" s="92" t="s">
        <v>584</v>
      </c>
      <c r="C334" s="1">
        <f>(VLOOKUP($A334,'CAF BLS Adjustment'!$B:$S,18,FALSE))</f>
        <v>323291.84841730871</v>
      </c>
      <c r="D334" s="1">
        <f>(VLOOKUP($A334,'CAF BLS Adjustment'!$B:$S,8,FALSE))</f>
        <v>-44862</v>
      </c>
      <c r="E334" s="1">
        <f>(VLOOKUP($A334,'CAF BLS Adjustment'!$B:$S,5,FALSE))</f>
        <v>234094</v>
      </c>
      <c r="F334" s="1">
        <f>(VLOOKUP($A334,'CAF BLS Adjustment'!$B:$S,6,FALSE))</f>
        <v>179070</v>
      </c>
      <c r="G334" s="1">
        <f t="shared" si="15"/>
        <v>-44862</v>
      </c>
      <c r="H334" s="1">
        <f t="shared" si="16"/>
        <v>234094</v>
      </c>
      <c r="I334" s="1">
        <f t="shared" si="17"/>
        <v>134059.84841730871</v>
      </c>
      <c r="J334" s="80"/>
    </row>
    <row r="335" spans="1:10">
      <c r="A335" s="94">
        <v>351327</v>
      </c>
      <c r="B335" s="92" t="s">
        <v>585</v>
      </c>
      <c r="C335" s="1">
        <f>(VLOOKUP($A335,'CAF BLS Adjustment'!$B:$S,18,FALSE))</f>
        <v>187064.57168880696</v>
      </c>
      <c r="D335" s="1">
        <f>(VLOOKUP($A335,'CAF BLS Adjustment'!$B:$S,8,FALSE))</f>
        <v>13578</v>
      </c>
      <c r="E335" s="1">
        <f>(VLOOKUP($A335,'CAF BLS Adjustment'!$B:$S,5,FALSE))</f>
        <v>143250</v>
      </c>
      <c r="F335" s="1">
        <f>(VLOOKUP($A335,'CAF BLS Adjustment'!$B:$S,6,FALSE))</f>
        <v>54859</v>
      </c>
      <c r="G335" s="1">
        <f t="shared" si="15"/>
        <v>13578</v>
      </c>
      <c r="H335" s="1">
        <f t="shared" si="16"/>
        <v>143250</v>
      </c>
      <c r="I335" s="1">
        <f t="shared" si="17"/>
        <v>30236.571688806958</v>
      </c>
      <c r="J335" s="80"/>
    </row>
    <row r="336" spans="1:10">
      <c r="A336" s="94">
        <v>351328</v>
      </c>
      <c r="B336" s="92" t="s">
        <v>586</v>
      </c>
      <c r="C336" s="1">
        <f>(VLOOKUP($A336,'CAF BLS Adjustment'!$B:$S,18,FALSE))</f>
        <v>995242.02200062934</v>
      </c>
      <c r="D336" s="1">
        <f>(VLOOKUP($A336,'CAF BLS Adjustment'!$B:$S,8,FALSE))</f>
        <v>92460</v>
      </c>
      <c r="E336" s="1">
        <f>(VLOOKUP($A336,'CAF BLS Adjustment'!$B:$S,5,FALSE))</f>
        <v>962104</v>
      </c>
      <c r="F336" s="1">
        <f>(VLOOKUP($A336,'CAF BLS Adjustment'!$B:$S,6,FALSE))</f>
        <v>136697</v>
      </c>
      <c r="G336" s="1">
        <f t="shared" si="15"/>
        <v>92460</v>
      </c>
      <c r="H336" s="1">
        <f t="shared" si="16"/>
        <v>902782.02200062934</v>
      </c>
      <c r="I336" s="1">
        <f t="shared" si="17"/>
        <v>0</v>
      </c>
      <c r="J336" s="80"/>
    </row>
    <row r="337" spans="1:10">
      <c r="A337" s="94">
        <v>351329</v>
      </c>
      <c r="B337" s="92" t="s">
        <v>587</v>
      </c>
      <c r="C337" s="1">
        <f>(VLOOKUP($A337,'CAF BLS Adjustment'!$B:$S,18,FALSE))</f>
        <v>288314.92892453907</v>
      </c>
      <c r="D337" s="1">
        <f>(VLOOKUP($A337,'CAF BLS Adjustment'!$B:$S,8,FALSE))</f>
        <v>11958</v>
      </c>
      <c r="E337" s="1">
        <f>(VLOOKUP($A337,'CAF BLS Adjustment'!$B:$S,5,FALSE))</f>
        <v>335460</v>
      </c>
      <c r="F337" s="1">
        <f>(VLOOKUP($A337,'CAF BLS Adjustment'!$B:$S,6,FALSE))</f>
        <v>0</v>
      </c>
      <c r="G337" s="1">
        <f t="shared" si="15"/>
        <v>11958</v>
      </c>
      <c r="H337" s="1">
        <f t="shared" si="16"/>
        <v>276356.92892453907</v>
      </c>
      <c r="I337" s="1">
        <f t="shared" si="17"/>
        <v>0</v>
      </c>
      <c r="J337" s="80"/>
    </row>
    <row r="338" spans="1:10">
      <c r="A338" s="94">
        <v>351331</v>
      </c>
      <c r="B338" s="92" t="s">
        <v>588</v>
      </c>
      <c r="C338" s="1">
        <f>(VLOOKUP($A338,'CAF BLS Adjustment'!$B:$S,18,FALSE))</f>
        <v>1000270.8664410706</v>
      </c>
      <c r="D338" s="1">
        <f>(VLOOKUP($A338,'CAF BLS Adjustment'!$B:$S,8,FALSE))</f>
        <v>30</v>
      </c>
      <c r="E338" s="1">
        <f>(VLOOKUP($A338,'CAF BLS Adjustment'!$B:$S,5,FALSE))</f>
        <v>693932</v>
      </c>
      <c r="F338" s="1">
        <f>(VLOOKUP($A338,'CAF BLS Adjustment'!$B:$S,6,FALSE))</f>
        <v>509256</v>
      </c>
      <c r="G338" s="1">
        <f t="shared" si="15"/>
        <v>30</v>
      </c>
      <c r="H338" s="1">
        <f t="shared" si="16"/>
        <v>693932</v>
      </c>
      <c r="I338" s="1">
        <f t="shared" si="17"/>
        <v>306308.86644107057</v>
      </c>
      <c r="J338" s="80"/>
    </row>
    <row r="339" spans="1:10">
      <c r="A339" s="94">
        <v>351332</v>
      </c>
      <c r="B339" s="92" t="s">
        <v>589</v>
      </c>
      <c r="C339" s="1">
        <f>(VLOOKUP($A339,'CAF BLS Adjustment'!$B:$S,18,FALSE))</f>
        <v>851677.59970935038</v>
      </c>
      <c r="D339" s="1">
        <f>(VLOOKUP($A339,'CAF BLS Adjustment'!$B:$S,8,FALSE))</f>
        <v>66318</v>
      </c>
      <c r="E339" s="1">
        <f>(VLOOKUP($A339,'CAF BLS Adjustment'!$B:$S,5,FALSE))</f>
        <v>607545</v>
      </c>
      <c r="F339" s="1">
        <f>(VLOOKUP($A339,'CAF BLS Adjustment'!$B:$S,6,FALSE))</f>
        <v>336671</v>
      </c>
      <c r="G339" s="1">
        <f t="shared" si="15"/>
        <v>66318</v>
      </c>
      <c r="H339" s="1">
        <f t="shared" si="16"/>
        <v>607545</v>
      </c>
      <c r="I339" s="1">
        <f t="shared" si="17"/>
        <v>177814.59970935038</v>
      </c>
      <c r="J339" s="80"/>
    </row>
    <row r="340" spans="1:10">
      <c r="A340" s="94">
        <v>351336</v>
      </c>
      <c r="B340" s="92" t="s">
        <v>592</v>
      </c>
      <c r="C340" s="1">
        <f>(VLOOKUP($A340,'CAF BLS Adjustment'!$B:$S,18,FALSE))</f>
        <v>274422.70778072043</v>
      </c>
      <c r="D340" s="1">
        <f>(VLOOKUP($A340,'CAF BLS Adjustment'!$B:$S,8,FALSE))</f>
        <v>-1254</v>
      </c>
      <c r="E340" s="1">
        <f>(VLOOKUP($A340,'CAF BLS Adjustment'!$B:$S,5,FALSE))</f>
        <v>185084</v>
      </c>
      <c r="F340" s="1">
        <f>(VLOOKUP($A340,'CAF BLS Adjustment'!$B:$S,6,FALSE))</f>
        <v>161485</v>
      </c>
      <c r="G340" s="1">
        <f t="shared" si="15"/>
        <v>-1254</v>
      </c>
      <c r="H340" s="1">
        <f t="shared" si="16"/>
        <v>185084</v>
      </c>
      <c r="I340" s="1">
        <f t="shared" si="17"/>
        <v>90592.707780720433</v>
      </c>
      <c r="J340" s="80"/>
    </row>
    <row r="341" spans="1:10">
      <c r="A341" s="94">
        <v>351337</v>
      </c>
      <c r="B341" s="92" t="s">
        <v>593</v>
      </c>
      <c r="C341" s="1">
        <f>(VLOOKUP($A341,'CAF BLS Adjustment'!$B:$S,18,FALSE))</f>
        <v>1439747.460994855</v>
      </c>
      <c r="D341" s="1">
        <f>(VLOOKUP($A341,'CAF BLS Adjustment'!$B:$S,8,FALSE))</f>
        <v>177558</v>
      </c>
      <c r="E341" s="1">
        <f>(VLOOKUP($A341,'CAF BLS Adjustment'!$B:$S,5,FALSE))</f>
        <v>1107159</v>
      </c>
      <c r="F341" s="1">
        <f>(VLOOKUP($A341,'CAF BLS Adjustment'!$B:$S,6,FALSE))</f>
        <v>442187</v>
      </c>
      <c r="G341" s="1">
        <f t="shared" si="15"/>
        <v>177558</v>
      </c>
      <c r="H341" s="1">
        <f t="shared" si="16"/>
        <v>1107159</v>
      </c>
      <c r="I341" s="1">
        <f t="shared" si="17"/>
        <v>155030.46099485504</v>
      </c>
      <c r="J341" s="80"/>
    </row>
    <row r="342" spans="1:10">
      <c r="A342" s="94">
        <v>351346</v>
      </c>
      <c r="B342" s="92" t="s">
        <v>597</v>
      </c>
      <c r="C342" s="1">
        <f>(VLOOKUP($A342,'CAF BLS Adjustment'!$B:$S,18,FALSE))</f>
        <v>641096.50087246613</v>
      </c>
      <c r="D342" s="1">
        <f>(VLOOKUP($A342,'CAF BLS Adjustment'!$B:$S,8,FALSE))</f>
        <v>20328</v>
      </c>
      <c r="E342" s="1">
        <f>(VLOOKUP($A342,'CAF BLS Adjustment'!$B:$S,5,FALSE))</f>
        <v>521777</v>
      </c>
      <c r="F342" s="1">
        <f>(VLOOKUP($A342,'CAF BLS Adjustment'!$B:$S,6,FALSE))</f>
        <v>262552</v>
      </c>
      <c r="G342" s="1">
        <f t="shared" si="15"/>
        <v>20328</v>
      </c>
      <c r="H342" s="1">
        <f t="shared" si="16"/>
        <v>521777</v>
      </c>
      <c r="I342" s="1">
        <f t="shared" si="17"/>
        <v>98991.500872466131</v>
      </c>
      <c r="J342" s="80"/>
    </row>
    <row r="343" spans="1:10">
      <c r="A343" s="94">
        <v>351405</v>
      </c>
      <c r="B343" s="92" t="s">
        <v>598</v>
      </c>
      <c r="C343" s="1">
        <f>(VLOOKUP($A343,'CAF BLS Adjustment'!$B:$S,18,FALSE))</f>
        <v>403850.66251857305</v>
      </c>
      <c r="D343" s="1">
        <f>(VLOOKUP($A343,'CAF BLS Adjustment'!$B:$S,8,FALSE))</f>
        <v>34218</v>
      </c>
      <c r="E343" s="1">
        <f>(VLOOKUP($A343,'CAF BLS Adjustment'!$B:$S,5,FALSE))</f>
        <v>432289</v>
      </c>
      <c r="F343" s="1">
        <f>(VLOOKUP($A343,'CAF BLS Adjustment'!$B:$S,6,FALSE))</f>
        <v>29866</v>
      </c>
      <c r="G343" s="1">
        <f t="shared" si="15"/>
        <v>34218</v>
      </c>
      <c r="H343" s="1">
        <f t="shared" si="16"/>
        <v>369632.66251857305</v>
      </c>
      <c r="I343" s="1">
        <f t="shared" si="17"/>
        <v>0</v>
      </c>
      <c r="J343" s="80"/>
    </row>
    <row r="344" spans="1:10">
      <c r="A344" s="94">
        <v>351407</v>
      </c>
      <c r="B344" s="92" t="s">
        <v>599</v>
      </c>
      <c r="C344" s="1">
        <f>(VLOOKUP($A344,'CAF BLS Adjustment'!$B:$S,18,FALSE))</f>
        <v>68583.904285593759</v>
      </c>
      <c r="D344" s="1">
        <f>(VLOOKUP($A344,'CAF BLS Adjustment'!$B:$S,8,FALSE))</f>
        <v>300</v>
      </c>
      <c r="E344" s="1">
        <f>(VLOOKUP($A344,'CAF BLS Adjustment'!$B:$S,5,FALSE))</f>
        <v>79437</v>
      </c>
      <c r="F344" s="1">
        <f>(VLOOKUP($A344,'CAF BLS Adjustment'!$B:$S,6,FALSE))</f>
        <v>0</v>
      </c>
      <c r="G344" s="1">
        <f t="shared" si="15"/>
        <v>300</v>
      </c>
      <c r="H344" s="1">
        <f t="shared" si="16"/>
        <v>68283.904285593759</v>
      </c>
      <c r="I344" s="1">
        <f t="shared" si="17"/>
        <v>0</v>
      </c>
      <c r="J344" s="80"/>
    </row>
    <row r="345" spans="1:10">
      <c r="A345" s="94">
        <v>351888</v>
      </c>
      <c r="B345" s="92" t="s">
        <v>601</v>
      </c>
      <c r="C345" s="1">
        <f>(VLOOKUP($A345,'CAF BLS Adjustment'!$B:$S,18,FALSE))</f>
        <v>1696623.943101004</v>
      </c>
      <c r="D345" s="1">
        <f>(VLOOKUP($A345,'CAF BLS Adjustment'!$B:$S,8,FALSE))</f>
        <v>47652</v>
      </c>
      <c r="E345" s="1">
        <f>(VLOOKUP($A345,'CAF BLS Adjustment'!$B:$S,5,FALSE))</f>
        <v>1943883</v>
      </c>
      <c r="F345" s="1">
        <f>(VLOOKUP($A345,'CAF BLS Adjustment'!$B:$S,6,FALSE))</f>
        <v>0</v>
      </c>
      <c r="G345" s="1">
        <f t="shared" si="15"/>
        <v>47652</v>
      </c>
      <c r="H345" s="1">
        <f t="shared" si="16"/>
        <v>1648971.943101004</v>
      </c>
      <c r="I345" s="1">
        <f t="shared" si="17"/>
        <v>0</v>
      </c>
      <c r="J345" s="80"/>
    </row>
    <row r="346" spans="1:10">
      <c r="A346" s="94">
        <v>361337</v>
      </c>
      <c r="B346" s="92" t="s">
        <v>593</v>
      </c>
      <c r="C346" s="1">
        <f>(VLOOKUP($A346,'CAF BLS Adjustment'!$B:$S,18,FALSE))</f>
        <v>84561.508571287195</v>
      </c>
      <c r="D346" s="1">
        <f>(VLOOKUP($A346,'CAF BLS Adjustment'!$B:$S,8,FALSE))</f>
        <v>12282</v>
      </c>
      <c r="E346" s="1">
        <f>(VLOOKUP($A346,'CAF BLS Adjustment'!$B:$S,5,FALSE))</f>
        <v>90852</v>
      </c>
      <c r="F346" s="1">
        <f>(VLOOKUP($A346,'CAF BLS Adjustment'!$B:$S,6,FALSE))</f>
        <v>6892</v>
      </c>
      <c r="G346" s="1">
        <f t="shared" si="15"/>
        <v>12282</v>
      </c>
      <c r="H346" s="1">
        <f t="shared" si="16"/>
        <v>72279.508571287195</v>
      </c>
      <c r="I346" s="1">
        <f t="shared" si="17"/>
        <v>0</v>
      </c>
      <c r="J346" s="80"/>
    </row>
    <row r="347" spans="1:10">
      <c r="A347" s="94">
        <v>361346</v>
      </c>
      <c r="B347" s="92" t="s">
        <v>603</v>
      </c>
      <c r="C347" s="1">
        <f>(VLOOKUP($A347,'CAF BLS Adjustment'!$B:$S,18,FALSE))</f>
        <v>2649151.813431805</v>
      </c>
      <c r="D347" s="1">
        <f>(VLOOKUP($A347,'CAF BLS Adjustment'!$B:$S,8,FALSE))</f>
        <v>-178836</v>
      </c>
      <c r="E347" s="1">
        <f>(VLOOKUP($A347,'CAF BLS Adjustment'!$B:$S,5,FALSE))</f>
        <v>1845934</v>
      </c>
      <c r="F347" s="1">
        <f>(VLOOKUP($A347,'CAF BLS Adjustment'!$B:$S,6,FALSE))</f>
        <v>1475681</v>
      </c>
      <c r="G347" s="1">
        <f t="shared" si="15"/>
        <v>-178836</v>
      </c>
      <c r="H347" s="1">
        <f t="shared" si="16"/>
        <v>1845934</v>
      </c>
      <c r="I347" s="1">
        <f t="shared" si="17"/>
        <v>982053.813431805</v>
      </c>
      <c r="J347" s="80"/>
    </row>
    <row r="348" spans="1:10">
      <c r="A348" s="94">
        <v>361347</v>
      </c>
      <c r="B348" s="92" t="s">
        <v>604</v>
      </c>
      <c r="C348" s="1">
        <f>(VLOOKUP($A348,'CAF BLS Adjustment'!$B:$S,18,FALSE))</f>
        <v>736172.07437084417</v>
      </c>
      <c r="D348" s="1">
        <f>(VLOOKUP($A348,'CAF BLS Adjustment'!$B:$S,8,FALSE))</f>
        <v>-77478</v>
      </c>
      <c r="E348" s="1">
        <f>(VLOOKUP($A348,'CAF BLS Adjustment'!$B:$S,5,FALSE))</f>
        <v>877986</v>
      </c>
      <c r="F348" s="1">
        <f>(VLOOKUP($A348,'CAF BLS Adjustment'!$B:$S,6,FALSE))</f>
        <v>90653</v>
      </c>
      <c r="G348" s="1">
        <f t="shared" si="15"/>
        <v>-77478</v>
      </c>
      <c r="H348" s="1">
        <f t="shared" si="16"/>
        <v>813650.07437084417</v>
      </c>
      <c r="I348" s="1">
        <f t="shared" si="17"/>
        <v>0</v>
      </c>
      <c r="J348" s="80"/>
    </row>
    <row r="349" spans="1:10">
      <c r="A349" s="94">
        <v>361353</v>
      </c>
      <c r="B349" s="92" t="s">
        <v>607</v>
      </c>
      <c r="C349" s="1">
        <f>(VLOOKUP($A349,'CAF BLS Adjustment'!$B:$S,18,FALSE))</f>
        <v>203143.45167914149</v>
      </c>
      <c r="D349" s="1">
        <f>(VLOOKUP($A349,'CAF BLS Adjustment'!$B:$S,8,FALSE))</f>
        <v>4566</v>
      </c>
      <c r="E349" s="1">
        <f>(VLOOKUP($A349,'CAF BLS Adjustment'!$B:$S,5,FALSE))</f>
        <v>247796</v>
      </c>
      <c r="F349" s="1">
        <f>(VLOOKUP($A349,'CAF BLS Adjustment'!$B:$S,6,FALSE))</f>
        <v>0</v>
      </c>
      <c r="G349" s="1">
        <f t="shared" si="15"/>
        <v>4566</v>
      </c>
      <c r="H349" s="1">
        <f t="shared" si="16"/>
        <v>198577.45167914149</v>
      </c>
      <c r="I349" s="1">
        <f t="shared" si="17"/>
        <v>0</v>
      </c>
      <c r="J349" s="80"/>
    </row>
    <row r="350" spans="1:10">
      <c r="A350" s="94">
        <v>361356</v>
      </c>
      <c r="B350" s="92" t="s">
        <v>608</v>
      </c>
      <c r="C350" s="1">
        <f>(VLOOKUP($A350,'CAF BLS Adjustment'!$B:$S,18,FALSE))</f>
        <v>738525.52662797377</v>
      </c>
      <c r="D350" s="1">
        <f>(VLOOKUP($A350,'CAF BLS Adjustment'!$B:$S,8,FALSE))</f>
        <v>39852</v>
      </c>
      <c r="E350" s="1">
        <f>(VLOOKUP($A350,'CAF BLS Adjustment'!$B:$S,5,FALSE))</f>
        <v>877288</v>
      </c>
      <c r="F350" s="1">
        <f>(VLOOKUP($A350,'CAF BLS Adjustment'!$B:$S,6,FALSE))</f>
        <v>0</v>
      </c>
      <c r="G350" s="1">
        <f t="shared" si="15"/>
        <v>39852</v>
      </c>
      <c r="H350" s="1">
        <f t="shared" si="16"/>
        <v>698673.52662797377</v>
      </c>
      <c r="I350" s="1">
        <f t="shared" si="17"/>
        <v>0</v>
      </c>
      <c r="J350" s="80"/>
    </row>
    <row r="351" spans="1:10">
      <c r="A351" s="94">
        <v>361373</v>
      </c>
      <c r="B351" s="92" t="s">
        <v>614</v>
      </c>
      <c r="C351" s="1">
        <f>(VLOOKUP($A351,'CAF BLS Adjustment'!$B:$S,18,FALSE))</f>
        <v>3067409.7612830452</v>
      </c>
      <c r="D351" s="1">
        <f>(VLOOKUP($A351,'CAF BLS Adjustment'!$B:$S,8,FALSE))</f>
        <v>122268</v>
      </c>
      <c r="E351" s="1">
        <f>(VLOOKUP($A351,'CAF BLS Adjustment'!$B:$S,5,FALSE))</f>
        <v>3124672</v>
      </c>
      <c r="F351" s="1">
        <f>(VLOOKUP($A351,'CAF BLS Adjustment'!$B:$S,6,FALSE))</f>
        <v>288567</v>
      </c>
      <c r="G351" s="1">
        <f t="shared" si="15"/>
        <v>122268</v>
      </c>
      <c r="H351" s="1">
        <f t="shared" si="16"/>
        <v>2945141.7612830452</v>
      </c>
      <c r="I351" s="1">
        <f t="shared" si="17"/>
        <v>0</v>
      </c>
      <c r="J351" s="80"/>
    </row>
    <row r="352" spans="1:10">
      <c r="A352" s="94">
        <v>361387</v>
      </c>
      <c r="B352" s="92" t="s">
        <v>621</v>
      </c>
      <c r="C352" s="1">
        <f>(VLOOKUP($A352,'CAF BLS Adjustment'!$B:$S,18,FALSE))</f>
        <v>488235.24563071755</v>
      </c>
      <c r="D352" s="1">
        <f>(VLOOKUP($A352,'CAF BLS Adjustment'!$B:$S,8,FALSE))</f>
        <v>-1962</v>
      </c>
      <c r="E352" s="1">
        <f>(VLOOKUP($A352,'CAF BLS Adjustment'!$B:$S,5,FALSE))</f>
        <v>565233</v>
      </c>
      <c r="F352" s="1">
        <f>(VLOOKUP($A352,'CAF BLS Adjustment'!$B:$S,6,FALSE))</f>
        <v>0</v>
      </c>
      <c r="G352" s="1">
        <f t="shared" si="15"/>
        <v>-1962</v>
      </c>
      <c r="H352" s="1">
        <f t="shared" si="16"/>
        <v>490197.24563071755</v>
      </c>
      <c r="I352" s="1">
        <f t="shared" si="17"/>
        <v>0</v>
      </c>
      <c r="J352" s="80"/>
    </row>
    <row r="353" spans="1:10">
      <c r="A353" s="94">
        <v>361389</v>
      </c>
      <c r="B353" s="92" t="s">
        <v>281</v>
      </c>
      <c r="C353" s="1">
        <f>(VLOOKUP($A353,'CAF BLS Adjustment'!$B:$S,18,FALSE))</f>
        <v>575607.37606470974</v>
      </c>
      <c r="D353" s="1">
        <f>(VLOOKUP($A353,'CAF BLS Adjustment'!$B:$S,8,FALSE))</f>
        <v>47952</v>
      </c>
      <c r="E353" s="1">
        <f>(VLOOKUP($A353,'CAF BLS Adjustment'!$B:$S,5,FALSE))</f>
        <v>436119</v>
      </c>
      <c r="F353" s="1">
        <f>(VLOOKUP($A353,'CAF BLS Adjustment'!$B:$S,6,FALSE))</f>
        <v>170186</v>
      </c>
      <c r="G353" s="1">
        <f t="shared" si="15"/>
        <v>47952</v>
      </c>
      <c r="H353" s="1">
        <f t="shared" si="16"/>
        <v>436119</v>
      </c>
      <c r="I353" s="1">
        <f t="shared" si="17"/>
        <v>91536.376064709737</v>
      </c>
      <c r="J353" s="80"/>
    </row>
    <row r="354" spans="1:10">
      <c r="A354" s="94">
        <v>361390</v>
      </c>
      <c r="B354" s="92" t="s">
        <v>622</v>
      </c>
      <c r="C354" s="1">
        <f>(VLOOKUP($A354,'CAF BLS Adjustment'!$B:$S,18,FALSE))</f>
        <v>464698.64094709273</v>
      </c>
      <c r="D354" s="1">
        <f>(VLOOKUP($A354,'CAF BLS Adjustment'!$B:$S,8,FALSE))</f>
        <v>-10560</v>
      </c>
      <c r="E354" s="1">
        <f>(VLOOKUP($A354,'CAF BLS Adjustment'!$B:$S,5,FALSE))</f>
        <v>567955</v>
      </c>
      <c r="F354" s="1">
        <f>(VLOOKUP($A354,'CAF BLS Adjustment'!$B:$S,6,FALSE))</f>
        <v>0</v>
      </c>
      <c r="G354" s="1">
        <f t="shared" si="15"/>
        <v>-10560</v>
      </c>
      <c r="H354" s="1">
        <f t="shared" si="16"/>
        <v>475258.64094709273</v>
      </c>
      <c r="I354" s="1">
        <f t="shared" si="17"/>
        <v>0</v>
      </c>
      <c r="J354" s="80"/>
    </row>
    <row r="355" spans="1:10">
      <c r="A355" s="94">
        <v>361395</v>
      </c>
      <c r="B355" s="92" t="s">
        <v>624</v>
      </c>
      <c r="C355" s="1">
        <f>(VLOOKUP($A355,'CAF BLS Adjustment'!$B:$S,18,FALSE))</f>
        <v>3339316.2257524729</v>
      </c>
      <c r="D355" s="1">
        <f>(VLOOKUP($A355,'CAF BLS Adjustment'!$B:$S,8,FALSE))</f>
        <v>346812</v>
      </c>
      <c r="E355" s="1">
        <f>(VLOOKUP($A355,'CAF BLS Adjustment'!$B:$S,5,FALSE))</f>
        <v>3563689</v>
      </c>
      <c r="F355" s="1">
        <f>(VLOOKUP($A355,'CAF BLS Adjustment'!$B:$S,6,FALSE))</f>
        <v>71553</v>
      </c>
      <c r="G355" s="1">
        <f t="shared" si="15"/>
        <v>346812</v>
      </c>
      <c r="H355" s="1">
        <f t="shared" si="16"/>
        <v>2992504.2257524729</v>
      </c>
      <c r="I355" s="1">
        <f t="shared" si="17"/>
        <v>0</v>
      </c>
      <c r="J355" s="80"/>
    </row>
    <row r="356" spans="1:10">
      <c r="A356" s="94">
        <v>361396</v>
      </c>
      <c r="B356" s="92" t="s">
        <v>625</v>
      </c>
      <c r="C356" s="1">
        <f>(VLOOKUP($A356,'CAF BLS Adjustment'!$B:$S,18,FALSE))</f>
        <v>511373.16957147938</v>
      </c>
      <c r="D356" s="1">
        <f>(VLOOKUP($A356,'CAF BLS Adjustment'!$B:$S,8,FALSE))</f>
        <v>17742</v>
      </c>
      <c r="E356" s="1">
        <f>(VLOOKUP($A356,'CAF BLS Adjustment'!$B:$S,5,FALSE))</f>
        <v>560635</v>
      </c>
      <c r="F356" s="1">
        <f>(VLOOKUP($A356,'CAF BLS Adjustment'!$B:$S,6,FALSE))</f>
        <v>52127</v>
      </c>
      <c r="G356" s="1">
        <f t="shared" si="15"/>
        <v>17742</v>
      </c>
      <c r="H356" s="1">
        <f t="shared" si="16"/>
        <v>493631.16957147938</v>
      </c>
      <c r="I356" s="1">
        <f t="shared" si="17"/>
        <v>0</v>
      </c>
      <c r="J356" s="80"/>
    </row>
    <row r="357" spans="1:10">
      <c r="A357" s="94">
        <v>361401</v>
      </c>
      <c r="B357" s="92" t="s">
        <v>627</v>
      </c>
      <c r="C357" s="1">
        <f>(VLOOKUP($A357,'CAF BLS Adjustment'!$B:$S,18,FALSE))</f>
        <v>664755.66556483076</v>
      </c>
      <c r="D357" s="1">
        <f>(VLOOKUP($A357,'CAF BLS Adjustment'!$B:$S,8,FALSE))</f>
        <v>-5496</v>
      </c>
      <c r="E357" s="1">
        <f>(VLOOKUP($A357,'CAF BLS Adjustment'!$B:$S,5,FALSE))</f>
        <v>560688</v>
      </c>
      <c r="F357" s="1">
        <f>(VLOOKUP($A357,'CAF BLS Adjustment'!$B:$S,6,FALSE))</f>
        <v>221871</v>
      </c>
      <c r="G357" s="1">
        <f t="shared" si="15"/>
        <v>-5496</v>
      </c>
      <c r="H357" s="1">
        <f t="shared" si="16"/>
        <v>560688</v>
      </c>
      <c r="I357" s="1">
        <f t="shared" si="17"/>
        <v>109563.66556483076</v>
      </c>
      <c r="J357" s="80"/>
    </row>
    <row r="358" spans="1:10">
      <c r="A358" s="94">
        <v>361403</v>
      </c>
      <c r="B358" s="92" t="s">
        <v>628</v>
      </c>
      <c r="C358" s="1">
        <f>(VLOOKUP($A358,'CAF BLS Adjustment'!$B:$S,18,FALSE))</f>
        <v>144913.27627152766</v>
      </c>
      <c r="D358" s="1">
        <f>(VLOOKUP($A358,'CAF BLS Adjustment'!$B:$S,8,FALSE))</f>
        <v>-984</v>
      </c>
      <c r="E358" s="1">
        <f>(VLOOKUP($A358,'CAF BLS Adjustment'!$B:$S,5,FALSE))</f>
        <v>178017</v>
      </c>
      <c r="F358" s="1">
        <f>(VLOOKUP($A358,'CAF BLS Adjustment'!$B:$S,6,FALSE))</f>
        <v>0</v>
      </c>
      <c r="G358" s="1">
        <f t="shared" si="15"/>
        <v>-984</v>
      </c>
      <c r="H358" s="1">
        <f t="shared" si="16"/>
        <v>145897.27627152766</v>
      </c>
      <c r="I358" s="1">
        <f t="shared" si="17"/>
        <v>0</v>
      </c>
      <c r="J358" s="80"/>
    </row>
    <row r="359" spans="1:10">
      <c r="A359" s="94">
        <v>361404</v>
      </c>
      <c r="B359" s="92" t="s">
        <v>629</v>
      </c>
      <c r="C359" s="1">
        <f>(VLOOKUP($A359,'CAF BLS Adjustment'!$B:$S,18,FALSE))</f>
        <v>179218.16936256044</v>
      </c>
      <c r="D359" s="1">
        <f>(VLOOKUP($A359,'CAF BLS Adjustment'!$B:$S,8,FALSE))</f>
        <v>2190</v>
      </c>
      <c r="E359" s="1">
        <f>(VLOOKUP($A359,'CAF BLS Adjustment'!$B:$S,5,FALSE))</f>
        <v>216017</v>
      </c>
      <c r="F359" s="1">
        <f>(VLOOKUP($A359,'CAF BLS Adjustment'!$B:$S,6,FALSE))</f>
        <v>0</v>
      </c>
      <c r="G359" s="1">
        <f t="shared" si="15"/>
        <v>2190</v>
      </c>
      <c r="H359" s="1">
        <f t="shared" si="16"/>
        <v>177028.16936256044</v>
      </c>
      <c r="I359" s="1">
        <f t="shared" si="17"/>
        <v>0</v>
      </c>
      <c r="J359" s="80"/>
    </row>
    <row r="360" spans="1:10">
      <c r="A360" s="94">
        <v>361405</v>
      </c>
      <c r="B360" s="92" t="s">
        <v>630</v>
      </c>
      <c r="C360" s="1">
        <f>(VLOOKUP($A360,'CAF BLS Adjustment'!$B:$S,18,FALSE))</f>
        <v>162562.78864234089</v>
      </c>
      <c r="D360" s="1">
        <f>(VLOOKUP($A360,'CAF BLS Adjustment'!$B:$S,8,FALSE))</f>
        <v>8970</v>
      </c>
      <c r="E360" s="1">
        <f>(VLOOKUP($A360,'CAF BLS Adjustment'!$B:$S,5,FALSE))</f>
        <v>171626</v>
      </c>
      <c r="F360" s="1">
        <f>(VLOOKUP($A360,'CAF BLS Adjustment'!$B:$S,6,FALSE))</f>
        <v>12248</v>
      </c>
      <c r="G360" s="1">
        <f t="shared" si="15"/>
        <v>8970</v>
      </c>
      <c r="H360" s="1">
        <f t="shared" si="16"/>
        <v>153592.78864234089</v>
      </c>
      <c r="I360" s="1">
        <f t="shared" si="17"/>
        <v>0</v>
      </c>
      <c r="J360" s="80"/>
    </row>
    <row r="361" spans="1:10">
      <c r="A361" s="94">
        <v>361410</v>
      </c>
      <c r="B361" s="92" t="s">
        <v>633</v>
      </c>
      <c r="C361" s="1">
        <f>(VLOOKUP($A361,'CAF BLS Adjustment'!$B:$S,18,FALSE))</f>
        <v>547533.48135541088</v>
      </c>
      <c r="D361" s="1">
        <f>(VLOOKUP($A361,'CAF BLS Adjustment'!$B:$S,8,FALSE))</f>
        <v>-27372</v>
      </c>
      <c r="E361" s="1">
        <f>(VLOOKUP($A361,'CAF BLS Adjustment'!$B:$S,5,FALSE))</f>
        <v>663999</v>
      </c>
      <c r="F361" s="1">
        <f>(VLOOKUP($A361,'CAF BLS Adjustment'!$B:$S,6,FALSE))</f>
        <v>0</v>
      </c>
      <c r="G361" s="1">
        <f t="shared" si="15"/>
        <v>-27372</v>
      </c>
      <c r="H361" s="1">
        <f t="shared" si="16"/>
        <v>574905.48135541088</v>
      </c>
      <c r="I361" s="1">
        <f t="shared" si="17"/>
        <v>0</v>
      </c>
      <c r="J361" s="80"/>
    </row>
    <row r="362" spans="1:10">
      <c r="A362" s="94">
        <v>361412</v>
      </c>
      <c r="B362" s="92" t="s">
        <v>634</v>
      </c>
      <c r="C362" s="1">
        <f>(VLOOKUP($A362,'CAF BLS Adjustment'!$B:$S,18,FALSE))</f>
        <v>659239.30787692557</v>
      </c>
      <c r="D362" s="1">
        <f>(VLOOKUP($A362,'CAF BLS Adjustment'!$B:$S,8,FALSE))</f>
        <v>46788</v>
      </c>
      <c r="E362" s="1">
        <f>(VLOOKUP($A362,'CAF BLS Adjustment'!$B:$S,5,FALSE))</f>
        <v>760061</v>
      </c>
      <c r="F362" s="1">
        <f>(VLOOKUP($A362,'CAF BLS Adjustment'!$B:$S,6,FALSE))</f>
        <v>8825</v>
      </c>
      <c r="G362" s="1">
        <f t="shared" si="15"/>
        <v>46788</v>
      </c>
      <c r="H362" s="1">
        <f t="shared" si="16"/>
        <v>612451.30787692557</v>
      </c>
      <c r="I362" s="1">
        <f t="shared" si="17"/>
        <v>0</v>
      </c>
      <c r="J362" s="80"/>
    </row>
    <row r="363" spans="1:10">
      <c r="A363" s="94">
        <v>361419</v>
      </c>
      <c r="B363" s="92" t="s">
        <v>636</v>
      </c>
      <c r="C363" s="1">
        <f>(VLOOKUP($A363,'CAF BLS Adjustment'!$B:$S,18,FALSE))</f>
        <v>197639.0711595657</v>
      </c>
      <c r="D363" s="1">
        <f>(VLOOKUP($A363,'CAF BLS Adjustment'!$B:$S,8,FALSE))</f>
        <v>7590</v>
      </c>
      <c r="E363" s="1">
        <f>(VLOOKUP($A363,'CAF BLS Adjustment'!$B:$S,5,FALSE))</f>
        <v>178225</v>
      </c>
      <c r="F363" s="1">
        <f>(VLOOKUP($A363,'CAF BLS Adjustment'!$B:$S,6,FALSE))</f>
        <v>38408</v>
      </c>
      <c r="G363" s="1">
        <f t="shared" si="15"/>
        <v>7590</v>
      </c>
      <c r="H363" s="1">
        <f t="shared" si="16"/>
        <v>178225</v>
      </c>
      <c r="I363" s="1">
        <f t="shared" si="17"/>
        <v>11824.071159565705</v>
      </c>
      <c r="J363" s="80"/>
    </row>
    <row r="364" spans="1:10">
      <c r="A364" s="94">
        <v>361422</v>
      </c>
      <c r="B364" s="92" t="s">
        <v>637</v>
      </c>
      <c r="C364" s="1">
        <f>(VLOOKUP($A364,'CAF BLS Adjustment'!$B:$S,18,FALSE))</f>
        <v>442367.42096686526</v>
      </c>
      <c r="D364" s="1">
        <f>(VLOOKUP($A364,'CAF BLS Adjustment'!$B:$S,8,FALSE))</f>
        <v>23568</v>
      </c>
      <c r="E364" s="1">
        <f>(VLOOKUP($A364,'CAF BLS Adjustment'!$B:$S,5,FALSE))</f>
        <v>395479</v>
      </c>
      <c r="F364" s="1">
        <f>(VLOOKUP($A364,'CAF BLS Adjustment'!$B:$S,6,FALSE))</f>
        <v>115180</v>
      </c>
      <c r="G364" s="1">
        <f t="shared" si="15"/>
        <v>23568</v>
      </c>
      <c r="H364" s="1">
        <f t="shared" si="16"/>
        <v>395479</v>
      </c>
      <c r="I364" s="1">
        <f t="shared" si="17"/>
        <v>23320.420966865262</v>
      </c>
      <c r="J364" s="80"/>
    </row>
    <row r="365" spans="1:10">
      <c r="A365" s="94">
        <v>361423</v>
      </c>
      <c r="B365" s="92" t="s">
        <v>638</v>
      </c>
      <c r="C365" s="1">
        <f>(VLOOKUP($A365,'CAF BLS Adjustment'!$B:$S,18,FALSE))</f>
        <v>149323.95610485293</v>
      </c>
      <c r="D365" s="1">
        <f>(VLOOKUP($A365,'CAF BLS Adjustment'!$B:$S,8,FALSE))</f>
        <v>2682</v>
      </c>
      <c r="E365" s="1">
        <f>(VLOOKUP($A365,'CAF BLS Adjustment'!$B:$S,5,FALSE))</f>
        <v>170090</v>
      </c>
      <c r="F365" s="1">
        <f>(VLOOKUP($A365,'CAF BLS Adjustment'!$B:$S,6,FALSE))</f>
        <v>10267</v>
      </c>
      <c r="G365" s="1">
        <f t="shared" si="15"/>
        <v>2682</v>
      </c>
      <c r="H365" s="1">
        <f t="shared" si="16"/>
        <v>146641.95610485293</v>
      </c>
      <c r="I365" s="1">
        <f t="shared" si="17"/>
        <v>0</v>
      </c>
      <c r="J365" s="80"/>
    </row>
    <row r="366" spans="1:10">
      <c r="A366" s="94">
        <v>361426</v>
      </c>
      <c r="B366" s="92" t="s">
        <v>641</v>
      </c>
      <c r="C366" s="1">
        <f>(VLOOKUP($A366,'CAF BLS Adjustment'!$B:$S,18,FALSE))</f>
        <v>189960.14746585756</v>
      </c>
      <c r="D366" s="1">
        <f>(VLOOKUP($A366,'CAF BLS Adjustment'!$B:$S,8,FALSE))</f>
        <v>3960</v>
      </c>
      <c r="E366" s="1">
        <f>(VLOOKUP($A366,'CAF BLS Adjustment'!$B:$S,5,FALSE))</f>
        <v>217079</v>
      </c>
      <c r="F366" s="1">
        <f>(VLOOKUP($A366,'CAF BLS Adjustment'!$B:$S,6,FALSE))</f>
        <v>0</v>
      </c>
      <c r="G366" s="1">
        <f t="shared" si="15"/>
        <v>3960</v>
      </c>
      <c r="H366" s="1">
        <f t="shared" si="16"/>
        <v>186000.14746585756</v>
      </c>
      <c r="I366" s="1">
        <f t="shared" si="17"/>
        <v>0</v>
      </c>
      <c r="J366" s="80"/>
    </row>
    <row r="367" spans="1:10">
      <c r="A367" s="94">
        <v>361451</v>
      </c>
      <c r="B367" s="92" t="s">
        <v>651</v>
      </c>
      <c r="C367" s="1">
        <f>(VLOOKUP($A367,'CAF BLS Adjustment'!$B:$S,18,FALSE))</f>
        <v>1838570.3555390749</v>
      </c>
      <c r="D367" s="1">
        <f>(VLOOKUP($A367,'CAF BLS Adjustment'!$B:$S,8,FALSE))</f>
        <v>-179250</v>
      </c>
      <c r="E367" s="1">
        <f>(VLOOKUP($A367,'CAF BLS Adjustment'!$B:$S,5,FALSE))</f>
        <v>2476580</v>
      </c>
      <c r="F367" s="1">
        <f>(VLOOKUP($A367,'CAF BLS Adjustment'!$B:$S,6,FALSE))</f>
        <v>0</v>
      </c>
      <c r="G367" s="1">
        <f t="shared" si="15"/>
        <v>-179250</v>
      </c>
      <c r="H367" s="1">
        <f t="shared" si="16"/>
        <v>2017820.3555390749</v>
      </c>
      <c r="I367" s="1">
        <f t="shared" si="17"/>
        <v>0</v>
      </c>
      <c r="J367" s="80"/>
    </row>
    <row r="368" spans="1:10">
      <c r="A368" s="94">
        <v>361475</v>
      </c>
      <c r="B368" s="92" t="s">
        <v>656</v>
      </c>
      <c r="C368" s="1">
        <f>(VLOOKUP($A368,'CAF BLS Adjustment'!$B:$S,18,FALSE))</f>
        <v>748167.47328387003</v>
      </c>
      <c r="D368" s="1">
        <f>(VLOOKUP($A368,'CAF BLS Adjustment'!$B:$S,8,FALSE))</f>
        <v>17586</v>
      </c>
      <c r="E368" s="1">
        <f>(VLOOKUP($A368,'CAF BLS Adjustment'!$B:$S,5,FALSE))</f>
        <v>810352</v>
      </c>
      <c r="F368" s="1">
        <f>(VLOOKUP($A368,'CAF BLS Adjustment'!$B:$S,6,FALSE))</f>
        <v>75865</v>
      </c>
      <c r="G368" s="1">
        <f t="shared" si="15"/>
        <v>17586</v>
      </c>
      <c r="H368" s="1">
        <f t="shared" si="16"/>
        <v>730581.47328387003</v>
      </c>
      <c r="I368" s="1">
        <f t="shared" si="17"/>
        <v>0</v>
      </c>
      <c r="J368" s="80"/>
    </row>
    <row r="369" spans="1:10">
      <c r="A369" s="94">
        <v>361479</v>
      </c>
      <c r="B369" s="92" t="s">
        <v>658</v>
      </c>
      <c r="C369" s="1">
        <f>(VLOOKUP($A369,'CAF BLS Adjustment'!$B:$S,18,FALSE))</f>
        <v>997721.45864021569</v>
      </c>
      <c r="D369" s="1">
        <f>(VLOOKUP($A369,'CAF BLS Adjustment'!$B:$S,8,FALSE))</f>
        <v>14574</v>
      </c>
      <c r="E369" s="1">
        <f>(VLOOKUP($A369,'CAF BLS Adjustment'!$B:$S,5,FALSE))</f>
        <v>1287507</v>
      </c>
      <c r="F369" s="1">
        <f>(VLOOKUP($A369,'CAF BLS Adjustment'!$B:$S,6,FALSE))</f>
        <v>0</v>
      </c>
      <c r="G369" s="1">
        <f t="shared" si="15"/>
        <v>14574</v>
      </c>
      <c r="H369" s="1">
        <f t="shared" si="16"/>
        <v>983147.45864021569</v>
      </c>
      <c r="I369" s="1">
        <f t="shared" si="17"/>
        <v>0</v>
      </c>
      <c r="J369" s="80"/>
    </row>
    <row r="370" spans="1:10">
      <c r="A370" s="94">
        <v>361485</v>
      </c>
      <c r="B370" s="92" t="s">
        <v>660</v>
      </c>
      <c r="C370" s="1">
        <f>(VLOOKUP($A370,'CAF BLS Adjustment'!$B:$S,18,FALSE))</f>
        <v>409307.83271253045</v>
      </c>
      <c r="D370" s="1">
        <f>(VLOOKUP($A370,'CAF BLS Adjustment'!$B:$S,8,FALSE))</f>
        <v>-16758</v>
      </c>
      <c r="E370" s="1">
        <f>(VLOOKUP($A370,'CAF BLS Adjustment'!$B:$S,5,FALSE))</f>
        <v>389245</v>
      </c>
      <c r="F370" s="1">
        <f>(VLOOKUP($A370,'CAF BLS Adjustment'!$B:$S,6,FALSE))</f>
        <v>105817</v>
      </c>
      <c r="G370" s="1">
        <f t="shared" si="15"/>
        <v>-16758</v>
      </c>
      <c r="H370" s="1">
        <f t="shared" si="16"/>
        <v>389245</v>
      </c>
      <c r="I370" s="1">
        <f t="shared" si="17"/>
        <v>36820.832712530449</v>
      </c>
      <c r="J370" s="80"/>
    </row>
    <row r="371" spans="1:10">
      <c r="A371" s="94">
        <v>361494</v>
      </c>
      <c r="B371" s="92" t="s">
        <v>663</v>
      </c>
      <c r="C371" s="1">
        <f>(VLOOKUP($A371,'CAF BLS Adjustment'!$B:$S,18,FALSE))</f>
        <v>422778.92830914829</v>
      </c>
      <c r="D371" s="1">
        <f>(VLOOKUP($A371,'CAF BLS Adjustment'!$B:$S,8,FALSE))</f>
        <v>30186</v>
      </c>
      <c r="E371" s="1">
        <f>(VLOOKUP($A371,'CAF BLS Adjustment'!$B:$S,5,FALSE))</f>
        <v>452872</v>
      </c>
      <c r="F371" s="1">
        <f>(VLOOKUP($A371,'CAF BLS Adjustment'!$B:$S,6,FALSE))</f>
        <v>0</v>
      </c>
      <c r="G371" s="1">
        <f t="shared" si="15"/>
        <v>30186</v>
      </c>
      <c r="H371" s="1">
        <f t="shared" si="16"/>
        <v>392592.92830914829</v>
      </c>
      <c r="I371" s="1">
        <f t="shared" si="17"/>
        <v>0</v>
      </c>
      <c r="J371" s="80"/>
    </row>
    <row r="372" spans="1:10">
      <c r="A372" s="94">
        <v>361499</v>
      </c>
      <c r="B372" s="92" t="s">
        <v>665</v>
      </c>
      <c r="C372" s="1">
        <f>(VLOOKUP($A372,'CAF BLS Adjustment'!$B:$S,18,FALSE))</f>
        <v>484924.32734002487</v>
      </c>
      <c r="D372" s="1">
        <f>(VLOOKUP($A372,'CAF BLS Adjustment'!$B:$S,8,FALSE))</f>
        <v>-4332</v>
      </c>
      <c r="E372" s="1">
        <f>(VLOOKUP($A372,'CAF BLS Adjustment'!$B:$S,5,FALSE))</f>
        <v>247301</v>
      </c>
      <c r="F372" s="1">
        <f>(VLOOKUP($A372,'CAF BLS Adjustment'!$B:$S,6,FALSE))</f>
        <v>348794</v>
      </c>
      <c r="G372" s="1">
        <f t="shared" si="15"/>
        <v>-4332</v>
      </c>
      <c r="H372" s="1">
        <f t="shared" si="16"/>
        <v>247301</v>
      </c>
      <c r="I372" s="1">
        <f t="shared" si="17"/>
        <v>241955.32734002487</v>
      </c>
      <c r="J372" s="80"/>
    </row>
    <row r="373" spans="1:10">
      <c r="A373" s="94">
        <v>361501</v>
      </c>
      <c r="B373" s="92" t="s">
        <v>667</v>
      </c>
      <c r="C373" s="1">
        <f>(VLOOKUP($A373,'CAF BLS Adjustment'!$B:$S,18,FALSE))</f>
        <v>1266600.6092505283</v>
      </c>
      <c r="D373" s="1">
        <f>(VLOOKUP($A373,'CAF BLS Adjustment'!$B:$S,8,FALSE))</f>
        <v>-25866</v>
      </c>
      <c r="E373" s="1">
        <f>(VLOOKUP($A373,'CAF BLS Adjustment'!$B:$S,5,FALSE))</f>
        <v>1503056</v>
      </c>
      <c r="F373" s="1">
        <f>(VLOOKUP($A373,'CAF BLS Adjustment'!$B:$S,6,FALSE))</f>
        <v>0</v>
      </c>
      <c r="G373" s="1">
        <f t="shared" si="15"/>
        <v>-25866</v>
      </c>
      <c r="H373" s="1">
        <f t="shared" si="16"/>
        <v>1292466.6092505283</v>
      </c>
      <c r="I373" s="1">
        <f t="shared" si="17"/>
        <v>0</v>
      </c>
      <c r="J373" s="80"/>
    </row>
    <row r="374" spans="1:10">
      <c r="A374" s="94">
        <v>361510</v>
      </c>
      <c r="B374" s="92" t="s">
        <v>672</v>
      </c>
      <c r="C374" s="1">
        <f>(VLOOKUP($A374,'CAF BLS Adjustment'!$B:$S,18,FALSE))</f>
        <v>824207.82079518563</v>
      </c>
      <c r="D374" s="1">
        <f>(VLOOKUP($A374,'CAF BLS Adjustment'!$B:$S,8,FALSE))</f>
        <v>41784</v>
      </c>
      <c r="E374" s="1">
        <f>(VLOOKUP($A374,'CAF BLS Adjustment'!$B:$S,5,FALSE))</f>
        <v>463714</v>
      </c>
      <c r="F374" s="1">
        <f>(VLOOKUP($A374,'CAF BLS Adjustment'!$B:$S,6,FALSE))</f>
        <v>422274</v>
      </c>
      <c r="G374" s="1">
        <f t="shared" si="15"/>
        <v>41784</v>
      </c>
      <c r="H374" s="1">
        <f t="shared" si="16"/>
        <v>463714</v>
      </c>
      <c r="I374" s="1">
        <f t="shared" si="17"/>
        <v>318709.82079518563</v>
      </c>
      <c r="J374" s="80"/>
    </row>
    <row r="375" spans="1:10">
      <c r="A375" s="94">
        <v>361512</v>
      </c>
      <c r="B375" s="92" t="s">
        <v>673</v>
      </c>
      <c r="C375" s="1">
        <f>(VLOOKUP($A375,'CAF BLS Adjustment'!$B:$S,18,FALSE))</f>
        <v>49070.123739172319</v>
      </c>
      <c r="D375" s="1">
        <f>(VLOOKUP($A375,'CAF BLS Adjustment'!$B:$S,8,FALSE))</f>
        <v>420</v>
      </c>
      <c r="E375" s="1">
        <f>(VLOOKUP($A375,'CAF BLS Adjustment'!$B:$S,5,FALSE))</f>
        <v>56751</v>
      </c>
      <c r="F375" s="1">
        <f>(VLOOKUP($A375,'CAF BLS Adjustment'!$B:$S,6,FALSE))</f>
        <v>0</v>
      </c>
      <c r="G375" s="1">
        <f t="shared" si="15"/>
        <v>420</v>
      </c>
      <c r="H375" s="1">
        <f t="shared" si="16"/>
        <v>48650.123739172319</v>
      </c>
      <c r="I375" s="1">
        <f t="shared" si="17"/>
        <v>0</v>
      </c>
      <c r="J375" s="80"/>
    </row>
    <row r="376" spans="1:10">
      <c r="A376" s="94">
        <v>371516</v>
      </c>
      <c r="B376" s="92" t="s">
        <v>677</v>
      </c>
      <c r="C376" s="1">
        <f>(VLOOKUP($A376,'CAF BLS Adjustment'!$B:$S,18,FALSE))</f>
        <v>515513.47494812211</v>
      </c>
      <c r="D376" s="1">
        <f>(VLOOKUP($A376,'CAF BLS Adjustment'!$B:$S,8,FALSE))</f>
        <v>31062</v>
      </c>
      <c r="E376" s="1">
        <f>(VLOOKUP($A376,'CAF BLS Adjustment'!$B:$S,5,FALSE))</f>
        <v>580103</v>
      </c>
      <c r="F376" s="1">
        <f>(VLOOKUP($A376,'CAF BLS Adjustment'!$B:$S,6,FALSE))</f>
        <v>0</v>
      </c>
      <c r="G376" s="1">
        <f t="shared" si="15"/>
        <v>31062</v>
      </c>
      <c r="H376" s="1">
        <f t="shared" si="16"/>
        <v>484451.47494812211</v>
      </c>
      <c r="I376" s="1">
        <f t="shared" si="17"/>
        <v>0</v>
      </c>
      <c r="J376" s="80"/>
    </row>
    <row r="377" spans="1:10">
      <c r="A377" s="94">
        <v>371525</v>
      </c>
      <c r="B377" s="92" t="s">
        <v>681</v>
      </c>
      <c r="C377" s="1">
        <f>(VLOOKUP($A377,'CAF BLS Adjustment'!$B:$S,18,FALSE))</f>
        <v>909471.85658442019</v>
      </c>
      <c r="D377" s="1">
        <f>(VLOOKUP($A377,'CAF BLS Adjustment'!$B:$S,8,FALSE))</f>
        <v>-16224</v>
      </c>
      <c r="E377" s="1">
        <f>(VLOOKUP($A377,'CAF BLS Adjustment'!$B:$S,5,FALSE))</f>
        <v>735580</v>
      </c>
      <c r="F377" s="1">
        <f>(VLOOKUP($A377,'CAF BLS Adjustment'!$B:$S,6,FALSE))</f>
        <v>302962</v>
      </c>
      <c r="G377" s="1">
        <f t="shared" si="15"/>
        <v>-16224</v>
      </c>
      <c r="H377" s="1">
        <f t="shared" si="16"/>
        <v>735580</v>
      </c>
      <c r="I377" s="1">
        <f t="shared" si="17"/>
        <v>190115.85658442019</v>
      </c>
      <c r="J377" s="80"/>
    </row>
    <row r="378" spans="1:10">
      <c r="A378" s="94">
        <v>371526</v>
      </c>
      <c r="B378" s="92" t="s">
        <v>682</v>
      </c>
      <c r="C378" s="1">
        <f>(VLOOKUP($A378,'CAF BLS Adjustment'!$B:$S,18,FALSE))</f>
        <v>466526.53684577631</v>
      </c>
      <c r="D378" s="1">
        <f>(VLOOKUP($A378,'CAF BLS Adjustment'!$B:$S,8,FALSE))</f>
        <v>7332</v>
      </c>
      <c r="E378" s="1">
        <f>(VLOOKUP($A378,'CAF BLS Adjustment'!$B:$S,5,FALSE))</f>
        <v>528479</v>
      </c>
      <c r="F378" s="1">
        <f>(VLOOKUP($A378,'CAF BLS Adjustment'!$B:$S,6,FALSE))</f>
        <v>0</v>
      </c>
      <c r="G378" s="1">
        <f t="shared" si="15"/>
        <v>7332</v>
      </c>
      <c r="H378" s="1">
        <f t="shared" si="16"/>
        <v>459194.53684577631</v>
      </c>
      <c r="I378" s="1">
        <f t="shared" si="17"/>
        <v>0</v>
      </c>
      <c r="J378" s="80"/>
    </row>
    <row r="379" spans="1:10">
      <c r="A379" s="94">
        <v>371531</v>
      </c>
      <c r="B379" s="92" t="s">
        <v>684</v>
      </c>
      <c r="C379" s="1">
        <f>(VLOOKUP($A379,'CAF BLS Adjustment'!$B:$S,18,FALSE))</f>
        <v>227940.87547195703</v>
      </c>
      <c r="D379" s="1">
        <f>(VLOOKUP($A379,'CAF BLS Adjustment'!$B:$S,8,FALSE))</f>
        <v>-20496</v>
      </c>
      <c r="E379" s="1">
        <f>(VLOOKUP($A379,'CAF BLS Adjustment'!$B:$S,5,FALSE))</f>
        <v>286858</v>
      </c>
      <c r="F379" s="1">
        <f>(VLOOKUP($A379,'CAF BLS Adjustment'!$B:$S,6,FALSE))</f>
        <v>0</v>
      </c>
      <c r="G379" s="1">
        <f t="shared" si="15"/>
        <v>-20496</v>
      </c>
      <c r="H379" s="1">
        <f t="shared" si="16"/>
        <v>248436.87547195703</v>
      </c>
      <c r="I379" s="1">
        <f t="shared" si="17"/>
        <v>0</v>
      </c>
      <c r="J379" s="80"/>
    </row>
    <row r="380" spans="1:10">
      <c r="A380" s="94">
        <v>371534</v>
      </c>
      <c r="B380" s="92" t="s">
        <v>685</v>
      </c>
      <c r="C380" s="1">
        <f>(VLOOKUP($A380,'CAF BLS Adjustment'!$B:$S,18,FALSE))</f>
        <v>914417.71952156187</v>
      </c>
      <c r="D380" s="1">
        <f>(VLOOKUP($A380,'CAF BLS Adjustment'!$B:$S,8,FALSE))</f>
        <v>81762</v>
      </c>
      <c r="E380" s="1">
        <f>(VLOOKUP($A380,'CAF BLS Adjustment'!$B:$S,5,FALSE))</f>
        <v>913284</v>
      </c>
      <c r="F380" s="1">
        <f>(VLOOKUP($A380,'CAF BLS Adjustment'!$B:$S,6,FALSE))</f>
        <v>44304</v>
      </c>
      <c r="G380" s="1">
        <f t="shared" si="15"/>
        <v>81762</v>
      </c>
      <c r="H380" s="1">
        <f t="shared" si="16"/>
        <v>832655.71952156187</v>
      </c>
      <c r="I380" s="1">
        <f t="shared" si="17"/>
        <v>0</v>
      </c>
      <c r="J380" s="80"/>
    </row>
    <row r="381" spans="1:10">
      <c r="A381" s="94">
        <v>371540</v>
      </c>
      <c r="B381" s="92" t="s">
        <v>688</v>
      </c>
      <c r="C381" s="1">
        <f>(VLOOKUP($A381,'CAF BLS Adjustment'!$B:$S,18,FALSE))</f>
        <v>563581.98172716203</v>
      </c>
      <c r="D381" s="1">
        <f>(VLOOKUP($A381,'CAF BLS Adjustment'!$B:$S,8,FALSE))</f>
        <v>49500</v>
      </c>
      <c r="E381" s="1">
        <f>(VLOOKUP($A381,'CAF BLS Adjustment'!$B:$S,5,FALSE))</f>
        <v>586278</v>
      </c>
      <c r="F381" s="1">
        <f>(VLOOKUP($A381,'CAF BLS Adjustment'!$B:$S,6,FALSE))</f>
        <v>0</v>
      </c>
      <c r="G381" s="1">
        <f t="shared" si="15"/>
        <v>49500</v>
      </c>
      <c r="H381" s="1">
        <f t="shared" si="16"/>
        <v>514081.98172716203</v>
      </c>
      <c r="I381" s="1">
        <f t="shared" si="17"/>
        <v>0</v>
      </c>
      <c r="J381" s="80"/>
    </row>
    <row r="382" spans="1:10">
      <c r="A382" s="94">
        <v>371553</v>
      </c>
      <c r="B382" s="92" t="s">
        <v>690</v>
      </c>
      <c r="C382" s="1">
        <f>(VLOOKUP($A382,'CAF BLS Adjustment'!$B:$S,18,FALSE))</f>
        <v>1231789.0388049288</v>
      </c>
      <c r="D382" s="1">
        <f>(VLOOKUP($A382,'CAF BLS Adjustment'!$B:$S,8,FALSE))</f>
        <v>73266</v>
      </c>
      <c r="E382" s="1">
        <f>(VLOOKUP($A382,'CAF BLS Adjustment'!$B:$S,5,FALSE))</f>
        <v>1329510</v>
      </c>
      <c r="F382" s="1">
        <f>(VLOOKUP($A382,'CAF BLS Adjustment'!$B:$S,6,FALSE))</f>
        <v>0</v>
      </c>
      <c r="G382" s="1">
        <f t="shared" si="15"/>
        <v>73266</v>
      </c>
      <c r="H382" s="1">
        <f t="shared" si="16"/>
        <v>1158523.0388049288</v>
      </c>
      <c r="I382" s="1">
        <f t="shared" si="17"/>
        <v>0</v>
      </c>
      <c r="J382" s="80"/>
    </row>
    <row r="383" spans="1:10">
      <c r="A383" s="94">
        <v>371555</v>
      </c>
      <c r="B383" s="92" t="s">
        <v>691</v>
      </c>
      <c r="C383" s="1">
        <f>(VLOOKUP($A383,'CAF BLS Adjustment'!$B:$S,18,FALSE))</f>
        <v>898582.45903269225</v>
      </c>
      <c r="D383" s="1">
        <f>(VLOOKUP($A383,'CAF BLS Adjustment'!$B:$S,8,FALSE))</f>
        <v>1098</v>
      </c>
      <c r="E383" s="1">
        <f>(VLOOKUP($A383,'CAF BLS Adjustment'!$B:$S,5,FALSE))</f>
        <v>1111290</v>
      </c>
      <c r="F383" s="1">
        <f>(VLOOKUP($A383,'CAF BLS Adjustment'!$B:$S,6,FALSE))</f>
        <v>0</v>
      </c>
      <c r="G383" s="1">
        <f t="shared" si="15"/>
        <v>1098</v>
      </c>
      <c r="H383" s="1">
        <f t="shared" si="16"/>
        <v>897484.45903269225</v>
      </c>
      <c r="I383" s="1">
        <f t="shared" si="17"/>
        <v>0</v>
      </c>
      <c r="J383" s="80"/>
    </row>
    <row r="384" spans="1:10">
      <c r="A384" s="94">
        <v>371556</v>
      </c>
      <c r="B384" s="92" t="s">
        <v>692</v>
      </c>
      <c r="C384" s="1">
        <f>(VLOOKUP($A384,'CAF BLS Adjustment'!$B:$S,18,FALSE))</f>
        <v>727077.3054705807</v>
      </c>
      <c r="D384" s="1">
        <f>(VLOOKUP($A384,'CAF BLS Adjustment'!$B:$S,8,FALSE))</f>
        <v>-49686</v>
      </c>
      <c r="E384" s="1">
        <f>(VLOOKUP($A384,'CAF BLS Adjustment'!$B:$S,5,FALSE))</f>
        <v>463657</v>
      </c>
      <c r="F384" s="1">
        <f>(VLOOKUP($A384,'CAF BLS Adjustment'!$B:$S,6,FALSE))</f>
        <v>415224</v>
      </c>
      <c r="G384" s="1">
        <f t="shared" si="15"/>
        <v>-49686</v>
      </c>
      <c r="H384" s="1">
        <f t="shared" si="16"/>
        <v>463657</v>
      </c>
      <c r="I384" s="1">
        <f t="shared" si="17"/>
        <v>313106.3054705807</v>
      </c>
      <c r="J384" s="80"/>
    </row>
    <row r="385" spans="1:10">
      <c r="A385" s="94">
        <v>371557</v>
      </c>
      <c r="B385" s="92" t="s">
        <v>693</v>
      </c>
      <c r="C385" s="1">
        <f>(VLOOKUP($A385,'CAF BLS Adjustment'!$B:$S,18,FALSE))</f>
        <v>246768.04781492747</v>
      </c>
      <c r="D385" s="1">
        <f>(VLOOKUP($A385,'CAF BLS Adjustment'!$B:$S,8,FALSE))</f>
        <v>-15582</v>
      </c>
      <c r="E385" s="1">
        <f>(VLOOKUP($A385,'CAF BLS Adjustment'!$B:$S,5,FALSE))</f>
        <v>292930</v>
      </c>
      <c r="F385" s="1">
        <f>(VLOOKUP($A385,'CAF BLS Adjustment'!$B:$S,6,FALSE))</f>
        <v>0</v>
      </c>
      <c r="G385" s="1">
        <f t="shared" si="15"/>
        <v>-15582</v>
      </c>
      <c r="H385" s="1">
        <f t="shared" si="16"/>
        <v>262350.04781492747</v>
      </c>
      <c r="I385" s="1">
        <f t="shared" si="17"/>
        <v>0</v>
      </c>
      <c r="J385" s="80"/>
    </row>
    <row r="386" spans="1:10">
      <c r="A386" s="94">
        <v>371558</v>
      </c>
      <c r="B386" s="92" t="s">
        <v>694</v>
      </c>
      <c r="C386" s="1">
        <f>(VLOOKUP($A386,'CAF BLS Adjustment'!$B:$S,18,FALSE))</f>
        <v>572253.54080668534</v>
      </c>
      <c r="D386" s="1">
        <f>(VLOOKUP($A386,'CAF BLS Adjustment'!$B:$S,8,FALSE))</f>
        <v>61668</v>
      </c>
      <c r="E386" s="1">
        <f>(VLOOKUP($A386,'CAF BLS Adjustment'!$B:$S,5,FALSE))</f>
        <v>582015</v>
      </c>
      <c r="F386" s="1">
        <f>(VLOOKUP($A386,'CAF BLS Adjustment'!$B:$S,6,FALSE))</f>
        <v>0</v>
      </c>
      <c r="G386" s="1">
        <f t="shared" si="15"/>
        <v>61668</v>
      </c>
      <c r="H386" s="1">
        <f t="shared" si="16"/>
        <v>510585.54080668534</v>
      </c>
      <c r="I386" s="1">
        <f t="shared" si="17"/>
        <v>0</v>
      </c>
      <c r="J386" s="80"/>
    </row>
    <row r="387" spans="1:10">
      <c r="A387" s="94">
        <v>371559</v>
      </c>
      <c r="B387" s="92" t="s">
        <v>695</v>
      </c>
      <c r="C387" s="1">
        <f>(VLOOKUP($A387,'CAF BLS Adjustment'!$B:$S,18,FALSE))</f>
        <v>297967.46175697312</v>
      </c>
      <c r="D387" s="1">
        <f>(VLOOKUP($A387,'CAF BLS Adjustment'!$B:$S,8,FALSE))</f>
        <v>11034</v>
      </c>
      <c r="E387" s="1">
        <f>(VLOOKUP($A387,'CAF BLS Adjustment'!$B:$S,5,FALSE))</f>
        <v>335142</v>
      </c>
      <c r="F387" s="1">
        <f>(VLOOKUP($A387,'CAF BLS Adjustment'!$B:$S,6,FALSE))</f>
        <v>997</v>
      </c>
      <c r="G387" s="1">
        <f t="shared" si="15"/>
        <v>11034</v>
      </c>
      <c r="H387" s="1">
        <f t="shared" si="16"/>
        <v>286933.46175697312</v>
      </c>
      <c r="I387" s="1">
        <f t="shared" si="17"/>
        <v>0</v>
      </c>
      <c r="J387" s="80"/>
    </row>
    <row r="388" spans="1:10">
      <c r="A388" s="94">
        <v>371561</v>
      </c>
      <c r="B388" s="92" t="s">
        <v>696</v>
      </c>
      <c r="C388" s="1">
        <f>(VLOOKUP($A388,'CAF BLS Adjustment'!$B:$S,18,FALSE))</f>
        <v>159675.17276225012</v>
      </c>
      <c r="D388" s="1">
        <f>(VLOOKUP($A388,'CAF BLS Adjustment'!$B:$S,8,FALSE))</f>
        <v>6606</v>
      </c>
      <c r="E388" s="1">
        <f>(VLOOKUP($A388,'CAF BLS Adjustment'!$B:$S,5,FALSE))</f>
        <v>154415</v>
      </c>
      <c r="F388" s="1">
        <f>(VLOOKUP($A388,'CAF BLS Adjustment'!$B:$S,6,FALSE))</f>
        <v>29617</v>
      </c>
      <c r="G388" s="1">
        <f t="shared" ref="G388:G451" si="18">MIN(D388,C388)</f>
        <v>6606</v>
      </c>
      <c r="H388" s="1">
        <f t="shared" ref="H388:H451" si="19">MAX(MIN(C388-G388,E388),0)</f>
        <v>153069.17276225012</v>
      </c>
      <c r="I388" s="1">
        <f t="shared" ref="I388:I451" si="20">MIN(MAX(C388-G388-H388,0),F388)</f>
        <v>0</v>
      </c>
      <c r="J388" s="80"/>
    </row>
    <row r="389" spans="1:10">
      <c r="A389" s="94">
        <v>371567</v>
      </c>
      <c r="B389" s="92" t="s">
        <v>700</v>
      </c>
      <c r="C389" s="1">
        <f>(VLOOKUP($A389,'CAF BLS Adjustment'!$B:$S,18,FALSE))</f>
        <v>441589.87575615925</v>
      </c>
      <c r="D389" s="1">
        <f>(VLOOKUP($A389,'CAF BLS Adjustment'!$B:$S,8,FALSE))</f>
        <v>53496</v>
      </c>
      <c r="E389" s="1">
        <f>(VLOOKUP($A389,'CAF BLS Adjustment'!$B:$S,5,FALSE))</f>
        <v>438864</v>
      </c>
      <c r="F389" s="1">
        <f>(VLOOKUP($A389,'CAF BLS Adjustment'!$B:$S,6,FALSE))</f>
        <v>0</v>
      </c>
      <c r="G389" s="1">
        <f t="shared" si="18"/>
        <v>53496</v>
      </c>
      <c r="H389" s="1">
        <f t="shared" si="19"/>
        <v>388093.87575615925</v>
      </c>
      <c r="I389" s="1">
        <f t="shared" si="20"/>
        <v>0</v>
      </c>
      <c r="J389" s="80"/>
    </row>
    <row r="390" spans="1:10">
      <c r="A390" s="94">
        <v>371576</v>
      </c>
      <c r="B390" s="92" t="s">
        <v>702</v>
      </c>
      <c r="C390" s="1">
        <f>(VLOOKUP($A390,'CAF BLS Adjustment'!$B:$S,18,FALSE))</f>
        <v>2047381.4872480989</v>
      </c>
      <c r="D390" s="1">
        <f>(VLOOKUP($A390,'CAF BLS Adjustment'!$B:$S,8,FALSE))</f>
        <v>-36000</v>
      </c>
      <c r="E390" s="1">
        <f>(VLOOKUP($A390,'CAF BLS Adjustment'!$B:$S,5,FALSE))</f>
        <v>2419552</v>
      </c>
      <c r="F390" s="1">
        <f>(VLOOKUP($A390,'CAF BLS Adjustment'!$B:$S,6,FALSE))</f>
        <v>0</v>
      </c>
      <c r="G390" s="1">
        <f t="shared" si="18"/>
        <v>-36000</v>
      </c>
      <c r="H390" s="1">
        <f t="shared" si="19"/>
        <v>2083381.4872480989</v>
      </c>
      <c r="I390" s="1">
        <f t="shared" si="20"/>
        <v>0</v>
      </c>
      <c r="J390" s="80"/>
    </row>
    <row r="391" spans="1:10">
      <c r="A391" s="94">
        <v>371582</v>
      </c>
      <c r="B391" s="92" t="s">
        <v>705</v>
      </c>
      <c r="C391" s="1">
        <f>(VLOOKUP($A391,'CAF BLS Adjustment'!$B:$S,18,FALSE))</f>
        <v>392928.13553278655</v>
      </c>
      <c r="D391" s="1">
        <f>(VLOOKUP($A391,'CAF BLS Adjustment'!$B:$S,8,FALSE))</f>
        <v>-21714</v>
      </c>
      <c r="E391" s="1">
        <f>(VLOOKUP($A391,'CAF BLS Adjustment'!$B:$S,5,FALSE))</f>
        <v>473345</v>
      </c>
      <c r="F391" s="1">
        <f>(VLOOKUP($A391,'CAF BLS Adjustment'!$B:$S,6,FALSE))</f>
        <v>0</v>
      </c>
      <c r="G391" s="1">
        <f t="shared" si="18"/>
        <v>-21714</v>
      </c>
      <c r="H391" s="1">
        <f t="shared" si="19"/>
        <v>414642.13553278655</v>
      </c>
      <c r="I391" s="1">
        <f t="shared" si="20"/>
        <v>0</v>
      </c>
      <c r="J391" s="80"/>
    </row>
    <row r="392" spans="1:10">
      <c r="A392" s="94">
        <v>371590</v>
      </c>
      <c r="B392" s="92" t="s">
        <v>707</v>
      </c>
      <c r="C392" s="1">
        <f>(VLOOKUP($A392,'CAF BLS Adjustment'!$B:$S,18,FALSE))</f>
        <v>26499.424427091297</v>
      </c>
      <c r="D392" s="1">
        <f>(VLOOKUP($A392,'CAF BLS Adjustment'!$B:$S,8,FALSE))</f>
        <v>-24</v>
      </c>
      <c r="E392" s="1">
        <f>(VLOOKUP($A392,'CAF BLS Adjustment'!$B:$S,5,FALSE))</f>
        <v>30572</v>
      </c>
      <c r="F392" s="1">
        <f>(VLOOKUP($A392,'CAF BLS Adjustment'!$B:$S,6,FALSE))</f>
        <v>0</v>
      </c>
      <c r="G392" s="1">
        <f t="shared" si="18"/>
        <v>-24</v>
      </c>
      <c r="H392" s="1">
        <f t="shared" si="19"/>
        <v>26523.424427091297</v>
      </c>
      <c r="I392" s="1">
        <f t="shared" si="20"/>
        <v>0</v>
      </c>
      <c r="J392" s="80"/>
    </row>
    <row r="393" spans="1:10">
      <c r="A393" s="94">
        <v>371591</v>
      </c>
      <c r="B393" s="92" t="s">
        <v>708</v>
      </c>
      <c r="C393" s="1">
        <f>(VLOOKUP($A393,'CAF BLS Adjustment'!$B:$S,18,FALSE))</f>
        <v>784229.78237263847</v>
      </c>
      <c r="D393" s="1">
        <f>(VLOOKUP($A393,'CAF BLS Adjustment'!$B:$S,8,FALSE))</f>
        <v>4830</v>
      </c>
      <c r="E393" s="1">
        <f>(VLOOKUP($A393,'CAF BLS Adjustment'!$B:$S,5,FALSE))</f>
        <v>891623</v>
      </c>
      <c r="F393" s="1">
        <f>(VLOOKUP($A393,'CAF BLS Adjustment'!$B:$S,6,FALSE))</f>
        <v>27363</v>
      </c>
      <c r="G393" s="1">
        <f t="shared" si="18"/>
        <v>4830</v>
      </c>
      <c r="H393" s="1">
        <f t="shared" si="19"/>
        <v>779399.78237263847</v>
      </c>
      <c r="I393" s="1">
        <f t="shared" si="20"/>
        <v>0</v>
      </c>
      <c r="J393" s="80"/>
    </row>
    <row r="394" spans="1:10">
      <c r="A394" s="94">
        <v>371592</v>
      </c>
      <c r="B394" s="92" t="s">
        <v>709</v>
      </c>
      <c r="C394" s="1">
        <f>(VLOOKUP($A394,'CAF BLS Adjustment'!$B:$S,18,FALSE))</f>
        <v>729779.5676778265</v>
      </c>
      <c r="D394" s="1">
        <f>(VLOOKUP($A394,'CAF BLS Adjustment'!$B:$S,8,FALSE))</f>
        <v>8496</v>
      </c>
      <c r="E394" s="1">
        <f>(VLOOKUP($A394,'CAF BLS Adjustment'!$B:$S,5,FALSE))</f>
        <v>502848</v>
      </c>
      <c r="F394" s="1">
        <f>(VLOOKUP($A394,'CAF BLS Adjustment'!$B:$S,6,FALSE))</f>
        <v>310829</v>
      </c>
      <c r="G394" s="1">
        <f t="shared" si="18"/>
        <v>8496</v>
      </c>
      <c r="H394" s="1">
        <f t="shared" si="19"/>
        <v>502848</v>
      </c>
      <c r="I394" s="1">
        <f t="shared" si="20"/>
        <v>218435.5676778265</v>
      </c>
      <c r="J394" s="80"/>
    </row>
    <row r="395" spans="1:10">
      <c r="A395" s="94">
        <v>371597</v>
      </c>
      <c r="B395" s="92" t="s">
        <v>710</v>
      </c>
      <c r="C395" s="1">
        <f>(VLOOKUP($A395,'CAF BLS Adjustment'!$B:$S,18,FALSE))</f>
        <v>243624.32218559677</v>
      </c>
      <c r="D395" s="1">
        <f>(VLOOKUP($A395,'CAF BLS Adjustment'!$B:$S,8,FALSE))</f>
        <v>-35814</v>
      </c>
      <c r="E395" s="1">
        <f>(VLOOKUP($A395,'CAF BLS Adjustment'!$B:$S,5,FALSE))</f>
        <v>314398</v>
      </c>
      <c r="F395" s="1">
        <f>(VLOOKUP($A395,'CAF BLS Adjustment'!$B:$S,6,FALSE))</f>
        <v>0</v>
      </c>
      <c r="G395" s="1">
        <f t="shared" si="18"/>
        <v>-35814</v>
      </c>
      <c r="H395" s="1">
        <f t="shared" si="19"/>
        <v>279438.3221855968</v>
      </c>
      <c r="I395" s="1">
        <f t="shared" si="20"/>
        <v>0</v>
      </c>
      <c r="J395" s="80"/>
    </row>
    <row r="396" spans="1:10">
      <c r="A396" s="94">
        <v>372455</v>
      </c>
      <c r="B396" s="92" t="s">
        <v>711</v>
      </c>
      <c r="C396" s="1">
        <f>(VLOOKUP($A396,'CAF BLS Adjustment'!$B:$S,18,FALSE))</f>
        <v>398698.14146390295</v>
      </c>
      <c r="D396" s="1">
        <f>(VLOOKUP($A396,'CAF BLS Adjustment'!$B:$S,8,FALSE))</f>
        <v>-26088</v>
      </c>
      <c r="E396" s="1">
        <f>(VLOOKUP($A396,'CAF BLS Adjustment'!$B:$S,5,FALSE))</f>
        <v>483986</v>
      </c>
      <c r="F396" s="1">
        <f>(VLOOKUP($A396,'CAF BLS Adjustment'!$B:$S,6,FALSE))</f>
        <v>0</v>
      </c>
      <c r="G396" s="1">
        <f t="shared" si="18"/>
        <v>-26088</v>
      </c>
      <c r="H396" s="1">
        <f t="shared" si="19"/>
        <v>424786.14146390295</v>
      </c>
      <c r="I396" s="1">
        <f t="shared" si="20"/>
        <v>0</v>
      </c>
      <c r="J396" s="80"/>
    </row>
    <row r="397" spans="1:10">
      <c r="A397" s="94">
        <v>381447</v>
      </c>
      <c r="B397" s="92" t="s">
        <v>713</v>
      </c>
      <c r="C397" s="1">
        <f>(VLOOKUP($A397,'CAF BLS Adjustment'!$B:$S,18,FALSE))</f>
        <v>3330920.8697938472</v>
      </c>
      <c r="D397" s="1">
        <f>(VLOOKUP($A397,'CAF BLS Adjustment'!$B:$S,8,FALSE))</f>
        <v>42546</v>
      </c>
      <c r="E397" s="1">
        <f>(VLOOKUP($A397,'CAF BLS Adjustment'!$B:$S,5,FALSE))</f>
        <v>3233252</v>
      </c>
      <c r="F397" s="1">
        <f>(VLOOKUP($A397,'CAF BLS Adjustment'!$B:$S,6,FALSE))</f>
        <v>697597</v>
      </c>
      <c r="G397" s="1">
        <f t="shared" si="18"/>
        <v>42546</v>
      </c>
      <c r="H397" s="1">
        <f t="shared" si="19"/>
        <v>3233252</v>
      </c>
      <c r="I397" s="1">
        <f t="shared" si="20"/>
        <v>55122.869793847203</v>
      </c>
      <c r="J397" s="80"/>
    </row>
    <row r="398" spans="1:10">
      <c r="A398" s="94">
        <v>381509</v>
      </c>
      <c r="B398" s="92" t="s">
        <v>673</v>
      </c>
      <c r="C398" s="1">
        <f>(VLOOKUP($A398,'CAF BLS Adjustment'!$B:$S,18,FALSE))</f>
        <v>94697.706865196946</v>
      </c>
      <c r="D398" s="1">
        <f>(VLOOKUP($A398,'CAF BLS Adjustment'!$B:$S,8,FALSE))</f>
        <v>2334</v>
      </c>
      <c r="E398" s="1">
        <f>(VLOOKUP($A398,'CAF BLS Adjustment'!$B:$S,5,FALSE))</f>
        <v>108419</v>
      </c>
      <c r="F398" s="1">
        <f>(VLOOKUP($A398,'CAF BLS Adjustment'!$B:$S,6,FALSE))</f>
        <v>0</v>
      </c>
      <c r="G398" s="1">
        <f t="shared" si="18"/>
        <v>2334</v>
      </c>
      <c r="H398" s="1">
        <f t="shared" si="19"/>
        <v>92363.706865196946</v>
      </c>
      <c r="I398" s="1">
        <f t="shared" si="20"/>
        <v>0</v>
      </c>
      <c r="J398" s="80"/>
    </row>
    <row r="399" spans="1:10">
      <c r="A399" s="94">
        <v>381604</v>
      </c>
      <c r="B399" s="92" t="s">
        <v>715</v>
      </c>
      <c r="C399" s="1">
        <f>(VLOOKUP($A399,'CAF BLS Adjustment'!$B:$S,18,FALSE))</f>
        <v>2766624.0750000798</v>
      </c>
      <c r="D399" s="1">
        <f>(VLOOKUP($A399,'CAF BLS Adjustment'!$B:$S,8,FALSE))</f>
        <v>103098</v>
      </c>
      <c r="E399" s="1">
        <f>(VLOOKUP($A399,'CAF BLS Adjustment'!$B:$S,5,FALSE))</f>
        <v>2420180</v>
      </c>
      <c r="F399" s="1">
        <f>(VLOOKUP($A399,'CAF BLS Adjustment'!$B:$S,6,FALSE))</f>
        <v>654011</v>
      </c>
      <c r="G399" s="1">
        <f t="shared" si="18"/>
        <v>103098</v>
      </c>
      <c r="H399" s="1">
        <f t="shared" si="19"/>
        <v>2420180</v>
      </c>
      <c r="I399" s="1">
        <f t="shared" si="20"/>
        <v>243346.07500007981</v>
      </c>
      <c r="J399" s="80"/>
    </row>
    <row r="400" spans="1:10">
      <c r="A400" s="94">
        <v>381607</v>
      </c>
      <c r="B400" s="92" t="s">
        <v>716</v>
      </c>
      <c r="C400" s="1">
        <f>(VLOOKUP($A400,'CAF BLS Adjustment'!$B:$S,18,FALSE))</f>
        <v>6824393.235716559</v>
      </c>
      <c r="D400" s="1">
        <f>(VLOOKUP($A400,'CAF BLS Adjustment'!$B:$S,8,FALSE))</f>
        <v>234084</v>
      </c>
      <c r="E400" s="1">
        <f>(VLOOKUP($A400,'CAF BLS Adjustment'!$B:$S,5,FALSE))</f>
        <v>4011065</v>
      </c>
      <c r="F400" s="1">
        <f>(VLOOKUP($A400,'CAF BLS Adjustment'!$B:$S,6,FALSE))</f>
        <v>3411468</v>
      </c>
      <c r="G400" s="1">
        <f t="shared" si="18"/>
        <v>234084</v>
      </c>
      <c r="H400" s="1">
        <f t="shared" si="19"/>
        <v>4011065</v>
      </c>
      <c r="I400" s="1">
        <f t="shared" si="20"/>
        <v>2579244.235716559</v>
      </c>
      <c r="J400" s="80"/>
    </row>
    <row r="401" spans="1:10">
      <c r="A401" s="94">
        <v>381610</v>
      </c>
      <c r="B401" s="92" t="s">
        <v>717</v>
      </c>
      <c r="C401" s="1">
        <f>(VLOOKUP($A401,'CAF BLS Adjustment'!$B:$S,18,FALSE))</f>
        <v>2049752.0472556637</v>
      </c>
      <c r="D401" s="1">
        <f>(VLOOKUP($A401,'CAF BLS Adjustment'!$B:$S,8,FALSE))</f>
        <v>74748</v>
      </c>
      <c r="E401" s="1">
        <f>(VLOOKUP($A401,'CAF BLS Adjustment'!$B:$S,5,FALSE))</f>
        <v>1509072</v>
      </c>
      <c r="F401" s="1">
        <f>(VLOOKUP($A401,'CAF BLS Adjustment'!$B:$S,6,FALSE))</f>
        <v>766215</v>
      </c>
      <c r="G401" s="1">
        <f t="shared" si="18"/>
        <v>74748</v>
      </c>
      <c r="H401" s="1">
        <f t="shared" si="19"/>
        <v>1509072</v>
      </c>
      <c r="I401" s="1">
        <f t="shared" si="20"/>
        <v>465932.04725566367</v>
      </c>
      <c r="J401" s="80"/>
    </row>
    <row r="402" spans="1:10">
      <c r="A402" s="94">
        <v>381611</v>
      </c>
      <c r="B402" s="92" t="s">
        <v>718</v>
      </c>
      <c r="C402" s="1">
        <f>(VLOOKUP($A402,'CAF BLS Adjustment'!$B:$S,18,FALSE))</f>
        <v>2665843.6990696825</v>
      </c>
      <c r="D402" s="1">
        <f>(VLOOKUP($A402,'CAF BLS Adjustment'!$B:$S,8,FALSE))</f>
        <v>72294</v>
      </c>
      <c r="E402" s="1">
        <f>(VLOOKUP($A402,'CAF BLS Adjustment'!$B:$S,5,FALSE))</f>
        <v>2472861</v>
      </c>
      <c r="F402" s="1">
        <f>(VLOOKUP($A402,'CAF BLS Adjustment'!$B:$S,6,FALSE))</f>
        <v>633830</v>
      </c>
      <c r="G402" s="1">
        <f t="shared" si="18"/>
        <v>72294</v>
      </c>
      <c r="H402" s="1">
        <f t="shared" si="19"/>
        <v>2472861</v>
      </c>
      <c r="I402" s="1">
        <f t="shared" si="20"/>
        <v>120688.69906968251</v>
      </c>
      <c r="J402" s="80"/>
    </row>
    <row r="403" spans="1:10">
      <c r="A403" s="94">
        <v>381614</v>
      </c>
      <c r="B403" s="92" t="s">
        <v>719</v>
      </c>
      <c r="C403" s="1">
        <f>(VLOOKUP($A403,'CAF BLS Adjustment'!$B:$S,18,FALSE))</f>
        <v>423935.32036244264</v>
      </c>
      <c r="D403" s="1">
        <f>(VLOOKUP($A403,'CAF BLS Adjustment'!$B:$S,8,FALSE))</f>
        <v>2736</v>
      </c>
      <c r="E403" s="1">
        <f>(VLOOKUP($A403,'CAF BLS Adjustment'!$B:$S,5,FALSE))</f>
        <v>506828</v>
      </c>
      <c r="F403" s="1">
        <f>(VLOOKUP($A403,'CAF BLS Adjustment'!$B:$S,6,FALSE))</f>
        <v>0</v>
      </c>
      <c r="G403" s="1">
        <f t="shared" si="18"/>
        <v>2736</v>
      </c>
      <c r="H403" s="1">
        <f t="shared" si="19"/>
        <v>421199.32036244264</v>
      </c>
      <c r="I403" s="1">
        <f t="shared" si="20"/>
        <v>0</v>
      </c>
      <c r="J403" s="80"/>
    </row>
    <row r="404" spans="1:10">
      <c r="A404" s="94">
        <v>381615</v>
      </c>
      <c r="B404" s="92" t="s">
        <v>720</v>
      </c>
      <c r="C404" s="1">
        <f>(VLOOKUP($A404,'CAF BLS Adjustment'!$B:$S,18,FALSE))</f>
        <v>343721.00395244232</v>
      </c>
      <c r="D404" s="1">
        <f>(VLOOKUP($A404,'CAF BLS Adjustment'!$B:$S,8,FALSE))</f>
        <v>7644</v>
      </c>
      <c r="E404" s="1">
        <f>(VLOOKUP($A404,'CAF BLS Adjustment'!$B:$S,5,FALSE))</f>
        <v>408745</v>
      </c>
      <c r="F404" s="1">
        <f>(VLOOKUP($A404,'CAF BLS Adjustment'!$B:$S,6,FALSE))</f>
        <v>0</v>
      </c>
      <c r="G404" s="1">
        <f t="shared" si="18"/>
        <v>7644</v>
      </c>
      <c r="H404" s="1">
        <f t="shared" si="19"/>
        <v>336077.00395244232</v>
      </c>
      <c r="I404" s="1">
        <f t="shared" si="20"/>
        <v>0</v>
      </c>
      <c r="J404" s="80"/>
    </row>
    <row r="405" spans="1:10">
      <c r="A405" s="94">
        <v>381617</v>
      </c>
      <c r="B405" s="92" t="s">
        <v>722</v>
      </c>
      <c r="C405" s="1">
        <f>(VLOOKUP($A405,'CAF BLS Adjustment'!$B:$S,18,FALSE))</f>
        <v>1314323.1125080939</v>
      </c>
      <c r="D405" s="1">
        <f>(VLOOKUP($A405,'CAF BLS Adjustment'!$B:$S,8,FALSE))</f>
        <v>325674</v>
      </c>
      <c r="E405" s="1">
        <f>(VLOOKUP($A405,'CAF BLS Adjustment'!$B:$S,5,FALSE))</f>
        <v>1170586</v>
      </c>
      <c r="F405" s="1">
        <f>(VLOOKUP($A405,'CAF BLS Adjustment'!$B:$S,6,FALSE))</f>
        <v>0</v>
      </c>
      <c r="G405" s="1">
        <f t="shared" si="18"/>
        <v>325674</v>
      </c>
      <c r="H405" s="1">
        <f t="shared" si="19"/>
        <v>988649.11250809394</v>
      </c>
      <c r="I405" s="1">
        <f t="shared" si="20"/>
        <v>0</v>
      </c>
      <c r="J405" s="80"/>
    </row>
    <row r="406" spans="1:10">
      <c r="A406" s="94">
        <v>381622</v>
      </c>
      <c r="B406" s="92" t="s">
        <v>723</v>
      </c>
      <c r="C406" s="1">
        <f>(VLOOKUP($A406,'CAF BLS Adjustment'!$B:$S,18,FALSE))</f>
        <v>183503.54477439626</v>
      </c>
      <c r="D406" s="1">
        <f>(VLOOKUP($A406,'CAF BLS Adjustment'!$B:$S,8,FALSE))</f>
        <v>6084</v>
      </c>
      <c r="E406" s="1">
        <f>(VLOOKUP($A406,'CAF BLS Adjustment'!$B:$S,5,FALSE))</f>
        <v>216326</v>
      </c>
      <c r="F406" s="1">
        <f>(VLOOKUP($A406,'CAF BLS Adjustment'!$B:$S,6,FALSE))</f>
        <v>0</v>
      </c>
      <c r="G406" s="1">
        <f t="shared" si="18"/>
        <v>6084</v>
      </c>
      <c r="H406" s="1">
        <f t="shared" si="19"/>
        <v>177419.54477439626</v>
      </c>
      <c r="I406" s="1">
        <f t="shared" si="20"/>
        <v>0</v>
      </c>
      <c r="J406" s="80"/>
    </row>
    <row r="407" spans="1:10">
      <c r="A407" s="94">
        <v>381625</v>
      </c>
      <c r="B407" s="92" t="s">
        <v>724</v>
      </c>
      <c r="C407" s="1">
        <f>(VLOOKUP($A407,'CAF BLS Adjustment'!$B:$S,18,FALSE))</f>
        <v>2004131.6227794746</v>
      </c>
      <c r="D407" s="1">
        <f>(VLOOKUP($A407,'CAF BLS Adjustment'!$B:$S,8,FALSE))</f>
        <v>-88536</v>
      </c>
      <c r="E407" s="1">
        <f>(VLOOKUP($A407,'CAF BLS Adjustment'!$B:$S,5,FALSE))</f>
        <v>2439096</v>
      </c>
      <c r="F407" s="1">
        <f>(VLOOKUP($A407,'CAF BLS Adjustment'!$B:$S,6,FALSE))</f>
        <v>0</v>
      </c>
      <c r="G407" s="1">
        <f t="shared" si="18"/>
        <v>-88536</v>
      </c>
      <c r="H407" s="1">
        <f t="shared" si="19"/>
        <v>2092667.6227794746</v>
      </c>
      <c r="I407" s="1">
        <f t="shared" si="20"/>
        <v>0</v>
      </c>
      <c r="J407" s="80"/>
    </row>
    <row r="408" spans="1:10">
      <c r="A408" s="94">
        <v>381630</v>
      </c>
      <c r="B408" s="92" t="s">
        <v>725</v>
      </c>
      <c r="C408" s="1">
        <f>(VLOOKUP($A408,'CAF BLS Adjustment'!$B:$S,18,FALSE))</f>
        <v>2457798.3843345572</v>
      </c>
      <c r="D408" s="1">
        <f>(VLOOKUP($A408,'CAF BLS Adjustment'!$B:$S,8,FALSE))</f>
        <v>129684</v>
      </c>
      <c r="E408" s="1">
        <f>(VLOOKUP($A408,'CAF BLS Adjustment'!$B:$S,5,FALSE))</f>
        <v>2724495</v>
      </c>
      <c r="F408" s="1">
        <f>(VLOOKUP($A408,'CAF BLS Adjustment'!$B:$S,6,FALSE))</f>
        <v>0</v>
      </c>
      <c r="G408" s="1">
        <f t="shared" si="18"/>
        <v>129684</v>
      </c>
      <c r="H408" s="1">
        <f t="shared" si="19"/>
        <v>2328114.3843345572</v>
      </c>
      <c r="I408" s="1">
        <f t="shared" si="20"/>
        <v>0</v>
      </c>
      <c r="J408" s="80"/>
    </row>
    <row r="409" spans="1:10">
      <c r="A409" s="94">
        <v>381631</v>
      </c>
      <c r="B409" s="92" t="s">
        <v>726</v>
      </c>
      <c r="C409" s="1">
        <f>(VLOOKUP($A409,'CAF BLS Adjustment'!$B:$S,18,FALSE))</f>
        <v>1289230.0214691358</v>
      </c>
      <c r="D409" s="1">
        <f>(VLOOKUP($A409,'CAF BLS Adjustment'!$B:$S,8,FALSE))</f>
        <v>49260</v>
      </c>
      <c r="E409" s="1">
        <f>(VLOOKUP($A409,'CAF BLS Adjustment'!$B:$S,5,FALSE))</f>
        <v>1468975</v>
      </c>
      <c r="F409" s="1">
        <f>(VLOOKUP($A409,'CAF BLS Adjustment'!$B:$S,6,FALSE))</f>
        <v>0</v>
      </c>
      <c r="G409" s="1">
        <f t="shared" si="18"/>
        <v>49260</v>
      </c>
      <c r="H409" s="1">
        <f t="shared" si="19"/>
        <v>1239970.0214691358</v>
      </c>
      <c r="I409" s="1">
        <f t="shared" si="20"/>
        <v>0</v>
      </c>
      <c r="J409" s="80"/>
    </row>
    <row r="410" spans="1:10">
      <c r="A410" s="94">
        <v>381632</v>
      </c>
      <c r="B410" s="92" t="s">
        <v>727</v>
      </c>
      <c r="C410" s="1">
        <f>(VLOOKUP($A410,'CAF BLS Adjustment'!$B:$S,18,FALSE))</f>
        <v>7881646.0757647753</v>
      </c>
      <c r="D410" s="1">
        <f>(VLOOKUP($A410,'CAF BLS Adjustment'!$B:$S,8,FALSE))</f>
        <v>230568</v>
      </c>
      <c r="E410" s="1">
        <f>(VLOOKUP($A410,'CAF BLS Adjustment'!$B:$S,5,FALSE))</f>
        <v>4835121</v>
      </c>
      <c r="F410" s="1">
        <f>(VLOOKUP($A410,'CAF BLS Adjustment'!$B:$S,6,FALSE))</f>
        <v>3855255</v>
      </c>
      <c r="G410" s="1">
        <f t="shared" si="18"/>
        <v>230568</v>
      </c>
      <c r="H410" s="1">
        <f t="shared" si="19"/>
        <v>4835121</v>
      </c>
      <c r="I410" s="1">
        <f t="shared" si="20"/>
        <v>2815957.0757647753</v>
      </c>
      <c r="J410" s="80"/>
    </row>
    <row r="411" spans="1:10">
      <c r="A411" s="94">
        <v>381636</v>
      </c>
      <c r="B411" s="92" t="s">
        <v>728</v>
      </c>
      <c r="C411" s="1">
        <f>(VLOOKUP($A411,'CAF BLS Adjustment'!$B:$S,18,FALSE))</f>
        <v>3309162.5250121863</v>
      </c>
      <c r="D411" s="1">
        <f>(VLOOKUP($A411,'CAF BLS Adjustment'!$B:$S,8,FALSE))</f>
        <v>265056</v>
      </c>
      <c r="E411" s="1">
        <f>(VLOOKUP($A411,'CAF BLS Adjustment'!$B:$S,5,FALSE))</f>
        <v>2593299</v>
      </c>
      <c r="F411" s="1">
        <f>(VLOOKUP($A411,'CAF BLS Adjustment'!$B:$S,6,FALSE))</f>
        <v>998601</v>
      </c>
      <c r="G411" s="1">
        <f t="shared" si="18"/>
        <v>265056</v>
      </c>
      <c r="H411" s="1">
        <f t="shared" si="19"/>
        <v>2593299</v>
      </c>
      <c r="I411" s="1">
        <f t="shared" si="20"/>
        <v>450807.52501218626</v>
      </c>
      <c r="J411" s="80"/>
    </row>
    <row r="412" spans="1:10">
      <c r="A412" s="94">
        <v>381637</v>
      </c>
      <c r="B412" s="92" t="s">
        <v>729</v>
      </c>
      <c r="C412" s="1">
        <f>(VLOOKUP($A412,'CAF BLS Adjustment'!$B:$S,18,FALSE))</f>
        <v>5854874.4352822332</v>
      </c>
      <c r="D412" s="1">
        <f>(VLOOKUP($A412,'CAF BLS Adjustment'!$B:$S,8,FALSE))</f>
        <v>-88470</v>
      </c>
      <c r="E412" s="1">
        <f>(VLOOKUP($A412,'CAF BLS Adjustment'!$B:$S,5,FALSE))</f>
        <v>3528623</v>
      </c>
      <c r="F412" s="1">
        <f>(VLOOKUP($A412,'CAF BLS Adjustment'!$B:$S,6,FALSE))</f>
        <v>3292824</v>
      </c>
      <c r="G412" s="1">
        <f t="shared" si="18"/>
        <v>-88470</v>
      </c>
      <c r="H412" s="1">
        <f t="shared" si="19"/>
        <v>3528623</v>
      </c>
      <c r="I412" s="1">
        <f t="shared" si="20"/>
        <v>2414721.4352822332</v>
      </c>
      <c r="J412" s="80"/>
    </row>
    <row r="413" spans="1:10">
      <c r="A413" s="94">
        <v>381638</v>
      </c>
      <c r="B413" s="92" t="s">
        <v>730</v>
      </c>
      <c r="C413" s="1">
        <f>(VLOOKUP($A413,'CAF BLS Adjustment'!$B:$S,18,FALSE))</f>
        <v>187991.04836030264</v>
      </c>
      <c r="D413" s="1">
        <f>(VLOOKUP($A413,'CAF BLS Adjustment'!$B:$S,8,FALSE))</f>
        <v>-28302</v>
      </c>
      <c r="E413" s="1">
        <f>(VLOOKUP($A413,'CAF BLS Adjustment'!$B:$S,5,FALSE))</f>
        <v>258968</v>
      </c>
      <c r="F413" s="1">
        <f>(VLOOKUP($A413,'CAF BLS Adjustment'!$B:$S,6,FALSE))</f>
        <v>0</v>
      </c>
      <c r="G413" s="1">
        <f t="shared" si="18"/>
        <v>-28302</v>
      </c>
      <c r="H413" s="1">
        <f t="shared" si="19"/>
        <v>216293.04836030264</v>
      </c>
      <c r="I413" s="1">
        <f t="shared" si="20"/>
        <v>0</v>
      </c>
      <c r="J413" s="80"/>
    </row>
    <row r="414" spans="1:10">
      <c r="A414" s="94">
        <v>382247</v>
      </c>
      <c r="B414" s="92" t="s">
        <v>731</v>
      </c>
      <c r="C414" s="1">
        <f>(VLOOKUP($A414,'CAF BLS Adjustment'!$B:$S,18,FALSE))</f>
        <v>1576760.9807337055</v>
      </c>
      <c r="D414" s="1">
        <f>(VLOOKUP($A414,'CAF BLS Adjustment'!$B:$S,8,FALSE))</f>
        <v>-121194</v>
      </c>
      <c r="E414" s="1">
        <f>(VLOOKUP($A414,'CAF BLS Adjustment'!$B:$S,5,FALSE))</f>
        <v>1992846</v>
      </c>
      <c r="F414" s="1">
        <f>(VLOOKUP($A414,'CAF BLS Adjustment'!$B:$S,6,FALSE))</f>
        <v>49911</v>
      </c>
      <c r="G414" s="1">
        <f t="shared" si="18"/>
        <v>-121194</v>
      </c>
      <c r="H414" s="1">
        <f t="shared" si="19"/>
        <v>1697954.9807337055</v>
      </c>
      <c r="I414" s="1">
        <f t="shared" si="20"/>
        <v>0</v>
      </c>
      <c r="J414" s="80"/>
    </row>
    <row r="415" spans="1:10">
      <c r="A415" s="94">
        <v>383303</v>
      </c>
      <c r="B415" s="92" t="s">
        <v>732</v>
      </c>
      <c r="C415" s="1">
        <f>(VLOOKUP($A415,'CAF BLS Adjustment'!$B:$S,18,FALSE))</f>
        <v>9166580.7421122156</v>
      </c>
      <c r="D415" s="1">
        <f>(VLOOKUP($A415,'CAF BLS Adjustment'!$B:$S,8,FALSE))</f>
        <v>-38412</v>
      </c>
      <c r="E415" s="1">
        <f>(VLOOKUP($A415,'CAF BLS Adjustment'!$B:$S,5,FALSE))</f>
        <v>4777441</v>
      </c>
      <c r="F415" s="1">
        <f>(VLOOKUP($A415,'CAF BLS Adjustment'!$B:$S,6,FALSE))</f>
        <v>6145226</v>
      </c>
      <c r="G415" s="1">
        <f t="shared" si="18"/>
        <v>-38412</v>
      </c>
      <c r="H415" s="1">
        <f t="shared" si="19"/>
        <v>4777441</v>
      </c>
      <c r="I415" s="1">
        <f t="shared" si="20"/>
        <v>4427551.7421122156</v>
      </c>
      <c r="J415" s="80"/>
    </row>
    <row r="416" spans="1:10">
      <c r="A416" s="94">
        <v>391405</v>
      </c>
      <c r="B416" s="92" t="s">
        <v>734</v>
      </c>
      <c r="C416" s="1">
        <f>(VLOOKUP($A416,'CAF BLS Adjustment'!$B:$S,18,FALSE))</f>
        <v>112112.67481991563</v>
      </c>
      <c r="D416" s="1">
        <f>(VLOOKUP($A416,'CAF BLS Adjustment'!$B:$S,8,FALSE))</f>
        <v>6510</v>
      </c>
      <c r="E416" s="1">
        <f>(VLOOKUP($A416,'CAF BLS Adjustment'!$B:$S,5,FALSE))</f>
        <v>109618</v>
      </c>
      <c r="F416" s="1">
        <f>(VLOOKUP($A416,'CAF BLS Adjustment'!$B:$S,6,FALSE))</f>
        <v>19317</v>
      </c>
      <c r="G416" s="1">
        <f t="shared" si="18"/>
        <v>6510</v>
      </c>
      <c r="H416" s="1">
        <f t="shared" si="19"/>
        <v>105602.67481991563</v>
      </c>
      <c r="I416" s="1">
        <f t="shared" si="20"/>
        <v>0</v>
      </c>
      <c r="J416" s="80"/>
    </row>
    <row r="417" spans="1:10">
      <c r="A417" s="94">
        <v>391640</v>
      </c>
      <c r="B417" s="92" t="s">
        <v>735</v>
      </c>
      <c r="C417" s="1">
        <f>(VLOOKUP($A417,'CAF BLS Adjustment'!$B:$S,18,FALSE))</f>
        <v>296699.79692951177</v>
      </c>
      <c r="D417" s="1">
        <f>(VLOOKUP($A417,'CAF BLS Adjustment'!$B:$S,8,FALSE))</f>
        <v>4644</v>
      </c>
      <c r="E417" s="1">
        <f>(VLOOKUP($A417,'CAF BLS Adjustment'!$B:$S,5,FALSE))</f>
        <v>356476</v>
      </c>
      <c r="F417" s="1">
        <f>(VLOOKUP($A417,'CAF BLS Adjustment'!$B:$S,6,FALSE))</f>
        <v>0</v>
      </c>
      <c r="G417" s="1">
        <f t="shared" si="18"/>
        <v>4644</v>
      </c>
      <c r="H417" s="1">
        <f t="shared" si="19"/>
        <v>292055.79692951177</v>
      </c>
      <c r="I417" s="1">
        <f t="shared" si="20"/>
        <v>0</v>
      </c>
      <c r="J417" s="80"/>
    </row>
    <row r="418" spans="1:10">
      <c r="A418" s="94">
        <v>391642</v>
      </c>
      <c r="B418" s="92" t="s">
        <v>736</v>
      </c>
      <c r="C418" s="1">
        <f>(VLOOKUP($A418,'CAF BLS Adjustment'!$B:$S,18,FALSE))</f>
        <v>759834.48094959173</v>
      </c>
      <c r="D418" s="1">
        <f>(VLOOKUP($A418,'CAF BLS Adjustment'!$B:$S,8,FALSE))</f>
        <v>34842</v>
      </c>
      <c r="E418" s="1">
        <f>(VLOOKUP($A418,'CAF BLS Adjustment'!$B:$S,5,FALSE))</f>
        <v>624942</v>
      </c>
      <c r="F418" s="1">
        <f>(VLOOKUP($A418,'CAF BLS Adjustment'!$B:$S,6,FALSE))</f>
        <v>242528</v>
      </c>
      <c r="G418" s="1">
        <f t="shared" si="18"/>
        <v>34842</v>
      </c>
      <c r="H418" s="1">
        <f t="shared" si="19"/>
        <v>624942</v>
      </c>
      <c r="I418" s="1">
        <f t="shared" si="20"/>
        <v>100050.48094959173</v>
      </c>
      <c r="J418" s="80"/>
    </row>
    <row r="419" spans="1:10">
      <c r="A419" s="94">
        <v>391647</v>
      </c>
      <c r="B419" s="92" t="s">
        <v>737</v>
      </c>
      <c r="C419" s="1">
        <f>(VLOOKUP($A419,'CAF BLS Adjustment'!$B:$S,18,FALSE))</f>
        <v>1506251.9461891497</v>
      </c>
      <c r="D419" s="1">
        <f>(VLOOKUP($A419,'CAF BLS Adjustment'!$B:$S,8,FALSE))</f>
        <v>21018</v>
      </c>
      <c r="E419" s="1">
        <f>(VLOOKUP($A419,'CAF BLS Adjustment'!$B:$S,5,FALSE))</f>
        <v>1696207</v>
      </c>
      <c r="F419" s="1">
        <f>(VLOOKUP($A419,'CAF BLS Adjustment'!$B:$S,6,FALSE))</f>
        <v>0</v>
      </c>
      <c r="G419" s="1">
        <f t="shared" si="18"/>
        <v>21018</v>
      </c>
      <c r="H419" s="1">
        <f t="shared" si="19"/>
        <v>1485233.9461891497</v>
      </c>
      <c r="I419" s="1">
        <f t="shared" si="20"/>
        <v>0</v>
      </c>
      <c r="J419" s="80"/>
    </row>
    <row r="420" spans="1:10">
      <c r="A420" s="94">
        <v>391649</v>
      </c>
      <c r="B420" s="92" t="s">
        <v>738</v>
      </c>
      <c r="C420" s="1">
        <f>(VLOOKUP($A420,'CAF BLS Adjustment'!$B:$S,18,FALSE))</f>
        <v>259573.07634855245</v>
      </c>
      <c r="D420" s="1">
        <f>(VLOOKUP($A420,'CAF BLS Adjustment'!$B:$S,8,FALSE))</f>
        <v>2118</v>
      </c>
      <c r="E420" s="1">
        <f>(VLOOKUP($A420,'CAF BLS Adjustment'!$B:$S,5,FALSE))</f>
        <v>209848</v>
      </c>
      <c r="F420" s="1">
        <f>(VLOOKUP($A420,'CAF BLS Adjustment'!$B:$S,6,FALSE))</f>
        <v>105818</v>
      </c>
      <c r="G420" s="1">
        <f t="shared" si="18"/>
        <v>2118</v>
      </c>
      <c r="H420" s="1">
        <f t="shared" si="19"/>
        <v>209848</v>
      </c>
      <c r="I420" s="1">
        <f t="shared" si="20"/>
        <v>47607.076348552451</v>
      </c>
      <c r="J420" s="80"/>
    </row>
    <row r="421" spans="1:10">
      <c r="A421" s="94">
        <v>391650</v>
      </c>
      <c r="B421" s="92" t="s">
        <v>739</v>
      </c>
      <c r="C421" s="1">
        <f>(VLOOKUP($A421,'CAF BLS Adjustment'!$B:$S,18,FALSE))</f>
        <v>1032215.482707009</v>
      </c>
      <c r="D421" s="1">
        <f>(VLOOKUP($A421,'CAF BLS Adjustment'!$B:$S,8,FALSE))</f>
        <v>11604</v>
      </c>
      <c r="E421" s="1">
        <f>(VLOOKUP($A421,'CAF BLS Adjustment'!$B:$S,5,FALSE))</f>
        <v>1371182</v>
      </c>
      <c r="F421" s="1">
        <f>(VLOOKUP($A421,'CAF BLS Adjustment'!$B:$S,6,FALSE))</f>
        <v>0</v>
      </c>
      <c r="G421" s="1">
        <f t="shared" si="18"/>
        <v>11604</v>
      </c>
      <c r="H421" s="1">
        <f t="shared" si="19"/>
        <v>1020611.482707009</v>
      </c>
      <c r="I421" s="1">
        <f t="shared" si="20"/>
        <v>0</v>
      </c>
      <c r="J421" s="80"/>
    </row>
    <row r="422" spans="1:10">
      <c r="A422" s="94">
        <v>391653</v>
      </c>
      <c r="B422" s="92" t="s">
        <v>741</v>
      </c>
      <c r="C422" s="1">
        <f>(VLOOKUP($A422,'CAF BLS Adjustment'!$B:$S,18,FALSE))</f>
        <v>69051.863882406629</v>
      </c>
      <c r="D422" s="1">
        <f>(VLOOKUP($A422,'CAF BLS Adjustment'!$B:$S,8,FALSE))</f>
        <v>870</v>
      </c>
      <c r="E422" s="1">
        <f>(VLOOKUP($A422,'CAF BLS Adjustment'!$B:$S,5,FALSE))</f>
        <v>79273</v>
      </c>
      <c r="F422" s="1">
        <f>(VLOOKUP($A422,'CAF BLS Adjustment'!$B:$S,6,FALSE))</f>
        <v>2965</v>
      </c>
      <c r="G422" s="1">
        <f t="shared" si="18"/>
        <v>870</v>
      </c>
      <c r="H422" s="1">
        <f t="shared" si="19"/>
        <v>68181.863882406629</v>
      </c>
      <c r="I422" s="1">
        <f t="shared" si="20"/>
        <v>0</v>
      </c>
      <c r="J422" s="80"/>
    </row>
    <row r="423" spans="1:10">
      <c r="A423" s="94">
        <v>391654</v>
      </c>
      <c r="B423" s="92" t="s">
        <v>675</v>
      </c>
      <c r="C423" s="1">
        <f>(VLOOKUP($A423,'CAF BLS Adjustment'!$B:$S,18,FALSE))</f>
        <v>4004679.6485683969</v>
      </c>
      <c r="D423" s="1">
        <f>(VLOOKUP($A423,'CAF BLS Adjustment'!$B:$S,8,FALSE))</f>
        <v>139788</v>
      </c>
      <c r="E423" s="1">
        <f>(VLOOKUP($A423,'CAF BLS Adjustment'!$B:$S,5,FALSE))</f>
        <v>3244364</v>
      </c>
      <c r="F423" s="1">
        <f>(VLOOKUP($A423,'CAF BLS Adjustment'!$B:$S,6,FALSE))</f>
        <v>1285509</v>
      </c>
      <c r="G423" s="1">
        <f t="shared" si="18"/>
        <v>139788</v>
      </c>
      <c r="H423" s="1">
        <f t="shared" si="19"/>
        <v>3244364</v>
      </c>
      <c r="I423" s="1">
        <f t="shared" si="20"/>
        <v>620527.64856839692</v>
      </c>
      <c r="J423" s="80"/>
    </row>
    <row r="424" spans="1:10">
      <c r="A424" s="94">
        <v>391657</v>
      </c>
      <c r="B424" s="92" t="s">
        <v>742</v>
      </c>
      <c r="C424" s="1">
        <f>(VLOOKUP($A424,'CAF BLS Adjustment'!$B:$S,18,FALSE))</f>
        <v>1157174.4630866214</v>
      </c>
      <c r="D424" s="1">
        <f>(VLOOKUP($A424,'CAF BLS Adjustment'!$B:$S,8,FALSE))</f>
        <v>49686</v>
      </c>
      <c r="E424" s="1">
        <f>(VLOOKUP($A424,'CAF BLS Adjustment'!$B:$S,5,FALSE))</f>
        <v>1048710</v>
      </c>
      <c r="F424" s="1">
        <f>(VLOOKUP($A424,'CAF BLS Adjustment'!$B:$S,6,FALSE))</f>
        <v>370197</v>
      </c>
      <c r="G424" s="1">
        <f t="shared" si="18"/>
        <v>49686</v>
      </c>
      <c r="H424" s="1">
        <f t="shared" si="19"/>
        <v>1048710</v>
      </c>
      <c r="I424" s="1">
        <f t="shared" si="20"/>
        <v>58778.46308662137</v>
      </c>
      <c r="J424" s="80"/>
    </row>
    <row r="425" spans="1:10">
      <c r="A425" s="94">
        <v>391659</v>
      </c>
      <c r="B425" s="92" t="s">
        <v>743</v>
      </c>
      <c r="C425" s="1">
        <f>(VLOOKUP($A425,'CAF BLS Adjustment'!$B:$S,18,FALSE))</f>
        <v>6151252.1739220927</v>
      </c>
      <c r="D425" s="1">
        <f>(VLOOKUP($A425,'CAF BLS Adjustment'!$B:$S,8,FALSE))</f>
        <v>123546</v>
      </c>
      <c r="E425" s="1">
        <f>(VLOOKUP($A425,'CAF BLS Adjustment'!$B:$S,5,FALSE))</f>
        <v>6936346</v>
      </c>
      <c r="F425" s="1">
        <f>(VLOOKUP($A425,'CAF BLS Adjustment'!$B:$S,6,FALSE))</f>
        <v>0</v>
      </c>
      <c r="G425" s="1">
        <f t="shared" si="18"/>
        <v>123546</v>
      </c>
      <c r="H425" s="1">
        <f t="shared" si="19"/>
        <v>6027706.1739220927</v>
      </c>
      <c r="I425" s="1">
        <f t="shared" si="20"/>
        <v>0</v>
      </c>
      <c r="J425" s="80"/>
    </row>
    <row r="426" spans="1:10">
      <c r="A426" s="94">
        <v>391666</v>
      </c>
      <c r="B426" s="92" t="s">
        <v>746</v>
      </c>
      <c r="C426" s="1">
        <f>(VLOOKUP($A426,'CAF BLS Adjustment'!$B:$S,18,FALSE))</f>
        <v>144320.28051061707</v>
      </c>
      <c r="D426" s="1">
        <f>(VLOOKUP($A426,'CAF BLS Adjustment'!$B:$S,8,FALSE))</f>
        <v>-8058</v>
      </c>
      <c r="E426" s="1">
        <f>(VLOOKUP($A426,'CAF BLS Adjustment'!$B:$S,5,FALSE))</f>
        <v>172169</v>
      </c>
      <c r="F426" s="1">
        <f>(VLOOKUP($A426,'CAF BLS Adjustment'!$B:$S,6,FALSE))</f>
        <v>0</v>
      </c>
      <c r="G426" s="1">
        <f t="shared" si="18"/>
        <v>-8058</v>
      </c>
      <c r="H426" s="1">
        <f t="shared" si="19"/>
        <v>152378.28051061707</v>
      </c>
      <c r="I426" s="1">
        <f t="shared" si="20"/>
        <v>0</v>
      </c>
      <c r="J426" s="80"/>
    </row>
    <row r="427" spans="1:10">
      <c r="A427" s="94">
        <v>391667</v>
      </c>
      <c r="B427" s="92" t="s">
        <v>747</v>
      </c>
      <c r="C427" s="1">
        <f>(VLOOKUP($A427,'CAF BLS Adjustment'!$B:$S,18,FALSE))</f>
        <v>159569.69565152892</v>
      </c>
      <c r="D427" s="1">
        <f>(VLOOKUP($A427,'CAF BLS Adjustment'!$B:$S,8,FALSE))</f>
        <v>25254</v>
      </c>
      <c r="E427" s="1">
        <f>(VLOOKUP($A427,'CAF BLS Adjustment'!$B:$S,5,FALSE))</f>
        <v>159909</v>
      </c>
      <c r="F427" s="1">
        <f>(VLOOKUP($A427,'CAF BLS Adjustment'!$B:$S,6,FALSE))</f>
        <v>0</v>
      </c>
      <c r="G427" s="1">
        <f t="shared" si="18"/>
        <v>25254</v>
      </c>
      <c r="H427" s="1">
        <f t="shared" si="19"/>
        <v>134315.69565152892</v>
      </c>
      <c r="I427" s="1">
        <f t="shared" si="20"/>
        <v>0</v>
      </c>
      <c r="J427" s="80"/>
    </row>
    <row r="428" spans="1:10">
      <c r="A428" s="94">
        <v>391668</v>
      </c>
      <c r="B428" s="92" t="s">
        <v>748</v>
      </c>
      <c r="C428" s="1">
        <f>(VLOOKUP($A428,'CAF BLS Adjustment'!$B:$S,18,FALSE))</f>
        <v>850712.02516021614</v>
      </c>
      <c r="D428" s="1">
        <f>(VLOOKUP($A428,'CAF BLS Adjustment'!$B:$S,8,FALSE))</f>
        <v>-20832</v>
      </c>
      <c r="E428" s="1">
        <f>(VLOOKUP($A428,'CAF BLS Adjustment'!$B:$S,5,FALSE))</f>
        <v>565079</v>
      </c>
      <c r="F428" s="1">
        <f>(VLOOKUP($A428,'CAF BLS Adjustment'!$B:$S,6,FALSE))</f>
        <v>401942</v>
      </c>
      <c r="G428" s="1">
        <f t="shared" si="18"/>
        <v>-20832</v>
      </c>
      <c r="H428" s="1">
        <f t="shared" si="19"/>
        <v>565079</v>
      </c>
      <c r="I428" s="1">
        <f t="shared" si="20"/>
        <v>306465.02516021614</v>
      </c>
      <c r="J428" s="80"/>
    </row>
    <row r="429" spans="1:10">
      <c r="A429" s="94">
        <v>391669</v>
      </c>
      <c r="B429" s="92" t="s">
        <v>749</v>
      </c>
      <c r="C429" s="1">
        <f>(VLOOKUP($A429,'CAF BLS Adjustment'!$B:$S,18,FALSE))</f>
        <v>559029.67293642403</v>
      </c>
      <c r="D429" s="1">
        <f>(VLOOKUP($A429,'CAF BLS Adjustment'!$B:$S,8,FALSE))</f>
        <v>6912</v>
      </c>
      <c r="E429" s="1">
        <f>(VLOOKUP($A429,'CAF BLS Adjustment'!$B:$S,5,FALSE))</f>
        <v>514737</v>
      </c>
      <c r="F429" s="1">
        <f>(VLOOKUP($A429,'CAF BLS Adjustment'!$B:$S,6,FALSE))</f>
        <v>141961</v>
      </c>
      <c r="G429" s="1">
        <f t="shared" si="18"/>
        <v>6912</v>
      </c>
      <c r="H429" s="1">
        <f t="shared" si="19"/>
        <v>514737</v>
      </c>
      <c r="I429" s="1">
        <f t="shared" si="20"/>
        <v>37380.672936424031</v>
      </c>
      <c r="J429" s="80"/>
    </row>
    <row r="430" spans="1:10">
      <c r="A430" s="94">
        <v>391670</v>
      </c>
      <c r="B430" s="92" t="s">
        <v>750</v>
      </c>
      <c r="C430" s="1">
        <f>(VLOOKUP($A430,'CAF BLS Adjustment'!$B:$S,18,FALSE))</f>
        <v>1610459.8632402627</v>
      </c>
      <c r="D430" s="1">
        <f>(VLOOKUP($A430,'CAF BLS Adjustment'!$B:$S,8,FALSE))</f>
        <v>60330</v>
      </c>
      <c r="E430" s="1">
        <f>(VLOOKUP($A430,'CAF BLS Adjustment'!$B:$S,5,FALSE))</f>
        <v>1246008</v>
      </c>
      <c r="F430" s="1">
        <f>(VLOOKUP($A430,'CAF BLS Adjustment'!$B:$S,6,FALSE))</f>
        <v>560370</v>
      </c>
      <c r="G430" s="1">
        <f t="shared" si="18"/>
        <v>60330</v>
      </c>
      <c r="H430" s="1">
        <f t="shared" si="19"/>
        <v>1246008</v>
      </c>
      <c r="I430" s="1">
        <f t="shared" si="20"/>
        <v>304121.86324026273</v>
      </c>
      <c r="J430" s="80"/>
    </row>
    <row r="431" spans="1:10">
      <c r="A431" s="94">
        <v>391671</v>
      </c>
      <c r="B431" s="92" t="s">
        <v>751</v>
      </c>
      <c r="C431" s="1">
        <f>(VLOOKUP($A431,'CAF BLS Adjustment'!$B:$S,18,FALSE))</f>
        <v>735121.51611281827</v>
      </c>
      <c r="D431" s="1">
        <f>(VLOOKUP($A431,'CAF BLS Adjustment'!$B:$S,8,FALSE))</f>
        <v>-2940</v>
      </c>
      <c r="E431" s="1">
        <f>(VLOOKUP($A431,'CAF BLS Adjustment'!$B:$S,5,FALSE))</f>
        <v>425716</v>
      </c>
      <c r="F431" s="1">
        <f>(VLOOKUP($A431,'CAF BLS Adjustment'!$B:$S,6,FALSE))</f>
        <v>427942</v>
      </c>
      <c r="G431" s="1">
        <f t="shared" si="18"/>
        <v>-2940</v>
      </c>
      <c r="H431" s="1">
        <f t="shared" si="19"/>
        <v>425716</v>
      </c>
      <c r="I431" s="1">
        <f t="shared" si="20"/>
        <v>312345.51611281827</v>
      </c>
      <c r="J431" s="80"/>
    </row>
    <row r="432" spans="1:10">
      <c r="A432" s="94">
        <v>391674</v>
      </c>
      <c r="B432" s="92" t="s">
        <v>752</v>
      </c>
      <c r="C432" s="1">
        <f>(VLOOKUP($A432,'CAF BLS Adjustment'!$B:$S,18,FALSE))</f>
        <v>688273.96483430557</v>
      </c>
      <c r="D432" s="1">
        <f>(VLOOKUP($A432,'CAF BLS Adjustment'!$B:$S,8,FALSE))</f>
        <v>75246</v>
      </c>
      <c r="E432" s="1">
        <f>(VLOOKUP($A432,'CAF BLS Adjustment'!$B:$S,5,FALSE))</f>
        <v>717893</v>
      </c>
      <c r="F432" s="1">
        <f>(VLOOKUP($A432,'CAF BLS Adjustment'!$B:$S,6,FALSE))</f>
        <v>0</v>
      </c>
      <c r="G432" s="1">
        <f t="shared" si="18"/>
        <v>75246</v>
      </c>
      <c r="H432" s="1">
        <f t="shared" si="19"/>
        <v>613027.96483430557</v>
      </c>
      <c r="I432" s="1">
        <f t="shared" si="20"/>
        <v>0</v>
      </c>
      <c r="J432" s="80"/>
    </row>
    <row r="433" spans="1:10">
      <c r="A433" s="94">
        <v>391676</v>
      </c>
      <c r="B433" s="92" t="s">
        <v>753</v>
      </c>
      <c r="C433" s="1">
        <f>(VLOOKUP($A433,'CAF BLS Adjustment'!$B:$S,18,FALSE))</f>
        <v>1247727.2070216446</v>
      </c>
      <c r="D433" s="1">
        <f>(VLOOKUP($A433,'CAF BLS Adjustment'!$B:$S,8,FALSE))</f>
        <v>80496</v>
      </c>
      <c r="E433" s="1">
        <f>(VLOOKUP($A433,'CAF BLS Adjustment'!$B:$S,5,FALSE))</f>
        <v>1393267</v>
      </c>
      <c r="F433" s="1">
        <f>(VLOOKUP($A433,'CAF BLS Adjustment'!$B:$S,6,FALSE))</f>
        <v>0</v>
      </c>
      <c r="G433" s="1">
        <f t="shared" si="18"/>
        <v>80496</v>
      </c>
      <c r="H433" s="1">
        <f t="shared" si="19"/>
        <v>1167231.2070216446</v>
      </c>
      <c r="I433" s="1">
        <f t="shared" si="20"/>
        <v>0</v>
      </c>
      <c r="J433" s="80"/>
    </row>
    <row r="434" spans="1:10">
      <c r="A434" s="94">
        <v>391677</v>
      </c>
      <c r="B434" s="92" t="s">
        <v>754</v>
      </c>
      <c r="C434" s="1">
        <f>(VLOOKUP($A434,'CAF BLS Adjustment'!$B:$S,18,FALSE))</f>
        <v>985115.75633355347</v>
      </c>
      <c r="D434" s="1">
        <f>(VLOOKUP($A434,'CAF BLS Adjustment'!$B:$S,8,FALSE))</f>
        <v>12162</v>
      </c>
      <c r="E434" s="1">
        <f>(VLOOKUP($A434,'CAF BLS Adjustment'!$B:$S,5,FALSE))</f>
        <v>1170579</v>
      </c>
      <c r="F434" s="1">
        <f>(VLOOKUP($A434,'CAF BLS Adjustment'!$B:$S,6,FALSE))</f>
        <v>0</v>
      </c>
      <c r="G434" s="1">
        <f t="shared" si="18"/>
        <v>12162</v>
      </c>
      <c r="H434" s="1">
        <f t="shared" si="19"/>
        <v>972953.75633355347</v>
      </c>
      <c r="I434" s="1">
        <f t="shared" si="20"/>
        <v>0</v>
      </c>
      <c r="J434" s="80"/>
    </row>
    <row r="435" spans="1:10">
      <c r="A435" s="94">
        <v>391679</v>
      </c>
      <c r="B435" s="92" t="s">
        <v>755</v>
      </c>
      <c r="C435" s="1">
        <f>(VLOOKUP($A435,'CAF BLS Adjustment'!$B:$S,18,FALSE))</f>
        <v>304566.61191818974</v>
      </c>
      <c r="D435" s="1">
        <f>(VLOOKUP($A435,'CAF BLS Adjustment'!$B:$S,8,FALSE))</f>
        <v>-738</v>
      </c>
      <c r="E435" s="1">
        <f>(VLOOKUP($A435,'CAF BLS Adjustment'!$B:$S,5,FALSE))</f>
        <v>220570</v>
      </c>
      <c r="F435" s="1">
        <f>(VLOOKUP($A435,'CAF BLS Adjustment'!$B:$S,6,FALSE))</f>
        <v>126431</v>
      </c>
      <c r="G435" s="1">
        <f t="shared" si="18"/>
        <v>-738</v>
      </c>
      <c r="H435" s="1">
        <f t="shared" si="19"/>
        <v>220570</v>
      </c>
      <c r="I435" s="1">
        <f t="shared" si="20"/>
        <v>84734.611918189737</v>
      </c>
      <c r="J435" s="80"/>
    </row>
    <row r="436" spans="1:10">
      <c r="A436" s="94">
        <v>391680</v>
      </c>
      <c r="B436" s="92" t="s">
        <v>756</v>
      </c>
      <c r="C436" s="1">
        <f>(VLOOKUP($A436,'CAF BLS Adjustment'!$B:$S,18,FALSE))</f>
        <v>3034783.5598909808</v>
      </c>
      <c r="D436" s="1">
        <f>(VLOOKUP($A436,'CAF BLS Adjustment'!$B:$S,8,FALSE))</f>
        <v>68892</v>
      </c>
      <c r="E436" s="1">
        <f>(VLOOKUP($A436,'CAF BLS Adjustment'!$B:$S,5,FALSE))</f>
        <v>2919440</v>
      </c>
      <c r="F436" s="1">
        <f>(VLOOKUP($A436,'CAF BLS Adjustment'!$B:$S,6,FALSE))</f>
        <v>636554</v>
      </c>
      <c r="G436" s="1">
        <f t="shared" si="18"/>
        <v>68892</v>
      </c>
      <c r="H436" s="1">
        <f t="shared" si="19"/>
        <v>2919440</v>
      </c>
      <c r="I436" s="1">
        <f t="shared" si="20"/>
        <v>46451.559890980832</v>
      </c>
      <c r="J436" s="80"/>
    </row>
    <row r="437" spans="1:10">
      <c r="A437" s="94">
        <v>391682</v>
      </c>
      <c r="B437" s="92" t="s">
        <v>757</v>
      </c>
      <c r="C437" s="1">
        <f>(VLOOKUP($A437,'CAF BLS Adjustment'!$B:$S,18,FALSE))</f>
        <v>153226.06416633594</v>
      </c>
      <c r="D437" s="1">
        <f>(VLOOKUP($A437,'CAF BLS Adjustment'!$B:$S,8,FALSE))</f>
        <v>2850</v>
      </c>
      <c r="E437" s="1">
        <f>(VLOOKUP($A437,'CAF BLS Adjustment'!$B:$S,5,FALSE))</f>
        <v>135198</v>
      </c>
      <c r="F437" s="1">
        <f>(VLOOKUP($A437,'CAF BLS Adjustment'!$B:$S,6,FALSE))</f>
        <v>39639</v>
      </c>
      <c r="G437" s="1">
        <f t="shared" si="18"/>
        <v>2850</v>
      </c>
      <c r="H437" s="1">
        <f t="shared" si="19"/>
        <v>135198</v>
      </c>
      <c r="I437" s="1">
        <f t="shared" si="20"/>
        <v>15178.064166335942</v>
      </c>
      <c r="J437" s="80"/>
    </row>
    <row r="438" spans="1:10">
      <c r="A438" s="94">
        <v>391684</v>
      </c>
      <c r="B438" s="92" t="s">
        <v>758</v>
      </c>
      <c r="C438" s="1">
        <f>(VLOOKUP($A438,'CAF BLS Adjustment'!$B:$S,18,FALSE))</f>
        <v>635013.67943330528</v>
      </c>
      <c r="D438" s="1">
        <f>(VLOOKUP($A438,'CAF BLS Adjustment'!$B:$S,8,FALSE))</f>
        <v>17904</v>
      </c>
      <c r="E438" s="1">
        <f>(VLOOKUP($A438,'CAF BLS Adjustment'!$B:$S,5,FALSE))</f>
        <v>718936</v>
      </c>
      <c r="F438" s="1">
        <f>(VLOOKUP($A438,'CAF BLS Adjustment'!$B:$S,6,FALSE))</f>
        <v>0</v>
      </c>
      <c r="G438" s="1">
        <f t="shared" si="18"/>
        <v>17904</v>
      </c>
      <c r="H438" s="1">
        <f t="shared" si="19"/>
        <v>617109.67943330528</v>
      </c>
      <c r="I438" s="1">
        <f t="shared" si="20"/>
        <v>0</v>
      </c>
      <c r="J438" s="80"/>
    </row>
    <row r="439" spans="1:10">
      <c r="A439" s="94">
        <v>391685</v>
      </c>
      <c r="B439" s="92" t="s">
        <v>759</v>
      </c>
      <c r="C439" s="1">
        <f>(VLOOKUP($A439,'CAF BLS Adjustment'!$B:$S,18,FALSE))</f>
        <v>2237809.817344862</v>
      </c>
      <c r="D439" s="1">
        <f>(VLOOKUP($A439,'CAF BLS Adjustment'!$B:$S,8,FALSE))</f>
        <v>53802</v>
      </c>
      <c r="E439" s="1">
        <f>(VLOOKUP($A439,'CAF BLS Adjustment'!$B:$S,5,FALSE))</f>
        <v>982739</v>
      </c>
      <c r="F439" s="1">
        <f>(VLOOKUP($A439,'CAF BLS Adjustment'!$B:$S,6,FALSE))</f>
        <v>1483274</v>
      </c>
      <c r="G439" s="1">
        <f t="shared" si="18"/>
        <v>53802</v>
      </c>
      <c r="H439" s="1">
        <f t="shared" si="19"/>
        <v>982739</v>
      </c>
      <c r="I439" s="1">
        <f t="shared" si="20"/>
        <v>1201268.817344862</v>
      </c>
      <c r="J439" s="80"/>
    </row>
    <row r="440" spans="1:10">
      <c r="A440" s="94">
        <v>391686</v>
      </c>
      <c r="B440" s="92" t="s">
        <v>760</v>
      </c>
      <c r="C440" s="1">
        <f>(VLOOKUP($A440,'CAF BLS Adjustment'!$B:$S,18,FALSE))</f>
        <v>4674871.8792046309</v>
      </c>
      <c r="D440" s="1">
        <f>(VLOOKUP($A440,'CAF BLS Adjustment'!$B:$S,8,FALSE))</f>
        <v>166752</v>
      </c>
      <c r="E440" s="1">
        <f>(VLOOKUP($A440,'CAF BLS Adjustment'!$B:$S,5,FALSE))</f>
        <v>5347445</v>
      </c>
      <c r="F440" s="1">
        <f>(VLOOKUP($A440,'CAF BLS Adjustment'!$B:$S,6,FALSE))</f>
        <v>0</v>
      </c>
      <c r="G440" s="1">
        <f t="shared" si="18"/>
        <v>166752</v>
      </c>
      <c r="H440" s="1">
        <f t="shared" si="19"/>
        <v>4508119.8792046309</v>
      </c>
      <c r="I440" s="1">
        <f t="shared" si="20"/>
        <v>0</v>
      </c>
      <c r="J440" s="80"/>
    </row>
    <row r="441" spans="1:10">
      <c r="A441" s="94">
        <v>391688</v>
      </c>
      <c r="B441" s="92" t="s">
        <v>761</v>
      </c>
      <c r="C441" s="1">
        <f>(VLOOKUP($A441,'CAF BLS Adjustment'!$B:$S,18,FALSE))</f>
        <v>214190.61072467754</v>
      </c>
      <c r="D441" s="1">
        <f>(VLOOKUP($A441,'CAF BLS Adjustment'!$B:$S,8,FALSE))</f>
        <v>22464</v>
      </c>
      <c r="E441" s="1">
        <f>(VLOOKUP($A441,'CAF BLS Adjustment'!$B:$S,5,FALSE))</f>
        <v>226857</v>
      </c>
      <c r="F441" s="1">
        <f>(VLOOKUP($A441,'CAF BLS Adjustment'!$B:$S,6,FALSE))</f>
        <v>10455</v>
      </c>
      <c r="G441" s="1">
        <f t="shared" si="18"/>
        <v>22464</v>
      </c>
      <c r="H441" s="1">
        <f t="shared" si="19"/>
        <v>191726.61072467754</v>
      </c>
      <c r="I441" s="1">
        <f t="shared" si="20"/>
        <v>0</v>
      </c>
      <c r="J441" s="80"/>
    </row>
    <row r="442" spans="1:10">
      <c r="A442" s="94">
        <v>391689</v>
      </c>
      <c r="B442" s="92" t="s">
        <v>762</v>
      </c>
      <c r="C442" s="1">
        <f>(VLOOKUP($A442,'CAF BLS Adjustment'!$B:$S,18,FALSE))</f>
        <v>1255159.1543120265</v>
      </c>
      <c r="D442" s="1">
        <f>(VLOOKUP($A442,'CAF BLS Adjustment'!$B:$S,8,FALSE))</f>
        <v>-74880</v>
      </c>
      <c r="E442" s="1">
        <f>(VLOOKUP($A442,'CAF BLS Adjustment'!$B:$S,5,FALSE))</f>
        <v>1535450</v>
      </c>
      <c r="F442" s="1">
        <f>(VLOOKUP($A442,'CAF BLS Adjustment'!$B:$S,6,FALSE))</f>
        <v>0</v>
      </c>
      <c r="G442" s="1">
        <f t="shared" si="18"/>
        <v>-74880</v>
      </c>
      <c r="H442" s="1">
        <f t="shared" si="19"/>
        <v>1330039.1543120265</v>
      </c>
      <c r="I442" s="1">
        <f t="shared" si="20"/>
        <v>0</v>
      </c>
      <c r="J442" s="80"/>
    </row>
    <row r="443" spans="1:10">
      <c r="A443" s="94">
        <v>401697</v>
      </c>
      <c r="B443" s="92" t="s">
        <v>765</v>
      </c>
      <c r="C443" s="1">
        <f>(VLOOKUP($A443,'CAF BLS Adjustment'!$B:$S,18,FALSE))</f>
        <v>1050622.3958302506</v>
      </c>
      <c r="D443" s="1">
        <f>(VLOOKUP($A443,'CAF BLS Adjustment'!$B:$S,8,FALSE))</f>
        <v>78318</v>
      </c>
      <c r="E443" s="1">
        <f>(VLOOKUP($A443,'CAF BLS Adjustment'!$B:$S,5,FALSE))</f>
        <v>1131286</v>
      </c>
      <c r="F443" s="1">
        <f>(VLOOKUP($A443,'CAF BLS Adjustment'!$B:$S,6,FALSE))</f>
        <v>0</v>
      </c>
      <c r="G443" s="1">
        <f t="shared" si="18"/>
        <v>78318</v>
      </c>
      <c r="H443" s="1">
        <f t="shared" si="19"/>
        <v>972304.39583025058</v>
      </c>
      <c r="I443" s="1">
        <f t="shared" si="20"/>
        <v>0</v>
      </c>
      <c r="J443" s="80"/>
    </row>
    <row r="444" spans="1:10">
      <c r="A444" s="94">
        <v>401698</v>
      </c>
      <c r="B444" s="92" t="s">
        <v>766</v>
      </c>
      <c r="C444" s="1">
        <f>(VLOOKUP($A444,'CAF BLS Adjustment'!$B:$S,18,FALSE))</f>
        <v>178223.54376338448</v>
      </c>
      <c r="D444" s="1">
        <f>(VLOOKUP($A444,'CAF BLS Adjustment'!$B:$S,8,FALSE))</f>
        <v>39576</v>
      </c>
      <c r="E444" s="1">
        <f>(VLOOKUP($A444,'CAF BLS Adjustment'!$B:$S,5,FALSE))</f>
        <v>208428</v>
      </c>
      <c r="F444" s="1">
        <f>(VLOOKUP($A444,'CAF BLS Adjustment'!$B:$S,6,FALSE))</f>
        <v>0</v>
      </c>
      <c r="G444" s="1">
        <f t="shared" si="18"/>
        <v>39576</v>
      </c>
      <c r="H444" s="1">
        <f t="shared" si="19"/>
        <v>138647.54376338448</v>
      </c>
      <c r="I444" s="1">
        <f t="shared" si="20"/>
        <v>0</v>
      </c>
      <c r="J444" s="80"/>
    </row>
    <row r="445" spans="1:10">
      <c r="A445" s="94">
        <v>401699</v>
      </c>
      <c r="B445" s="92" t="s">
        <v>767</v>
      </c>
      <c r="C445" s="1">
        <f>(VLOOKUP($A445,'CAF BLS Adjustment'!$B:$S,18,FALSE))</f>
        <v>169263.79249093216</v>
      </c>
      <c r="D445" s="1">
        <f>(VLOOKUP($A445,'CAF BLS Adjustment'!$B:$S,8,FALSE))</f>
        <v>28968</v>
      </c>
      <c r="E445" s="1">
        <f>(VLOOKUP($A445,'CAF BLS Adjustment'!$B:$S,5,FALSE))</f>
        <v>169659</v>
      </c>
      <c r="F445" s="1">
        <f>(VLOOKUP($A445,'CAF BLS Adjustment'!$B:$S,6,FALSE))</f>
        <v>0</v>
      </c>
      <c r="G445" s="1">
        <f t="shared" si="18"/>
        <v>28968</v>
      </c>
      <c r="H445" s="1">
        <f t="shared" si="19"/>
        <v>140295.79249093216</v>
      </c>
      <c r="I445" s="1">
        <f t="shared" si="20"/>
        <v>0</v>
      </c>
      <c r="J445" s="80"/>
    </row>
    <row r="446" spans="1:10">
      <c r="A446" s="94">
        <v>401702</v>
      </c>
      <c r="B446" s="92" t="s">
        <v>768</v>
      </c>
      <c r="C446" s="1">
        <f>(VLOOKUP($A446,'CAF BLS Adjustment'!$B:$S,18,FALSE))</f>
        <v>852989.11836792622</v>
      </c>
      <c r="D446" s="1">
        <f>(VLOOKUP($A446,'CAF BLS Adjustment'!$B:$S,8,FALSE))</f>
        <v>68664</v>
      </c>
      <c r="E446" s="1">
        <f>(VLOOKUP($A446,'CAF BLS Adjustment'!$B:$S,5,FALSE))</f>
        <v>929776</v>
      </c>
      <c r="F446" s="1">
        <f>(VLOOKUP($A446,'CAF BLS Adjustment'!$B:$S,6,FALSE))</f>
        <v>0</v>
      </c>
      <c r="G446" s="1">
        <f t="shared" si="18"/>
        <v>68664</v>
      </c>
      <c r="H446" s="1">
        <f t="shared" si="19"/>
        <v>784325.11836792622</v>
      </c>
      <c r="I446" s="1">
        <f t="shared" si="20"/>
        <v>0</v>
      </c>
      <c r="J446" s="80"/>
    </row>
    <row r="447" spans="1:10">
      <c r="A447" s="94">
        <v>401704</v>
      </c>
      <c r="B447" s="92" t="s">
        <v>769</v>
      </c>
      <c r="C447" s="1">
        <f>(VLOOKUP($A447,'CAF BLS Adjustment'!$B:$S,18,FALSE))</f>
        <v>460530.92362900707</v>
      </c>
      <c r="D447" s="1">
        <f>(VLOOKUP($A447,'CAF BLS Adjustment'!$B:$S,8,FALSE))</f>
        <v>-7104</v>
      </c>
      <c r="E447" s="1">
        <f>(VLOOKUP($A447,'CAF BLS Adjustment'!$B:$S,5,FALSE))</f>
        <v>531753</v>
      </c>
      <c r="F447" s="1">
        <f>(VLOOKUP($A447,'CAF BLS Adjustment'!$B:$S,6,FALSE))</f>
        <v>2566</v>
      </c>
      <c r="G447" s="1">
        <f t="shared" si="18"/>
        <v>-7104</v>
      </c>
      <c r="H447" s="1">
        <f t="shared" si="19"/>
        <v>467634.92362900707</v>
      </c>
      <c r="I447" s="1">
        <f t="shared" si="20"/>
        <v>0</v>
      </c>
      <c r="J447" s="80"/>
    </row>
    <row r="448" spans="1:10">
      <c r="A448" s="94">
        <v>401709</v>
      </c>
      <c r="B448" s="92" t="s">
        <v>770</v>
      </c>
      <c r="C448" s="1">
        <f>(VLOOKUP($A448,'CAF BLS Adjustment'!$B:$S,18,FALSE))</f>
        <v>1106273.11651851</v>
      </c>
      <c r="D448" s="1">
        <f>(VLOOKUP($A448,'CAF BLS Adjustment'!$B:$S,8,FALSE))</f>
        <v>22884</v>
      </c>
      <c r="E448" s="1">
        <f>(VLOOKUP($A448,'CAF BLS Adjustment'!$B:$S,5,FALSE))</f>
        <v>1268594</v>
      </c>
      <c r="F448" s="1">
        <f>(VLOOKUP($A448,'CAF BLS Adjustment'!$B:$S,6,FALSE))</f>
        <v>0</v>
      </c>
      <c r="G448" s="1">
        <f t="shared" si="18"/>
        <v>22884</v>
      </c>
      <c r="H448" s="1">
        <f t="shared" si="19"/>
        <v>1083389.11651851</v>
      </c>
      <c r="I448" s="1">
        <f t="shared" si="20"/>
        <v>0</v>
      </c>
      <c r="J448" s="80"/>
    </row>
    <row r="449" spans="1:10">
      <c r="A449" s="94">
        <v>401710</v>
      </c>
      <c r="B449" s="92" t="s">
        <v>771</v>
      </c>
      <c r="C449" s="1">
        <f>(VLOOKUP($A449,'CAF BLS Adjustment'!$B:$S,18,FALSE))</f>
        <v>150650.54314479561</v>
      </c>
      <c r="D449" s="1">
        <f>(VLOOKUP($A449,'CAF BLS Adjustment'!$B:$S,8,FALSE))</f>
        <v>-3282</v>
      </c>
      <c r="E449" s="1">
        <f>(VLOOKUP($A449,'CAF BLS Adjustment'!$B:$S,5,FALSE))</f>
        <v>186824</v>
      </c>
      <c r="F449" s="1">
        <f>(VLOOKUP($A449,'CAF BLS Adjustment'!$B:$S,6,FALSE))</f>
        <v>0</v>
      </c>
      <c r="G449" s="1">
        <f t="shared" si="18"/>
        <v>-3282</v>
      </c>
      <c r="H449" s="1">
        <f t="shared" si="19"/>
        <v>153932.54314479561</v>
      </c>
      <c r="I449" s="1">
        <f t="shared" si="20"/>
        <v>0</v>
      </c>
      <c r="J449" s="80"/>
    </row>
    <row r="450" spans="1:10">
      <c r="A450" s="94">
        <v>401713</v>
      </c>
      <c r="B450" s="92" t="s">
        <v>773</v>
      </c>
      <c r="C450" s="1">
        <f>(VLOOKUP($A450,'CAF BLS Adjustment'!$B:$S,18,FALSE))</f>
        <v>1404076.8660518797</v>
      </c>
      <c r="D450" s="1">
        <f>(VLOOKUP($A450,'CAF BLS Adjustment'!$B:$S,8,FALSE))</f>
        <v>-208560</v>
      </c>
      <c r="E450" s="1">
        <f>(VLOOKUP($A450,'CAF BLS Adjustment'!$B:$S,5,FALSE))</f>
        <v>1864473</v>
      </c>
      <c r="F450" s="1">
        <f>(VLOOKUP($A450,'CAF BLS Adjustment'!$B:$S,6,FALSE))</f>
        <v>0</v>
      </c>
      <c r="G450" s="1">
        <f t="shared" si="18"/>
        <v>-208560</v>
      </c>
      <c r="H450" s="1">
        <f t="shared" si="19"/>
        <v>1612636.8660518797</v>
      </c>
      <c r="I450" s="1">
        <f t="shared" si="20"/>
        <v>0</v>
      </c>
      <c r="J450" s="80"/>
    </row>
    <row r="451" spans="1:10">
      <c r="A451" s="94">
        <v>401718</v>
      </c>
      <c r="B451" s="92" t="s">
        <v>774</v>
      </c>
      <c r="C451" s="1">
        <f>(VLOOKUP($A451,'CAF BLS Adjustment'!$B:$S,18,FALSE))</f>
        <v>1346013.3505461931</v>
      </c>
      <c r="D451" s="1">
        <f>(VLOOKUP($A451,'CAF BLS Adjustment'!$B:$S,8,FALSE))</f>
        <v>80904</v>
      </c>
      <c r="E451" s="1">
        <f>(VLOOKUP($A451,'CAF BLS Adjustment'!$B:$S,5,FALSE))</f>
        <v>1556516</v>
      </c>
      <c r="F451" s="1">
        <f>(VLOOKUP($A451,'CAF BLS Adjustment'!$B:$S,6,FALSE))</f>
        <v>0</v>
      </c>
      <c r="G451" s="1">
        <f t="shared" si="18"/>
        <v>80904</v>
      </c>
      <c r="H451" s="1">
        <f t="shared" si="19"/>
        <v>1265109.3505461931</v>
      </c>
      <c r="I451" s="1">
        <f t="shared" si="20"/>
        <v>0</v>
      </c>
      <c r="J451" s="80"/>
    </row>
    <row r="452" spans="1:10">
      <c r="A452" s="94">
        <v>401721</v>
      </c>
      <c r="B452" s="92" t="s">
        <v>775</v>
      </c>
      <c r="C452" s="1">
        <f>(VLOOKUP($A452,'CAF BLS Adjustment'!$B:$S,18,FALSE))</f>
        <v>436586.47194436606</v>
      </c>
      <c r="D452" s="1">
        <f>(VLOOKUP($A452,'CAF BLS Adjustment'!$B:$S,8,FALSE))</f>
        <v>-86628</v>
      </c>
      <c r="E452" s="1">
        <f>(VLOOKUP($A452,'CAF BLS Adjustment'!$B:$S,5,FALSE))</f>
        <v>576029</v>
      </c>
      <c r="F452" s="1">
        <f>(VLOOKUP($A452,'CAF BLS Adjustment'!$B:$S,6,FALSE))</f>
        <v>0</v>
      </c>
      <c r="G452" s="1">
        <f t="shared" ref="G452:G515" si="21">MIN(D452,C452)</f>
        <v>-86628</v>
      </c>
      <c r="H452" s="1">
        <f t="shared" ref="H452:H515" si="22">MAX(MIN(C452-G452,E452),0)</f>
        <v>523214.47194436606</v>
      </c>
      <c r="I452" s="1">
        <f t="shared" ref="I452:I515" si="23">MIN(MAX(C452-G452-H452,0),F452)</f>
        <v>0</v>
      </c>
      <c r="J452" s="80"/>
    </row>
    <row r="453" spans="1:10">
      <c r="A453" s="94">
        <v>401724</v>
      </c>
      <c r="B453" s="92" t="s">
        <v>777</v>
      </c>
      <c r="C453" s="1">
        <f>(VLOOKUP($A453,'CAF BLS Adjustment'!$B:$S,18,FALSE))</f>
        <v>2508345.1211616923</v>
      </c>
      <c r="D453" s="1">
        <f>(VLOOKUP($A453,'CAF BLS Adjustment'!$B:$S,8,FALSE))</f>
        <v>128820</v>
      </c>
      <c r="E453" s="1">
        <f>(VLOOKUP($A453,'CAF BLS Adjustment'!$B:$S,5,FALSE))</f>
        <v>2729764</v>
      </c>
      <c r="F453" s="1">
        <f>(VLOOKUP($A453,'CAF BLS Adjustment'!$B:$S,6,FALSE))</f>
        <v>0</v>
      </c>
      <c r="G453" s="1">
        <f t="shared" si="21"/>
        <v>128820</v>
      </c>
      <c r="H453" s="1">
        <f t="shared" si="22"/>
        <v>2379525.1211616923</v>
      </c>
      <c r="I453" s="1">
        <f t="shared" si="23"/>
        <v>0</v>
      </c>
      <c r="J453" s="80"/>
    </row>
    <row r="454" spans="1:10">
      <c r="A454" s="94">
        <v>401734</v>
      </c>
      <c r="B454" s="92" t="s">
        <v>781</v>
      </c>
      <c r="C454" s="1">
        <f>(VLOOKUP($A454,'CAF BLS Adjustment'!$B:$S,18,FALSE))</f>
        <v>2498120.5190896476</v>
      </c>
      <c r="D454" s="1">
        <f>(VLOOKUP($A454,'CAF BLS Adjustment'!$B:$S,8,FALSE))</f>
        <v>8268</v>
      </c>
      <c r="E454" s="1">
        <f>(VLOOKUP($A454,'CAF BLS Adjustment'!$B:$S,5,FALSE))</f>
        <v>2810662</v>
      </c>
      <c r="F454" s="1">
        <f>(VLOOKUP($A454,'CAF BLS Adjustment'!$B:$S,6,FALSE))</f>
        <v>9587</v>
      </c>
      <c r="G454" s="1">
        <f t="shared" si="21"/>
        <v>8268</v>
      </c>
      <c r="H454" s="1">
        <f t="shared" si="22"/>
        <v>2489852.5190896476</v>
      </c>
      <c r="I454" s="1">
        <f t="shared" si="23"/>
        <v>0</v>
      </c>
      <c r="J454" s="80"/>
    </row>
    <row r="455" spans="1:10">
      <c r="A455" s="94">
        <v>411746</v>
      </c>
      <c r="B455" s="92" t="s">
        <v>784</v>
      </c>
      <c r="C455" s="1">
        <f>(VLOOKUP($A455,'CAF BLS Adjustment'!$B:$S,18,FALSE))</f>
        <v>1967928.1225645961</v>
      </c>
      <c r="D455" s="1">
        <f>(VLOOKUP($A455,'CAF BLS Adjustment'!$B:$S,8,FALSE))</f>
        <v>6858</v>
      </c>
      <c r="E455" s="1">
        <f>(VLOOKUP($A455,'CAF BLS Adjustment'!$B:$S,5,FALSE))</f>
        <v>2233440</v>
      </c>
      <c r="F455" s="1">
        <f>(VLOOKUP($A455,'CAF BLS Adjustment'!$B:$S,6,FALSE))</f>
        <v>698</v>
      </c>
      <c r="G455" s="1">
        <f t="shared" si="21"/>
        <v>6858</v>
      </c>
      <c r="H455" s="1">
        <f t="shared" si="22"/>
        <v>1961070.1225645961</v>
      </c>
      <c r="I455" s="1">
        <f t="shared" si="23"/>
        <v>0</v>
      </c>
      <c r="J455" s="80"/>
    </row>
    <row r="456" spans="1:10">
      <c r="A456" s="94">
        <v>411756</v>
      </c>
      <c r="B456" s="92" t="s">
        <v>785</v>
      </c>
      <c r="C456" s="1">
        <f>(VLOOKUP($A456,'CAF BLS Adjustment'!$B:$S,18,FALSE))</f>
        <v>383080.4151726843</v>
      </c>
      <c r="D456" s="1">
        <f>(VLOOKUP($A456,'CAF BLS Adjustment'!$B:$S,8,FALSE))</f>
        <v>-112596</v>
      </c>
      <c r="E456" s="1">
        <f>(VLOOKUP($A456,'CAF BLS Adjustment'!$B:$S,5,FALSE))</f>
        <v>276571</v>
      </c>
      <c r="F456" s="1">
        <f>(VLOOKUP($A456,'CAF BLS Adjustment'!$B:$S,6,FALSE))</f>
        <v>301074</v>
      </c>
      <c r="G456" s="1">
        <f t="shared" si="21"/>
        <v>-112596</v>
      </c>
      <c r="H456" s="1">
        <f t="shared" si="22"/>
        <v>276571</v>
      </c>
      <c r="I456" s="1">
        <f t="shared" si="23"/>
        <v>219105.4151726843</v>
      </c>
      <c r="J456" s="80"/>
    </row>
    <row r="457" spans="1:10">
      <c r="A457" s="94">
        <v>411758</v>
      </c>
      <c r="B457" s="92" t="s">
        <v>786</v>
      </c>
      <c r="C457" s="1">
        <f>(VLOOKUP($A457,'CAF BLS Adjustment'!$B:$S,18,FALSE))</f>
        <v>988525.97846696654</v>
      </c>
      <c r="D457" s="1">
        <f>(VLOOKUP($A457,'CAF BLS Adjustment'!$B:$S,8,FALSE))</f>
        <v>12936</v>
      </c>
      <c r="E457" s="1">
        <f>(VLOOKUP($A457,'CAF BLS Adjustment'!$B:$S,5,FALSE))</f>
        <v>1114705</v>
      </c>
      <c r="F457" s="1">
        <f>(VLOOKUP($A457,'CAF BLS Adjustment'!$B:$S,6,FALSE))</f>
        <v>0</v>
      </c>
      <c r="G457" s="1">
        <f t="shared" si="21"/>
        <v>12936</v>
      </c>
      <c r="H457" s="1">
        <f t="shared" si="22"/>
        <v>975589.97846696654</v>
      </c>
      <c r="I457" s="1">
        <f t="shared" si="23"/>
        <v>0</v>
      </c>
      <c r="J457" s="80"/>
    </row>
    <row r="458" spans="1:10">
      <c r="A458" s="94">
        <v>411761</v>
      </c>
      <c r="B458" s="92" t="s">
        <v>787</v>
      </c>
      <c r="C458" s="1">
        <f>(VLOOKUP($A458,'CAF BLS Adjustment'!$B:$S,18,FALSE))</f>
        <v>798013.47744007176</v>
      </c>
      <c r="D458" s="1">
        <f>(VLOOKUP($A458,'CAF BLS Adjustment'!$B:$S,8,FALSE))</f>
        <v>78558</v>
      </c>
      <c r="E458" s="1">
        <f>(VLOOKUP($A458,'CAF BLS Adjustment'!$B:$S,5,FALSE))</f>
        <v>815694</v>
      </c>
      <c r="F458" s="1">
        <f>(VLOOKUP($A458,'CAF BLS Adjustment'!$B:$S,6,FALSE))</f>
        <v>0</v>
      </c>
      <c r="G458" s="1">
        <f t="shared" si="21"/>
        <v>78558</v>
      </c>
      <c r="H458" s="1">
        <f t="shared" si="22"/>
        <v>719455.47744007176</v>
      </c>
      <c r="I458" s="1">
        <f t="shared" si="23"/>
        <v>0</v>
      </c>
      <c r="J458" s="80"/>
    </row>
    <row r="459" spans="1:10">
      <c r="A459" s="94">
        <v>411764</v>
      </c>
      <c r="B459" s="92" t="s">
        <v>788</v>
      </c>
      <c r="C459" s="1">
        <f>(VLOOKUP($A459,'CAF BLS Adjustment'!$B:$S,18,FALSE))</f>
        <v>660705.73866240063</v>
      </c>
      <c r="D459" s="1">
        <f>(VLOOKUP($A459,'CAF BLS Adjustment'!$B:$S,8,FALSE))</f>
        <v>51576</v>
      </c>
      <c r="E459" s="1">
        <f>(VLOOKUP($A459,'CAF BLS Adjustment'!$B:$S,5,FALSE))</f>
        <v>700240</v>
      </c>
      <c r="F459" s="1">
        <f>(VLOOKUP($A459,'CAF BLS Adjustment'!$B:$S,6,FALSE))</f>
        <v>0</v>
      </c>
      <c r="G459" s="1">
        <f t="shared" si="21"/>
        <v>51576</v>
      </c>
      <c r="H459" s="1">
        <f t="shared" si="22"/>
        <v>609129.73866240063</v>
      </c>
      <c r="I459" s="1">
        <f t="shared" si="23"/>
        <v>0</v>
      </c>
      <c r="J459" s="80"/>
    </row>
    <row r="460" spans="1:10">
      <c r="A460" s="94">
        <v>411777</v>
      </c>
      <c r="B460" s="92" t="s">
        <v>789</v>
      </c>
      <c r="C460" s="1">
        <f>(VLOOKUP($A460,'CAF BLS Adjustment'!$B:$S,18,FALSE))</f>
        <v>1804586.4708599285</v>
      </c>
      <c r="D460" s="1">
        <f>(VLOOKUP($A460,'CAF BLS Adjustment'!$B:$S,8,FALSE))</f>
        <v>61182</v>
      </c>
      <c r="E460" s="1">
        <f>(VLOOKUP($A460,'CAF BLS Adjustment'!$B:$S,5,FALSE))</f>
        <v>2018752</v>
      </c>
      <c r="F460" s="1">
        <f>(VLOOKUP($A460,'CAF BLS Adjustment'!$B:$S,6,FALSE))</f>
        <v>0</v>
      </c>
      <c r="G460" s="1">
        <f t="shared" si="21"/>
        <v>61182</v>
      </c>
      <c r="H460" s="1">
        <f t="shared" si="22"/>
        <v>1743404.4708599285</v>
      </c>
      <c r="I460" s="1">
        <f t="shared" si="23"/>
        <v>0</v>
      </c>
      <c r="J460" s="80"/>
    </row>
    <row r="461" spans="1:10">
      <c r="A461" s="94">
        <v>411778</v>
      </c>
      <c r="B461" s="92" t="s">
        <v>790</v>
      </c>
      <c r="C461" s="1">
        <f>(VLOOKUP($A461,'CAF BLS Adjustment'!$B:$S,18,FALSE))</f>
        <v>464304.30317280086</v>
      </c>
      <c r="D461" s="1">
        <f>(VLOOKUP($A461,'CAF BLS Adjustment'!$B:$S,8,FALSE))</f>
        <v>-14772</v>
      </c>
      <c r="E461" s="1">
        <f>(VLOOKUP($A461,'CAF BLS Adjustment'!$B:$S,5,FALSE))</f>
        <v>445645.58231033792</v>
      </c>
      <c r="F461" s="1">
        <f>(VLOOKUP($A461,'CAF BLS Adjustment'!$B:$S,6,FALSE))</f>
        <v>86960.949520763563</v>
      </c>
      <c r="G461" s="1">
        <f t="shared" si="21"/>
        <v>-14772</v>
      </c>
      <c r="H461" s="1">
        <f t="shared" si="22"/>
        <v>445645.58231033792</v>
      </c>
      <c r="I461" s="1">
        <f t="shared" si="23"/>
        <v>33430.720862462942</v>
      </c>
      <c r="J461" s="80"/>
    </row>
    <row r="462" spans="1:10">
      <c r="A462" s="94">
        <v>411781</v>
      </c>
      <c r="B462" s="92" t="s">
        <v>792</v>
      </c>
      <c r="C462" s="1">
        <f>(VLOOKUP($A462,'CAF BLS Adjustment'!$B:$S,18,FALSE))</f>
        <v>308050.59565950732</v>
      </c>
      <c r="D462" s="1">
        <f>(VLOOKUP($A462,'CAF BLS Adjustment'!$B:$S,8,FALSE))</f>
        <v>35652</v>
      </c>
      <c r="E462" s="1">
        <f>(VLOOKUP($A462,'CAF BLS Adjustment'!$B:$S,5,FALSE))</f>
        <v>316217</v>
      </c>
      <c r="F462" s="1">
        <f>(VLOOKUP($A462,'CAF BLS Adjustment'!$B:$S,6,FALSE))</f>
        <v>0</v>
      </c>
      <c r="G462" s="1">
        <f t="shared" si="21"/>
        <v>35652</v>
      </c>
      <c r="H462" s="1">
        <f t="shared" si="22"/>
        <v>272398.59565950732</v>
      </c>
      <c r="I462" s="1">
        <f t="shared" si="23"/>
        <v>0</v>
      </c>
      <c r="J462" s="80"/>
    </row>
    <row r="463" spans="1:10">
      <c r="A463" s="94">
        <v>411782</v>
      </c>
      <c r="B463" s="92" t="s">
        <v>173</v>
      </c>
      <c r="C463" s="1">
        <f>(VLOOKUP($A463,'CAF BLS Adjustment'!$B:$S,18,FALSE))</f>
        <v>1077898.2562314884</v>
      </c>
      <c r="D463" s="1">
        <f>(VLOOKUP($A463,'CAF BLS Adjustment'!$B:$S,8,FALSE))</f>
        <v>24150</v>
      </c>
      <c r="E463" s="1">
        <f>(VLOOKUP($A463,'CAF BLS Adjustment'!$B:$S,5,FALSE))</f>
        <v>1196909</v>
      </c>
      <c r="F463" s="1">
        <f>(VLOOKUP($A463,'CAF BLS Adjustment'!$B:$S,6,FALSE))</f>
        <v>0</v>
      </c>
      <c r="G463" s="1">
        <f t="shared" si="21"/>
        <v>24150</v>
      </c>
      <c r="H463" s="1">
        <f t="shared" si="22"/>
        <v>1053748.2562314884</v>
      </c>
      <c r="I463" s="1">
        <f t="shared" si="23"/>
        <v>0</v>
      </c>
      <c r="J463" s="80"/>
    </row>
    <row r="464" spans="1:10">
      <c r="A464" s="94">
        <v>411788</v>
      </c>
      <c r="B464" s="92" t="s">
        <v>794</v>
      </c>
      <c r="C464" s="1">
        <f>(VLOOKUP($A464,'CAF BLS Adjustment'!$B:$S,18,FALSE))</f>
        <v>1259835.9183082031</v>
      </c>
      <c r="D464" s="1">
        <f>(VLOOKUP($A464,'CAF BLS Adjustment'!$B:$S,8,FALSE))</f>
        <v>-127746</v>
      </c>
      <c r="E464" s="1">
        <f>(VLOOKUP($A464,'CAF BLS Adjustment'!$B:$S,5,FALSE))</f>
        <v>1546484</v>
      </c>
      <c r="F464" s="1">
        <f>(VLOOKUP($A464,'CAF BLS Adjustment'!$B:$S,6,FALSE))</f>
        <v>0</v>
      </c>
      <c r="G464" s="1">
        <f t="shared" si="21"/>
        <v>-127746</v>
      </c>
      <c r="H464" s="1">
        <f t="shared" si="22"/>
        <v>1387581.9183082031</v>
      </c>
      <c r="I464" s="1">
        <f t="shared" si="23"/>
        <v>0</v>
      </c>
      <c r="J464" s="80"/>
    </row>
    <row r="465" spans="1:10">
      <c r="A465" s="94">
        <v>411791</v>
      </c>
      <c r="B465" s="92" t="s">
        <v>795</v>
      </c>
      <c r="C465" s="1">
        <f>(VLOOKUP($A465,'CAF BLS Adjustment'!$B:$S,18,FALSE))</f>
        <v>203253.10511322858</v>
      </c>
      <c r="D465" s="1">
        <f>(VLOOKUP($A465,'CAF BLS Adjustment'!$B:$S,8,FALSE))</f>
        <v>20982</v>
      </c>
      <c r="E465" s="1">
        <f>(VLOOKUP($A465,'CAF BLS Adjustment'!$B:$S,5,FALSE))</f>
        <v>207616</v>
      </c>
      <c r="F465" s="1">
        <f>(VLOOKUP($A465,'CAF BLS Adjustment'!$B:$S,6,FALSE))</f>
        <v>0</v>
      </c>
      <c r="G465" s="1">
        <f t="shared" si="21"/>
        <v>20982</v>
      </c>
      <c r="H465" s="1">
        <f t="shared" si="22"/>
        <v>182271.10511322858</v>
      </c>
      <c r="I465" s="1">
        <f t="shared" si="23"/>
        <v>0</v>
      </c>
      <c r="J465" s="80"/>
    </row>
    <row r="466" spans="1:10">
      <c r="A466" s="94">
        <v>411801</v>
      </c>
      <c r="B466" s="92" t="s">
        <v>796</v>
      </c>
      <c r="C466" s="1">
        <f>(VLOOKUP($A466,'CAF BLS Adjustment'!$B:$S,18,FALSE))</f>
        <v>318122.46960668522</v>
      </c>
      <c r="D466" s="1">
        <f>(VLOOKUP($A466,'CAF BLS Adjustment'!$B:$S,8,FALSE))</f>
        <v>39648</v>
      </c>
      <c r="E466" s="1">
        <f>(VLOOKUP($A466,'CAF BLS Adjustment'!$B:$S,5,FALSE))</f>
        <v>320154</v>
      </c>
      <c r="F466" s="1">
        <f>(VLOOKUP($A466,'CAF BLS Adjustment'!$B:$S,6,FALSE))</f>
        <v>0</v>
      </c>
      <c r="G466" s="1">
        <f t="shared" si="21"/>
        <v>39648</v>
      </c>
      <c r="H466" s="1">
        <f t="shared" si="22"/>
        <v>278474.46960668522</v>
      </c>
      <c r="I466" s="1">
        <f t="shared" si="23"/>
        <v>0</v>
      </c>
      <c r="J466" s="80"/>
    </row>
    <row r="467" spans="1:10">
      <c r="A467" s="94">
        <v>411807</v>
      </c>
      <c r="B467" s="92" t="s">
        <v>797</v>
      </c>
      <c r="C467" s="1">
        <f>(VLOOKUP($A467,'CAF BLS Adjustment'!$B:$S,18,FALSE))</f>
        <v>475145.06069081504</v>
      </c>
      <c r="D467" s="1">
        <f>(VLOOKUP($A467,'CAF BLS Adjustment'!$B:$S,8,FALSE))</f>
        <v>87318</v>
      </c>
      <c r="E467" s="1">
        <f>(VLOOKUP($A467,'CAF BLS Adjustment'!$B:$S,5,FALSE))</f>
        <v>444888</v>
      </c>
      <c r="F467" s="1">
        <f>(VLOOKUP($A467,'CAF BLS Adjustment'!$B:$S,6,FALSE))</f>
        <v>59997</v>
      </c>
      <c r="G467" s="1">
        <f t="shared" si="21"/>
        <v>87318</v>
      </c>
      <c r="H467" s="1">
        <f t="shared" si="22"/>
        <v>387827.06069081504</v>
      </c>
      <c r="I467" s="1">
        <f t="shared" si="23"/>
        <v>0</v>
      </c>
      <c r="J467" s="80"/>
    </row>
    <row r="468" spans="1:10">
      <c r="A468" s="94">
        <v>411809</v>
      </c>
      <c r="B468" s="92" t="s">
        <v>539</v>
      </c>
      <c r="C468" s="1">
        <f>(VLOOKUP($A468,'CAF BLS Adjustment'!$B:$S,18,FALSE))</f>
        <v>323307.43175579567</v>
      </c>
      <c r="D468" s="1">
        <f>(VLOOKUP($A468,'CAF BLS Adjustment'!$B:$S,8,FALSE))</f>
        <v>63030</v>
      </c>
      <c r="E468" s="1">
        <f>(VLOOKUP($A468,'CAF BLS Adjustment'!$B:$S,5,FALSE))</f>
        <v>301762</v>
      </c>
      <c r="F468" s="1">
        <f>(VLOOKUP($A468,'CAF BLS Adjustment'!$B:$S,6,FALSE))</f>
        <v>0</v>
      </c>
      <c r="G468" s="1">
        <f t="shared" si="21"/>
        <v>63030</v>
      </c>
      <c r="H468" s="1">
        <f t="shared" si="22"/>
        <v>260277.43175579567</v>
      </c>
      <c r="I468" s="1">
        <f t="shared" si="23"/>
        <v>0</v>
      </c>
      <c r="J468" s="80"/>
    </row>
    <row r="469" spans="1:10">
      <c r="A469" s="94">
        <v>411814</v>
      </c>
      <c r="B469" s="92" t="s">
        <v>799</v>
      </c>
      <c r="C469" s="1">
        <f>(VLOOKUP($A469,'CAF BLS Adjustment'!$B:$S,18,FALSE))</f>
        <v>802315.38692408334</v>
      </c>
      <c r="D469" s="1">
        <f>(VLOOKUP($A469,'CAF BLS Adjustment'!$B:$S,8,FALSE))</f>
        <v>134010</v>
      </c>
      <c r="E469" s="1">
        <f>(VLOOKUP($A469,'CAF BLS Adjustment'!$B:$S,5,FALSE))</f>
        <v>761591</v>
      </c>
      <c r="F469" s="1">
        <f>(VLOOKUP($A469,'CAF BLS Adjustment'!$B:$S,6,FALSE))</f>
        <v>12120</v>
      </c>
      <c r="G469" s="1">
        <f t="shared" si="21"/>
        <v>134010</v>
      </c>
      <c r="H469" s="1">
        <f t="shared" si="22"/>
        <v>668305.38692408334</v>
      </c>
      <c r="I469" s="1">
        <f t="shared" si="23"/>
        <v>0</v>
      </c>
      <c r="J469" s="80"/>
    </row>
    <row r="470" spans="1:10">
      <c r="A470" s="94">
        <v>411817</v>
      </c>
      <c r="B470" s="92" t="s">
        <v>800</v>
      </c>
      <c r="C470" s="1">
        <f>(VLOOKUP($A470,'CAF BLS Adjustment'!$B:$S,18,FALSE))</f>
        <v>2020118.4817504764</v>
      </c>
      <c r="D470" s="1">
        <f>(VLOOKUP($A470,'CAF BLS Adjustment'!$B:$S,8,FALSE))</f>
        <v>-321606</v>
      </c>
      <c r="E470" s="1">
        <f>(VLOOKUP($A470,'CAF BLS Adjustment'!$B:$S,5,FALSE))</f>
        <v>2158805</v>
      </c>
      <c r="F470" s="1">
        <f>(VLOOKUP($A470,'CAF BLS Adjustment'!$B:$S,6,FALSE))</f>
        <v>625281</v>
      </c>
      <c r="G470" s="1">
        <f t="shared" si="21"/>
        <v>-321606</v>
      </c>
      <c r="H470" s="1">
        <f t="shared" si="22"/>
        <v>2158805</v>
      </c>
      <c r="I470" s="1">
        <f t="shared" si="23"/>
        <v>182919.48175047617</v>
      </c>
      <c r="J470" s="80"/>
    </row>
    <row r="471" spans="1:10">
      <c r="A471" s="94">
        <v>411818</v>
      </c>
      <c r="B471" s="92" t="s">
        <v>801</v>
      </c>
      <c r="C471" s="1">
        <f>(VLOOKUP($A471,'CAF BLS Adjustment'!$B:$S,18,FALSE))</f>
        <v>3074957.8765845476</v>
      </c>
      <c r="D471" s="1">
        <f>(VLOOKUP($A471,'CAF BLS Adjustment'!$B:$S,8,FALSE))</f>
        <v>274488</v>
      </c>
      <c r="E471" s="1">
        <f>(VLOOKUP($A471,'CAF BLS Adjustment'!$B:$S,5,FALSE))</f>
        <v>3335489</v>
      </c>
      <c r="F471" s="1">
        <f>(VLOOKUP($A471,'CAF BLS Adjustment'!$B:$S,6,FALSE))</f>
        <v>0</v>
      </c>
      <c r="G471" s="1">
        <f t="shared" si="21"/>
        <v>274488</v>
      </c>
      <c r="H471" s="1">
        <f t="shared" si="22"/>
        <v>2800469.8765845476</v>
      </c>
      <c r="I471" s="1">
        <f t="shared" si="23"/>
        <v>0</v>
      </c>
      <c r="J471" s="80"/>
    </row>
    <row r="472" spans="1:10">
      <c r="A472" s="94">
        <v>411820</v>
      </c>
      <c r="B472" s="92" t="s">
        <v>802</v>
      </c>
      <c r="C472" s="1">
        <f>(VLOOKUP($A472,'CAF BLS Adjustment'!$B:$S,18,FALSE))</f>
        <v>1111628.5503788413</v>
      </c>
      <c r="D472" s="1">
        <f>(VLOOKUP($A472,'CAF BLS Adjustment'!$B:$S,8,FALSE))</f>
        <v>109182</v>
      </c>
      <c r="E472" s="1">
        <f>(VLOOKUP($A472,'CAF BLS Adjustment'!$B:$S,5,FALSE))</f>
        <v>1124326</v>
      </c>
      <c r="F472" s="1">
        <f>(VLOOKUP($A472,'CAF BLS Adjustment'!$B:$S,6,FALSE))</f>
        <v>21183</v>
      </c>
      <c r="G472" s="1">
        <f t="shared" si="21"/>
        <v>109182</v>
      </c>
      <c r="H472" s="1">
        <f t="shared" si="22"/>
        <v>1002446.5503788413</v>
      </c>
      <c r="I472" s="1">
        <f t="shared" si="23"/>
        <v>0</v>
      </c>
      <c r="J472" s="80"/>
    </row>
    <row r="473" spans="1:10">
      <c r="A473" s="94">
        <v>411826</v>
      </c>
      <c r="B473" s="92" t="s">
        <v>803</v>
      </c>
      <c r="C473" s="1">
        <f>(VLOOKUP($A473,'CAF BLS Adjustment'!$B:$S,18,FALSE))</f>
        <v>8409852.7705952283</v>
      </c>
      <c r="D473" s="1">
        <f>(VLOOKUP($A473,'CAF BLS Adjustment'!$B:$S,8,FALSE))</f>
        <v>404310</v>
      </c>
      <c r="E473" s="1">
        <f>(VLOOKUP($A473,'CAF BLS Adjustment'!$B:$S,5,FALSE))</f>
        <v>3764794</v>
      </c>
      <c r="F473" s="1">
        <f>(VLOOKUP($A473,'CAF BLS Adjustment'!$B:$S,6,FALSE))</f>
        <v>5362578</v>
      </c>
      <c r="G473" s="1">
        <f t="shared" si="21"/>
        <v>404310</v>
      </c>
      <c r="H473" s="1">
        <f t="shared" si="22"/>
        <v>3764794</v>
      </c>
      <c r="I473" s="1">
        <f t="shared" si="23"/>
        <v>4240748.7705952283</v>
      </c>
      <c r="J473" s="80"/>
    </row>
    <row r="474" spans="1:10">
      <c r="A474" s="94">
        <v>411827</v>
      </c>
      <c r="B474" s="92" t="s">
        <v>804</v>
      </c>
      <c r="C474" s="1">
        <f>(VLOOKUP($A474,'CAF BLS Adjustment'!$B:$S,18,FALSE))</f>
        <v>2024834.9228823362</v>
      </c>
      <c r="D474" s="1">
        <f>(VLOOKUP($A474,'CAF BLS Adjustment'!$B:$S,8,FALSE))</f>
        <v>228456</v>
      </c>
      <c r="E474" s="1">
        <f>(VLOOKUP($A474,'CAF BLS Adjustment'!$B:$S,5,FALSE))</f>
        <v>2040241</v>
      </c>
      <c r="F474" s="1">
        <f>(VLOOKUP($A474,'CAF BLS Adjustment'!$B:$S,6,FALSE))</f>
        <v>0</v>
      </c>
      <c r="G474" s="1">
        <f t="shared" si="21"/>
        <v>228456</v>
      </c>
      <c r="H474" s="1">
        <f t="shared" si="22"/>
        <v>1796378.9228823362</v>
      </c>
      <c r="I474" s="1">
        <f t="shared" si="23"/>
        <v>0</v>
      </c>
      <c r="J474" s="80"/>
    </row>
    <row r="475" spans="1:10">
      <c r="A475" s="94">
        <v>411831</v>
      </c>
      <c r="B475" s="92" t="s">
        <v>806</v>
      </c>
      <c r="C475" s="1">
        <f>(VLOOKUP($A475,'CAF BLS Adjustment'!$B:$S,18,FALSE))</f>
        <v>1102486.9250033491</v>
      </c>
      <c r="D475" s="1">
        <f>(VLOOKUP($A475,'CAF BLS Adjustment'!$B:$S,8,FALSE))</f>
        <v>141822</v>
      </c>
      <c r="E475" s="1">
        <f>(VLOOKUP($A475,'CAF BLS Adjustment'!$B:$S,5,FALSE))</f>
        <v>1096203</v>
      </c>
      <c r="F475" s="1">
        <f>(VLOOKUP($A475,'CAF BLS Adjustment'!$B:$S,6,FALSE))</f>
        <v>0</v>
      </c>
      <c r="G475" s="1">
        <f t="shared" si="21"/>
        <v>141822</v>
      </c>
      <c r="H475" s="1">
        <f t="shared" si="22"/>
        <v>960664.92500334908</v>
      </c>
      <c r="I475" s="1">
        <f t="shared" si="23"/>
        <v>0</v>
      </c>
      <c r="J475" s="80"/>
    </row>
    <row r="476" spans="1:10">
      <c r="A476" s="94">
        <v>411833</v>
      </c>
      <c r="B476" s="92" t="s">
        <v>807</v>
      </c>
      <c r="C476" s="1">
        <f>(VLOOKUP($A476,'CAF BLS Adjustment'!$B:$S,18,FALSE))</f>
        <v>1409397.7491426889</v>
      </c>
      <c r="D476" s="1">
        <f>(VLOOKUP($A476,'CAF BLS Adjustment'!$B:$S,8,FALSE))</f>
        <v>17946</v>
      </c>
      <c r="E476" s="1">
        <f>(VLOOKUP($A476,'CAF BLS Adjustment'!$B:$S,5,FALSE))</f>
        <v>1262590</v>
      </c>
      <c r="F476" s="1">
        <f>(VLOOKUP($A476,'CAF BLS Adjustment'!$B:$S,6,FALSE))</f>
        <v>339441</v>
      </c>
      <c r="G476" s="1">
        <f t="shared" si="21"/>
        <v>17946</v>
      </c>
      <c r="H476" s="1">
        <f t="shared" si="22"/>
        <v>1262590</v>
      </c>
      <c r="I476" s="1">
        <f t="shared" si="23"/>
        <v>128861.74914268893</v>
      </c>
      <c r="J476" s="80"/>
    </row>
    <row r="477" spans="1:10">
      <c r="A477" s="94">
        <v>411839</v>
      </c>
      <c r="B477" s="92" t="s">
        <v>808</v>
      </c>
      <c r="C477" s="1">
        <f>(VLOOKUP($A477,'CAF BLS Adjustment'!$B:$S,18,FALSE))</f>
        <v>2099920.3932458931</v>
      </c>
      <c r="D477" s="1">
        <f>(VLOOKUP($A477,'CAF BLS Adjustment'!$B:$S,8,FALSE))</f>
        <v>60378</v>
      </c>
      <c r="E477" s="1">
        <f>(VLOOKUP($A477,'CAF BLS Adjustment'!$B:$S,5,FALSE))</f>
        <v>2301092</v>
      </c>
      <c r="F477" s="1">
        <f>(VLOOKUP($A477,'CAF BLS Adjustment'!$B:$S,6,FALSE))</f>
        <v>0</v>
      </c>
      <c r="G477" s="1">
        <f t="shared" si="21"/>
        <v>60378</v>
      </c>
      <c r="H477" s="1">
        <f t="shared" si="22"/>
        <v>2039542.3932458931</v>
      </c>
      <c r="I477" s="1">
        <f t="shared" si="23"/>
        <v>0</v>
      </c>
      <c r="J477" s="80"/>
    </row>
    <row r="478" spans="1:10">
      <c r="A478" s="94">
        <v>411840</v>
      </c>
      <c r="B478" s="92" t="s">
        <v>809</v>
      </c>
      <c r="C478" s="1">
        <f>(VLOOKUP($A478,'CAF BLS Adjustment'!$B:$S,18,FALSE))</f>
        <v>3806343.3239356373</v>
      </c>
      <c r="D478" s="1">
        <f>(VLOOKUP($A478,'CAF BLS Adjustment'!$B:$S,8,FALSE))</f>
        <v>-282060</v>
      </c>
      <c r="E478" s="1">
        <f>(VLOOKUP($A478,'CAF BLS Adjustment'!$B:$S,5,FALSE))</f>
        <v>2406005</v>
      </c>
      <c r="F478" s="1">
        <f>(VLOOKUP($A478,'CAF BLS Adjustment'!$B:$S,6,FALSE))</f>
        <v>2166433</v>
      </c>
      <c r="G478" s="1">
        <f t="shared" si="21"/>
        <v>-282060</v>
      </c>
      <c r="H478" s="1">
        <f t="shared" si="22"/>
        <v>2406005</v>
      </c>
      <c r="I478" s="1">
        <f t="shared" si="23"/>
        <v>1682398.3239356373</v>
      </c>
      <c r="J478" s="80"/>
    </row>
    <row r="479" spans="1:10">
      <c r="A479" s="94">
        <v>411841</v>
      </c>
      <c r="B479" s="92" t="s">
        <v>810</v>
      </c>
      <c r="C479" s="1">
        <f>(VLOOKUP($A479,'CAF BLS Adjustment'!$B:$S,18,FALSE))</f>
        <v>1708056.7715023591</v>
      </c>
      <c r="D479" s="1">
        <f>(VLOOKUP($A479,'CAF BLS Adjustment'!$B:$S,8,FALSE))</f>
        <v>-31044</v>
      </c>
      <c r="E479" s="1">
        <f>(VLOOKUP($A479,'CAF BLS Adjustment'!$B:$S,5,FALSE))</f>
        <v>2002531</v>
      </c>
      <c r="F479" s="1">
        <f>(VLOOKUP($A479,'CAF BLS Adjustment'!$B:$S,6,FALSE))</f>
        <v>0</v>
      </c>
      <c r="G479" s="1">
        <f t="shared" si="21"/>
        <v>-31044</v>
      </c>
      <c r="H479" s="1">
        <f t="shared" si="22"/>
        <v>1739100.7715023591</v>
      </c>
      <c r="I479" s="1">
        <f t="shared" si="23"/>
        <v>0</v>
      </c>
      <c r="J479" s="80"/>
    </row>
    <row r="480" spans="1:10">
      <c r="A480" s="94">
        <v>411845</v>
      </c>
      <c r="B480" s="92" t="s">
        <v>811</v>
      </c>
      <c r="C480" s="1">
        <f>(VLOOKUP($A480,'CAF BLS Adjustment'!$B:$S,18,FALSE))</f>
        <v>3652452.4529350414</v>
      </c>
      <c r="D480" s="1">
        <f>(VLOOKUP($A480,'CAF BLS Adjustment'!$B:$S,8,FALSE))</f>
        <v>426936</v>
      </c>
      <c r="E480" s="1">
        <f>(VLOOKUP($A480,'CAF BLS Adjustment'!$B:$S,5,FALSE))</f>
        <v>1500294</v>
      </c>
      <c r="F480" s="1">
        <f>(VLOOKUP($A480,'CAF BLS Adjustment'!$B:$S,6,FALSE))</f>
        <v>2193095</v>
      </c>
      <c r="G480" s="1">
        <f t="shared" si="21"/>
        <v>426936</v>
      </c>
      <c r="H480" s="1">
        <f t="shared" si="22"/>
        <v>1500294</v>
      </c>
      <c r="I480" s="1">
        <f t="shared" si="23"/>
        <v>1725222.4529350414</v>
      </c>
      <c r="J480" s="80"/>
    </row>
    <row r="481" spans="1:10">
      <c r="A481" s="94">
        <v>411847</v>
      </c>
      <c r="B481" s="92" t="s">
        <v>812</v>
      </c>
      <c r="C481" s="1">
        <f>(VLOOKUP($A481,'CAF BLS Adjustment'!$B:$S,18,FALSE))</f>
        <v>1819783.0855623824</v>
      </c>
      <c r="D481" s="1">
        <f>(VLOOKUP($A481,'CAF BLS Adjustment'!$B:$S,8,FALSE))</f>
        <v>63438</v>
      </c>
      <c r="E481" s="1">
        <f>(VLOOKUP($A481,'CAF BLS Adjustment'!$B:$S,5,FALSE))</f>
        <v>1460543</v>
      </c>
      <c r="F481" s="1">
        <f>(VLOOKUP($A481,'CAF BLS Adjustment'!$B:$S,6,FALSE))</f>
        <v>508157</v>
      </c>
      <c r="G481" s="1">
        <f t="shared" si="21"/>
        <v>63438</v>
      </c>
      <c r="H481" s="1">
        <f t="shared" si="22"/>
        <v>1460543</v>
      </c>
      <c r="I481" s="1">
        <f t="shared" si="23"/>
        <v>295802.08556238236</v>
      </c>
      <c r="J481" s="80"/>
    </row>
    <row r="482" spans="1:10">
      <c r="A482" s="94">
        <v>411849</v>
      </c>
      <c r="B482" s="92" t="s">
        <v>813</v>
      </c>
      <c r="C482" s="1">
        <f>(VLOOKUP($A482,'CAF BLS Adjustment'!$B:$S,18,FALSE))</f>
        <v>1394509.3568374407</v>
      </c>
      <c r="D482" s="1">
        <f>(VLOOKUP($A482,'CAF BLS Adjustment'!$B:$S,8,FALSE))</f>
        <v>58638</v>
      </c>
      <c r="E482" s="1">
        <f>(VLOOKUP($A482,'CAF BLS Adjustment'!$B:$S,5,FALSE))</f>
        <v>1139745</v>
      </c>
      <c r="F482" s="1">
        <f>(VLOOKUP($A482,'CAF BLS Adjustment'!$B:$S,6,FALSE))</f>
        <v>362972</v>
      </c>
      <c r="G482" s="1">
        <f t="shared" si="21"/>
        <v>58638</v>
      </c>
      <c r="H482" s="1">
        <f t="shared" si="22"/>
        <v>1139745</v>
      </c>
      <c r="I482" s="1">
        <f t="shared" si="23"/>
        <v>196126.35683744075</v>
      </c>
      <c r="J482" s="80"/>
    </row>
    <row r="483" spans="1:10">
      <c r="A483" s="94">
        <v>420463</v>
      </c>
      <c r="B483" s="92" t="s">
        <v>817</v>
      </c>
      <c r="C483" s="1">
        <f>(VLOOKUP($A483,'CAF BLS Adjustment'!$B:$S,18,FALSE))</f>
        <v>715518.0500018663</v>
      </c>
      <c r="D483" s="1">
        <f>(VLOOKUP($A483,'CAF BLS Adjustment'!$B:$S,8,FALSE))</f>
        <v>84336</v>
      </c>
      <c r="E483" s="1">
        <f>(VLOOKUP($A483,'CAF BLS Adjustment'!$B:$S,5,FALSE))</f>
        <v>585562</v>
      </c>
      <c r="F483" s="1">
        <f>(VLOOKUP($A483,'CAF BLS Adjustment'!$B:$S,6,FALSE))</f>
        <v>156351</v>
      </c>
      <c r="G483" s="1">
        <f t="shared" si="21"/>
        <v>84336</v>
      </c>
      <c r="H483" s="1">
        <f t="shared" si="22"/>
        <v>585562</v>
      </c>
      <c r="I483" s="1">
        <f t="shared" si="23"/>
        <v>45620.050001866301</v>
      </c>
      <c r="J483" s="80"/>
    </row>
    <row r="484" spans="1:10">
      <c r="A484" s="94">
        <v>421206</v>
      </c>
      <c r="B484" s="92" t="s">
        <v>818</v>
      </c>
      <c r="C484" s="1">
        <f>(VLOOKUP($A484,'CAF BLS Adjustment'!$B:$S,18,FALSE))</f>
        <v>601750.67087364872</v>
      </c>
      <c r="D484" s="1">
        <f>(VLOOKUP($A484,'CAF BLS Adjustment'!$B:$S,8,FALSE))</f>
        <v>38838</v>
      </c>
      <c r="E484" s="1">
        <f>(VLOOKUP($A484,'CAF BLS Adjustment'!$B:$S,5,FALSE))</f>
        <v>520743</v>
      </c>
      <c r="F484" s="1">
        <f>(VLOOKUP($A484,'CAF BLS Adjustment'!$B:$S,6,FALSE))</f>
        <v>118448</v>
      </c>
      <c r="G484" s="1">
        <f t="shared" si="21"/>
        <v>38838</v>
      </c>
      <c r="H484" s="1">
        <f t="shared" si="22"/>
        <v>520743</v>
      </c>
      <c r="I484" s="1">
        <f t="shared" si="23"/>
        <v>42169.67087364872</v>
      </c>
      <c r="J484" s="80"/>
    </row>
    <row r="485" spans="1:10">
      <c r="A485" s="94">
        <v>421759</v>
      </c>
      <c r="B485" s="92" t="s">
        <v>819</v>
      </c>
      <c r="C485" s="1">
        <f>(VLOOKUP($A485,'CAF BLS Adjustment'!$B:$S,18,FALSE))</f>
        <v>668235.65830427397</v>
      </c>
      <c r="D485" s="1">
        <f>(VLOOKUP($A485,'CAF BLS Adjustment'!$B:$S,8,FALSE))</f>
        <v>49002</v>
      </c>
      <c r="E485" s="1">
        <f>(VLOOKUP($A485,'CAF BLS Adjustment'!$B:$S,5,FALSE))</f>
        <v>731552</v>
      </c>
      <c r="F485" s="1">
        <f>(VLOOKUP($A485,'CAF BLS Adjustment'!$B:$S,6,FALSE))</f>
        <v>0</v>
      </c>
      <c r="G485" s="1">
        <f t="shared" si="21"/>
        <v>49002</v>
      </c>
      <c r="H485" s="1">
        <f t="shared" si="22"/>
        <v>619233.65830427397</v>
      </c>
      <c r="I485" s="1">
        <f t="shared" si="23"/>
        <v>0</v>
      </c>
      <c r="J485" s="80"/>
    </row>
    <row r="486" spans="1:10">
      <c r="A486" s="94">
        <v>421807</v>
      </c>
      <c r="B486" s="92" t="s">
        <v>820</v>
      </c>
      <c r="C486" s="1">
        <f>(VLOOKUP($A486,'CAF BLS Adjustment'!$B:$S,18,FALSE))</f>
        <v>74853.828402487256</v>
      </c>
      <c r="D486" s="1">
        <f>(VLOOKUP($A486,'CAF BLS Adjustment'!$B:$S,8,FALSE))</f>
        <v>19308</v>
      </c>
      <c r="E486" s="1">
        <f>(VLOOKUP($A486,'CAF BLS Adjustment'!$B:$S,5,FALSE))</f>
        <v>69737</v>
      </c>
      <c r="F486" s="1">
        <f>(VLOOKUP($A486,'CAF BLS Adjustment'!$B:$S,6,FALSE))</f>
        <v>6308</v>
      </c>
      <c r="G486" s="1">
        <f t="shared" si="21"/>
        <v>19308</v>
      </c>
      <c r="H486" s="1">
        <f t="shared" si="22"/>
        <v>55545.828402487256</v>
      </c>
      <c r="I486" s="1">
        <f t="shared" si="23"/>
        <v>0</v>
      </c>
      <c r="J486" s="80"/>
    </row>
    <row r="487" spans="1:10">
      <c r="A487" s="94">
        <v>421860</v>
      </c>
      <c r="B487" s="92" t="s">
        <v>821</v>
      </c>
      <c r="C487" s="1">
        <f>(VLOOKUP($A487,'CAF BLS Adjustment'!$B:$S,18,FALSE))</f>
        <v>159777.66393292075</v>
      </c>
      <c r="D487" s="1">
        <f>(VLOOKUP($A487,'CAF BLS Adjustment'!$B:$S,8,FALSE))</f>
        <v>108</v>
      </c>
      <c r="E487" s="1">
        <f>(VLOOKUP($A487,'CAF BLS Adjustment'!$B:$S,5,FALSE))</f>
        <v>182227</v>
      </c>
      <c r="F487" s="1">
        <f>(VLOOKUP($A487,'CAF BLS Adjustment'!$B:$S,6,FALSE))</f>
        <v>0</v>
      </c>
      <c r="G487" s="1">
        <f t="shared" si="21"/>
        <v>108</v>
      </c>
      <c r="H487" s="1">
        <f t="shared" si="22"/>
        <v>159669.66393292075</v>
      </c>
      <c r="I487" s="1">
        <f t="shared" si="23"/>
        <v>0</v>
      </c>
      <c r="J487" s="80"/>
    </row>
    <row r="488" spans="1:10">
      <c r="A488" s="94">
        <v>421864</v>
      </c>
      <c r="B488" s="92" t="s">
        <v>822</v>
      </c>
      <c r="C488" s="1">
        <f>(VLOOKUP($A488,'CAF BLS Adjustment'!$B:$S,18,FALSE))</f>
        <v>2144461.8548250869</v>
      </c>
      <c r="D488" s="1">
        <f>(VLOOKUP($A488,'CAF BLS Adjustment'!$B:$S,8,FALSE))</f>
        <v>-24444</v>
      </c>
      <c r="E488" s="1">
        <f>(VLOOKUP($A488,'CAF BLS Adjustment'!$B:$S,5,FALSE))</f>
        <v>2505824</v>
      </c>
      <c r="F488" s="1">
        <f>(VLOOKUP($A488,'CAF BLS Adjustment'!$B:$S,6,FALSE))</f>
        <v>0</v>
      </c>
      <c r="G488" s="1">
        <f t="shared" si="21"/>
        <v>-24444</v>
      </c>
      <c r="H488" s="1">
        <f t="shared" si="22"/>
        <v>2168905.8548250869</v>
      </c>
      <c r="I488" s="1">
        <f t="shared" si="23"/>
        <v>0</v>
      </c>
      <c r="J488" s="80"/>
    </row>
    <row r="489" spans="1:10">
      <c r="A489" s="94">
        <v>421865</v>
      </c>
      <c r="B489" s="92" t="s">
        <v>823</v>
      </c>
      <c r="C489" s="1">
        <f>(VLOOKUP($A489,'CAF BLS Adjustment'!$B:$S,18,FALSE))</f>
        <v>783465.31532993843</v>
      </c>
      <c r="D489" s="1">
        <f>(VLOOKUP($A489,'CAF BLS Adjustment'!$B:$S,8,FALSE))</f>
        <v>88764</v>
      </c>
      <c r="E489" s="1">
        <f>(VLOOKUP($A489,'CAF BLS Adjustment'!$B:$S,5,FALSE))</f>
        <v>840300</v>
      </c>
      <c r="F489" s="1">
        <f>(VLOOKUP($A489,'CAF BLS Adjustment'!$B:$S,6,FALSE))</f>
        <v>0</v>
      </c>
      <c r="G489" s="1">
        <f t="shared" si="21"/>
        <v>88764</v>
      </c>
      <c r="H489" s="1">
        <f t="shared" si="22"/>
        <v>694701.31532993843</v>
      </c>
      <c r="I489" s="1">
        <f t="shared" si="23"/>
        <v>0</v>
      </c>
      <c r="J489" s="80"/>
    </row>
    <row r="490" spans="1:10">
      <c r="A490" s="94">
        <v>421866</v>
      </c>
      <c r="B490" s="92" t="s">
        <v>824</v>
      </c>
      <c r="C490" s="1">
        <f>(VLOOKUP($A490,'CAF BLS Adjustment'!$B:$S,18,FALSE))</f>
        <v>161992.01638758177</v>
      </c>
      <c r="D490" s="1">
        <f>(VLOOKUP($A490,'CAF BLS Adjustment'!$B:$S,8,FALSE))</f>
        <v>-115548</v>
      </c>
      <c r="E490" s="1">
        <f>(VLOOKUP($A490,'CAF BLS Adjustment'!$B:$S,5,FALSE))</f>
        <v>338457</v>
      </c>
      <c r="F490" s="1">
        <f>(VLOOKUP($A490,'CAF BLS Adjustment'!$B:$S,6,FALSE))</f>
        <v>0</v>
      </c>
      <c r="G490" s="1">
        <f t="shared" si="21"/>
        <v>-115548</v>
      </c>
      <c r="H490" s="1">
        <f t="shared" si="22"/>
        <v>277540.01638758177</v>
      </c>
      <c r="I490" s="1">
        <f t="shared" si="23"/>
        <v>0</v>
      </c>
      <c r="J490" s="80"/>
    </row>
    <row r="491" spans="1:10">
      <c r="A491" s="94">
        <v>421876</v>
      </c>
      <c r="B491" s="92" t="s">
        <v>826</v>
      </c>
      <c r="C491" s="1">
        <f>(VLOOKUP($A491,'CAF BLS Adjustment'!$B:$S,18,FALSE))</f>
        <v>119607.16176527158</v>
      </c>
      <c r="D491" s="1">
        <f>(VLOOKUP($A491,'CAF BLS Adjustment'!$B:$S,8,FALSE))</f>
        <v>-4350</v>
      </c>
      <c r="E491" s="1">
        <f>(VLOOKUP($A491,'CAF BLS Adjustment'!$B:$S,5,FALSE))</f>
        <v>138306.55227088381</v>
      </c>
      <c r="F491" s="1">
        <f>(VLOOKUP($A491,'CAF BLS Adjustment'!$B:$S,6,FALSE))</f>
        <v>0</v>
      </c>
      <c r="G491" s="1">
        <f t="shared" si="21"/>
        <v>-4350</v>
      </c>
      <c r="H491" s="1">
        <f t="shared" si="22"/>
        <v>123957.16176527158</v>
      </c>
      <c r="I491" s="1">
        <f t="shared" si="23"/>
        <v>0</v>
      </c>
      <c r="J491" s="80"/>
    </row>
    <row r="492" spans="1:10">
      <c r="A492" s="94">
        <v>421882</v>
      </c>
      <c r="B492" s="92" t="s">
        <v>827</v>
      </c>
      <c r="C492" s="1">
        <f>(VLOOKUP($A492,'CAF BLS Adjustment'!$B:$S,18,FALSE))</f>
        <v>1358173.4982398069</v>
      </c>
      <c r="D492" s="1">
        <f>(VLOOKUP($A492,'CAF BLS Adjustment'!$B:$S,8,FALSE))</f>
        <v>59238</v>
      </c>
      <c r="E492" s="1">
        <f>(VLOOKUP($A492,'CAF BLS Adjustment'!$B:$S,5,FALSE))</f>
        <v>1730473</v>
      </c>
      <c r="F492" s="1">
        <f>(VLOOKUP($A492,'CAF BLS Adjustment'!$B:$S,6,FALSE))</f>
        <v>0</v>
      </c>
      <c r="G492" s="1">
        <f t="shared" si="21"/>
        <v>59238</v>
      </c>
      <c r="H492" s="1">
        <f t="shared" si="22"/>
        <v>1298935.4982398069</v>
      </c>
      <c r="I492" s="1">
        <f t="shared" si="23"/>
        <v>0</v>
      </c>
      <c r="J492" s="80"/>
    </row>
    <row r="493" spans="1:10">
      <c r="A493" s="94">
        <v>421886</v>
      </c>
      <c r="B493" s="92" t="s">
        <v>828</v>
      </c>
      <c r="C493" s="1">
        <f>(VLOOKUP($A493,'CAF BLS Adjustment'!$B:$S,18,FALSE))</f>
        <v>232617.04533046216</v>
      </c>
      <c r="D493" s="1">
        <f>(VLOOKUP($A493,'CAF BLS Adjustment'!$B:$S,8,FALSE))</f>
        <v>-52386</v>
      </c>
      <c r="E493" s="1">
        <f>(VLOOKUP($A493,'CAF BLS Adjustment'!$B:$S,5,FALSE))</f>
        <v>338013</v>
      </c>
      <c r="F493" s="1">
        <f>(VLOOKUP($A493,'CAF BLS Adjustment'!$B:$S,6,FALSE))</f>
        <v>0</v>
      </c>
      <c r="G493" s="1">
        <f t="shared" si="21"/>
        <v>-52386</v>
      </c>
      <c r="H493" s="1">
        <f t="shared" si="22"/>
        <v>285003.04533046216</v>
      </c>
      <c r="I493" s="1">
        <f t="shared" si="23"/>
        <v>0</v>
      </c>
      <c r="J493" s="80"/>
    </row>
    <row r="494" spans="1:10">
      <c r="A494" s="94">
        <v>421887</v>
      </c>
      <c r="B494" s="92" t="s">
        <v>829</v>
      </c>
      <c r="C494" s="1">
        <f>(VLOOKUP($A494,'CAF BLS Adjustment'!$B:$S,18,FALSE))</f>
        <v>1437945.7571253425</v>
      </c>
      <c r="D494" s="1">
        <f>(VLOOKUP($A494,'CAF BLS Adjustment'!$B:$S,8,FALSE))</f>
        <v>53442</v>
      </c>
      <c r="E494" s="1">
        <f>(VLOOKUP($A494,'CAF BLS Adjustment'!$B:$S,5,FALSE))</f>
        <v>766340</v>
      </c>
      <c r="F494" s="1">
        <f>(VLOOKUP($A494,'CAF BLS Adjustment'!$B:$S,6,FALSE))</f>
        <v>793681</v>
      </c>
      <c r="G494" s="1">
        <f t="shared" si="21"/>
        <v>53442</v>
      </c>
      <c r="H494" s="1">
        <f t="shared" si="22"/>
        <v>766340</v>
      </c>
      <c r="I494" s="1">
        <f t="shared" si="23"/>
        <v>618163.7571253425</v>
      </c>
      <c r="J494" s="80"/>
    </row>
    <row r="495" spans="1:10">
      <c r="A495" s="94">
        <v>421890</v>
      </c>
      <c r="B495" s="92" t="s">
        <v>831</v>
      </c>
      <c r="C495" s="1">
        <f>(VLOOKUP($A495,'CAF BLS Adjustment'!$B:$S,18,FALSE))</f>
        <v>1139517.4870524628</v>
      </c>
      <c r="D495" s="1">
        <f>(VLOOKUP($A495,'CAF BLS Adjustment'!$B:$S,8,FALSE))</f>
        <v>74286</v>
      </c>
      <c r="E495" s="1">
        <f>(VLOOKUP($A495,'CAF BLS Adjustment'!$B:$S,5,FALSE))</f>
        <v>1239568</v>
      </c>
      <c r="F495" s="1">
        <f>(VLOOKUP($A495,'CAF BLS Adjustment'!$B:$S,6,FALSE))</f>
        <v>4144</v>
      </c>
      <c r="G495" s="1">
        <f t="shared" si="21"/>
        <v>74286</v>
      </c>
      <c r="H495" s="1">
        <f t="shared" si="22"/>
        <v>1065231.4870524628</v>
      </c>
      <c r="I495" s="1">
        <f t="shared" si="23"/>
        <v>0</v>
      </c>
      <c r="J495" s="80"/>
    </row>
    <row r="496" spans="1:10">
      <c r="A496" s="94">
        <v>421893</v>
      </c>
      <c r="B496" s="92" t="s">
        <v>832</v>
      </c>
      <c r="C496" s="1">
        <f>(VLOOKUP($A496,'CAF BLS Adjustment'!$B:$S,18,FALSE))</f>
        <v>70088.837482487026</v>
      </c>
      <c r="D496" s="1">
        <f>(VLOOKUP($A496,'CAF BLS Adjustment'!$B:$S,8,FALSE))</f>
        <v>-144</v>
      </c>
      <c r="E496" s="1">
        <f>(VLOOKUP($A496,'CAF BLS Adjustment'!$B:$S,5,FALSE))</f>
        <v>83865</v>
      </c>
      <c r="F496" s="1">
        <f>(VLOOKUP($A496,'CAF BLS Adjustment'!$B:$S,6,FALSE))</f>
        <v>796</v>
      </c>
      <c r="G496" s="1">
        <f t="shared" si="21"/>
        <v>-144</v>
      </c>
      <c r="H496" s="1">
        <f t="shared" si="22"/>
        <v>70232.837482487026</v>
      </c>
      <c r="I496" s="1">
        <f t="shared" si="23"/>
        <v>0</v>
      </c>
      <c r="J496" s="80"/>
    </row>
    <row r="497" spans="1:10">
      <c r="A497" s="94">
        <v>421901</v>
      </c>
      <c r="B497" s="92" t="s">
        <v>834</v>
      </c>
      <c r="C497" s="1">
        <f>(VLOOKUP($A497,'CAF BLS Adjustment'!$B:$S,18,FALSE))</f>
        <v>1388826.6805566407</v>
      </c>
      <c r="D497" s="1">
        <f>(VLOOKUP($A497,'CAF BLS Adjustment'!$B:$S,8,FALSE))</f>
        <v>131850</v>
      </c>
      <c r="E497" s="1">
        <f>(VLOOKUP($A497,'CAF BLS Adjustment'!$B:$S,5,FALSE))</f>
        <v>1490624</v>
      </c>
      <c r="F497" s="1">
        <f>(VLOOKUP($A497,'CAF BLS Adjustment'!$B:$S,6,FALSE))</f>
        <v>0</v>
      </c>
      <c r="G497" s="1">
        <f t="shared" si="21"/>
        <v>131850</v>
      </c>
      <c r="H497" s="1">
        <f t="shared" si="22"/>
        <v>1256976.6805566407</v>
      </c>
      <c r="I497" s="1">
        <f t="shared" si="23"/>
        <v>0</v>
      </c>
      <c r="J497" s="80"/>
    </row>
    <row r="498" spans="1:10">
      <c r="A498" s="94">
        <v>421912</v>
      </c>
      <c r="B498" s="92" t="s">
        <v>836</v>
      </c>
      <c r="C498" s="1">
        <f>(VLOOKUP($A498,'CAF BLS Adjustment'!$B:$S,18,FALSE))</f>
        <v>1137743.1988797418</v>
      </c>
      <c r="D498" s="1">
        <f>(VLOOKUP($A498,'CAF BLS Adjustment'!$B:$S,8,FALSE))</f>
        <v>-4416</v>
      </c>
      <c r="E498" s="1">
        <f>(VLOOKUP($A498,'CAF BLS Adjustment'!$B:$S,5,FALSE))</f>
        <v>1327088</v>
      </c>
      <c r="F498" s="1">
        <f>(VLOOKUP($A498,'CAF BLS Adjustment'!$B:$S,6,FALSE))</f>
        <v>0</v>
      </c>
      <c r="G498" s="1">
        <f t="shared" si="21"/>
        <v>-4416</v>
      </c>
      <c r="H498" s="1">
        <f t="shared" si="22"/>
        <v>1142159.1988797418</v>
      </c>
      <c r="I498" s="1">
        <f t="shared" si="23"/>
        <v>0</v>
      </c>
      <c r="J498" s="80"/>
    </row>
    <row r="499" spans="1:10">
      <c r="A499" s="94">
        <v>421920</v>
      </c>
      <c r="B499" s="92" t="s">
        <v>839</v>
      </c>
      <c r="C499" s="1">
        <f>(VLOOKUP($A499,'CAF BLS Adjustment'!$B:$S,18,FALSE))</f>
        <v>524224.14343692001</v>
      </c>
      <c r="D499" s="1">
        <f>(VLOOKUP($A499,'CAF BLS Adjustment'!$B:$S,8,FALSE))</f>
        <v>84960</v>
      </c>
      <c r="E499" s="1">
        <f>(VLOOKUP($A499,'CAF BLS Adjustment'!$B:$S,5,FALSE))</f>
        <v>505409</v>
      </c>
      <c r="F499" s="1">
        <f>(VLOOKUP($A499,'CAF BLS Adjustment'!$B:$S,6,FALSE))</f>
        <v>0</v>
      </c>
      <c r="G499" s="1">
        <f t="shared" si="21"/>
        <v>84960</v>
      </c>
      <c r="H499" s="1">
        <f t="shared" si="22"/>
        <v>439264.14343692001</v>
      </c>
      <c r="I499" s="1">
        <f t="shared" si="23"/>
        <v>0</v>
      </c>
      <c r="J499" s="80"/>
    </row>
    <row r="500" spans="1:10">
      <c r="A500" s="94">
        <v>421931</v>
      </c>
      <c r="B500" s="92" t="s">
        <v>843</v>
      </c>
      <c r="C500" s="1">
        <f>(VLOOKUP($A500,'CAF BLS Adjustment'!$B:$S,18,FALSE))</f>
        <v>2501210.0666095093</v>
      </c>
      <c r="D500" s="1">
        <f>(VLOOKUP($A500,'CAF BLS Adjustment'!$B:$S,8,FALSE))</f>
        <v>117570</v>
      </c>
      <c r="E500" s="1">
        <f>(VLOOKUP($A500,'CAF BLS Adjustment'!$B:$S,5,FALSE))</f>
        <v>2050110</v>
      </c>
      <c r="F500" s="1">
        <f>(VLOOKUP($A500,'CAF BLS Adjustment'!$B:$S,6,FALSE))</f>
        <v>724111</v>
      </c>
      <c r="G500" s="1">
        <f t="shared" si="21"/>
        <v>117570</v>
      </c>
      <c r="H500" s="1">
        <f t="shared" si="22"/>
        <v>2050110</v>
      </c>
      <c r="I500" s="1">
        <f t="shared" si="23"/>
        <v>333530.06660950929</v>
      </c>
      <c r="J500" s="80"/>
    </row>
    <row r="501" spans="1:10">
      <c r="A501" s="94">
        <v>421935</v>
      </c>
      <c r="B501" s="92" t="s">
        <v>846</v>
      </c>
      <c r="C501" s="1">
        <f>(VLOOKUP($A501,'CAF BLS Adjustment'!$B:$S,18,FALSE))</f>
        <v>246697.78921216581</v>
      </c>
      <c r="D501" s="1">
        <f>(VLOOKUP($A501,'CAF BLS Adjustment'!$B:$S,8,FALSE))</f>
        <v>88962</v>
      </c>
      <c r="E501" s="1">
        <f>(VLOOKUP($A501,'CAF BLS Adjustment'!$B:$S,5,FALSE))</f>
        <v>203798</v>
      </c>
      <c r="F501" s="1">
        <f>(VLOOKUP($A501,'CAF BLS Adjustment'!$B:$S,6,FALSE))</f>
        <v>730</v>
      </c>
      <c r="G501" s="1">
        <f t="shared" si="21"/>
        <v>88962</v>
      </c>
      <c r="H501" s="1">
        <f t="shared" si="22"/>
        <v>157735.78921216581</v>
      </c>
      <c r="I501" s="1">
        <f t="shared" si="23"/>
        <v>0</v>
      </c>
      <c r="J501" s="80"/>
    </row>
    <row r="502" spans="1:10">
      <c r="A502" s="94">
        <v>421942</v>
      </c>
      <c r="B502" s="92" t="s">
        <v>848</v>
      </c>
      <c r="C502" s="1">
        <f>(VLOOKUP($A502,'CAF BLS Adjustment'!$B:$S,18,FALSE))</f>
        <v>312988.21460618725</v>
      </c>
      <c r="D502" s="1">
        <f>(VLOOKUP($A502,'CAF BLS Adjustment'!$B:$S,8,FALSE))</f>
        <v>660</v>
      </c>
      <c r="E502" s="1">
        <f>(VLOOKUP($A502,'CAF BLS Adjustment'!$B:$S,5,FALSE))</f>
        <v>377256</v>
      </c>
      <c r="F502" s="1">
        <f>(VLOOKUP($A502,'CAF BLS Adjustment'!$B:$S,6,FALSE))</f>
        <v>585</v>
      </c>
      <c r="G502" s="1">
        <f t="shared" si="21"/>
        <v>660</v>
      </c>
      <c r="H502" s="1">
        <f t="shared" si="22"/>
        <v>312328.21460618725</v>
      </c>
      <c r="I502" s="1">
        <f t="shared" si="23"/>
        <v>0</v>
      </c>
      <c r="J502" s="80"/>
    </row>
    <row r="503" spans="1:10">
      <c r="A503" s="94">
        <v>421945</v>
      </c>
      <c r="B503" s="92" t="s">
        <v>849</v>
      </c>
      <c r="C503" s="1">
        <f>(VLOOKUP($A503,'CAF BLS Adjustment'!$B:$S,18,FALSE))</f>
        <v>153868.73990724646</v>
      </c>
      <c r="D503" s="1">
        <f>(VLOOKUP($A503,'CAF BLS Adjustment'!$B:$S,8,FALSE))</f>
        <v>-128856</v>
      </c>
      <c r="E503" s="1">
        <f>(VLOOKUP($A503,'CAF BLS Adjustment'!$B:$S,5,FALSE))</f>
        <v>357733</v>
      </c>
      <c r="F503" s="1">
        <f>(VLOOKUP($A503,'CAF BLS Adjustment'!$B:$S,6,FALSE))</f>
        <v>0</v>
      </c>
      <c r="G503" s="1">
        <f t="shared" si="21"/>
        <v>-128856</v>
      </c>
      <c r="H503" s="1">
        <f t="shared" si="22"/>
        <v>282724.73990724643</v>
      </c>
      <c r="I503" s="1">
        <f t="shared" si="23"/>
        <v>0</v>
      </c>
      <c r="J503" s="80"/>
    </row>
    <row r="504" spans="1:10">
      <c r="A504" s="94">
        <v>421949</v>
      </c>
      <c r="B504" s="92" t="s">
        <v>850</v>
      </c>
      <c r="C504" s="1">
        <f>(VLOOKUP($A504,'CAF BLS Adjustment'!$B:$S,18,FALSE))</f>
        <v>1268083.599421191</v>
      </c>
      <c r="D504" s="1">
        <f>(VLOOKUP($A504,'CAF BLS Adjustment'!$B:$S,8,FALSE))</f>
        <v>-33258</v>
      </c>
      <c r="E504" s="1">
        <f>(VLOOKUP($A504,'CAF BLS Adjustment'!$B:$S,5,FALSE))</f>
        <v>1525063</v>
      </c>
      <c r="F504" s="1">
        <f>(VLOOKUP($A504,'CAF BLS Adjustment'!$B:$S,6,FALSE))</f>
        <v>0</v>
      </c>
      <c r="G504" s="1">
        <f t="shared" si="21"/>
        <v>-33258</v>
      </c>
      <c r="H504" s="1">
        <f t="shared" si="22"/>
        <v>1301341.599421191</v>
      </c>
      <c r="I504" s="1">
        <f t="shared" si="23"/>
        <v>0</v>
      </c>
      <c r="J504" s="80"/>
    </row>
    <row r="505" spans="1:10">
      <c r="A505" s="94">
        <v>431704</v>
      </c>
      <c r="B505" s="92" t="s">
        <v>853</v>
      </c>
      <c r="C505" s="1">
        <f>(VLOOKUP($A505,'CAF BLS Adjustment'!$B:$S,18,FALSE))</f>
        <v>453394.23696508963</v>
      </c>
      <c r="D505" s="1">
        <f>(VLOOKUP($A505,'CAF BLS Adjustment'!$B:$S,8,FALSE))</f>
        <v>53196</v>
      </c>
      <c r="E505" s="1">
        <f>(VLOOKUP($A505,'CAF BLS Adjustment'!$B:$S,5,FALSE))</f>
        <v>466872</v>
      </c>
      <c r="F505" s="1">
        <f>(VLOOKUP($A505,'CAF BLS Adjustment'!$B:$S,6,FALSE))</f>
        <v>0</v>
      </c>
      <c r="G505" s="1">
        <f t="shared" si="21"/>
        <v>53196</v>
      </c>
      <c r="H505" s="1">
        <f t="shared" si="22"/>
        <v>400198.23696508963</v>
      </c>
      <c r="I505" s="1">
        <f t="shared" si="23"/>
        <v>0</v>
      </c>
      <c r="J505" s="80"/>
    </row>
    <row r="506" spans="1:10">
      <c r="A506" s="94">
        <v>431788</v>
      </c>
      <c r="B506" s="92" t="s">
        <v>854</v>
      </c>
      <c r="C506" s="1">
        <f>(VLOOKUP($A506,'CAF BLS Adjustment'!$B:$S,18,FALSE))</f>
        <v>685260.70070836297</v>
      </c>
      <c r="D506" s="1">
        <f>(VLOOKUP($A506,'CAF BLS Adjustment'!$B:$S,8,FALSE))</f>
        <v>-115578</v>
      </c>
      <c r="E506" s="1">
        <f>(VLOOKUP($A506,'CAF BLS Adjustment'!$B:$S,5,FALSE))</f>
        <v>887878</v>
      </c>
      <c r="F506" s="1">
        <f>(VLOOKUP($A506,'CAF BLS Adjustment'!$B:$S,6,FALSE))</f>
        <v>0</v>
      </c>
      <c r="G506" s="1">
        <f t="shared" si="21"/>
        <v>-115578</v>
      </c>
      <c r="H506" s="1">
        <f t="shared" si="22"/>
        <v>800838.70070836297</v>
      </c>
      <c r="I506" s="1">
        <f t="shared" si="23"/>
        <v>0</v>
      </c>
      <c r="J506" s="80"/>
    </row>
    <row r="507" spans="1:10">
      <c r="A507" s="94">
        <v>431831</v>
      </c>
      <c r="B507" s="92" t="s">
        <v>855</v>
      </c>
      <c r="C507" s="1">
        <f>(VLOOKUP($A507,'CAF BLS Adjustment'!$B:$S,18,FALSE))</f>
        <v>277834.15832612675</v>
      </c>
      <c r="D507" s="1">
        <f>(VLOOKUP($A507,'CAF BLS Adjustment'!$B:$S,8,FALSE))</f>
        <v>-11490</v>
      </c>
      <c r="E507" s="1">
        <f>(VLOOKUP($A507,'CAF BLS Adjustment'!$B:$S,5,FALSE))</f>
        <v>322451.76885308721</v>
      </c>
      <c r="F507" s="1">
        <f>(VLOOKUP($A507,'CAF BLS Adjustment'!$B:$S,6,FALSE))</f>
        <v>0</v>
      </c>
      <c r="G507" s="1">
        <f t="shared" si="21"/>
        <v>-11490</v>
      </c>
      <c r="H507" s="1">
        <f t="shared" si="22"/>
        <v>289324.15832612675</v>
      </c>
      <c r="I507" s="1">
        <f t="shared" si="23"/>
        <v>0</v>
      </c>
      <c r="J507" s="80"/>
    </row>
    <row r="508" spans="1:10">
      <c r="A508" s="94">
        <v>431966</v>
      </c>
      <c r="B508" s="92" t="s">
        <v>856</v>
      </c>
      <c r="C508" s="1">
        <f>(VLOOKUP($A508,'CAF BLS Adjustment'!$B:$S,18,FALSE))</f>
        <v>378901.83605173952</v>
      </c>
      <c r="D508" s="1">
        <f>(VLOOKUP($A508,'CAF BLS Adjustment'!$B:$S,8,FALSE))</f>
        <v>-1152</v>
      </c>
      <c r="E508" s="1">
        <f>(VLOOKUP($A508,'CAF BLS Adjustment'!$B:$S,5,FALSE))</f>
        <v>427484</v>
      </c>
      <c r="F508" s="1">
        <f>(VLOOKUP($A508,'CAF BLS Adjustment'!$B:$S,6,FALSE))</f>
        <v>4165</v>
      </c>
      <c r="G508" s="1">
        <f t="shared" si="21"/>
        <v>-1152</v>
      </c>
      <c r="H508" s="1">
        <f t="shared" si="22"/>
        <v>380053.83605173952</v>
      </c>
      <c r="I508" s="1">
        <f t="shared" si="23"/>
        <v>0</v>
      </c>
      <c r="J508" s="80"/>
    </row>
    <row r="509" spans="1:10">
      <c r="A509" s="94">
        <v>431968</v>
      </c>
      <c r="B509" s="92" t="s">
        <v>857</v>
      </c>
      <c r="C509" s="1">
        <f>(VLOOKUP($A509,'CAF BLS Adjustment'!$B:$S,18,FALSE))</f>
        <v>204384.46668260387</v>
      </c>
      <c r="D509" s="1">
        <f>(VLOOKUP($A509,'CAF BLS Adjustment'!$B:$S,8,FALSE))</f>
        <v>1158</v>
      </c>
      <c r="E509" s="1">
        <f>(VLOOKUP($A509,'CAF BLS Adjustment'!$B:$S,5,FALSE))</f>
        <v>253030</v>
      </c>
      <c r="F509" s="1">
        <f>(VLOOKUP($A509,'CAF BLS Adjustment'!$B:$S,6,FALSE))</f>
        <v>0</v>
      </c>
      <c r="G509" s="1">
        <f t="shared" si="21"/>
        <v>1158</v>
      </c>
      <c r="H509" s="1">
        <f t="shared" si="22"/>
        <v>203226.46668260387</v>
      </c>
      <c r="I509" s="1">
        <f t="shared" si="23"/>
        <v>0</v>
      </c>
      <c r="J509" s="80"/>
    </row>
    <row r="510" spans="1:10">
      <c r="A510" s="94">
        <v>431969</v>
      </c>
      <c r="B510" s="92" t="s">
        <v>858</v>
      </c>
      <c r="C510" s="1">
        <f>(VLOOKUP($A510,'CAF BLS Adjustment'!$B:$S,18,FALSE))</f>
        <v>1487692.8231929152</v>
      </c>
      <c r="D510" s="1">
        <f>(VLOOKUP($A510,'CAF BLS Adjustment'!$B:$S,8,FALSE))</f>
        <v>124464</v>
      </c>
      <c r="E510" s="1">
        <f>(VLOOKUP($A510,'CAF BLS Adjustment'!$B:$S,5,FALSE))</f>
        <v>1706540</v>
      </c>
      <c r="F510" s="1">
        <f>(VLOOKUP($A510,'CAF BLS Adjustment'!$B:$S,6,FALSE))</f>
        <v>0</v>
      </c>
      <c r="G510" s="1">
        <f t="shared" si="21"/>
        <v>124464</v>
      </c>
      <c r="H510" s="1">
        <f t="shared" si="22"/>
        <v>1363228.8231929152</v>
      </c>
      <c r="I510" s="1">
        <f t="shared" si="23"/>
        <v>0</v>
      </c>
      <c r="J510" s="80"/>
    </row>
    <row r="511" spans="1:10">
      <c r="A511" s="94">
        <v>431974</v>
      </c>
      <c r="B511" s="92" t="s">
        <v>859</v>
      </c>
      <c r="C511" s="1">
        <f>(VLOOKUP($A511,'CAF BLS Adjustment'!$B:$S,18,FALSE))</f>
        <v>488130.15193463425</v>
      </c>
      <c r="D511" s="1">
        <f>(VLOOKUP($A511,'CAF BLS Adjustment'!$B:$S,8,FALSE))</f>
        <v>41940</v>
      </c>
      <c r="E511" s="1">
        <f>(VLOOKUP($A511,'CAF BLS Adjustment'!$B:$S,5,FALSE))</f>
        <v>510191</v>
      </c>
      <c r="F511" s="1">
        <f>(VLOOKUP($A511,'CAF BLS Adjustment'!$B:$S,6,FALSE))</f>
        <v>0</v>
      </c>
      <c r="G511" s="1">
        <f t="shared" si="21"/>
        <v>41940</v>
      </c>
      <c r="H511" s="1">
        <f t="shared" si="22"/>
        <v>446190.15193463425</v>
      </c>
      <c r="I511" s="1">
        <f t="shared" si="23"/>
        <v>0</v>
      </c>
      <c r="J511" s="80"/>
    </row>
    <row r="512" spans="1:10">
      <c r="A512" s="94">
        <v>431977</v>
      </c>
      <c r="B512" s="92" t="s">
        <v>861</v>
      </c>
      <c r="C512" s="1">
        <f>(VLOOKUP($A512,'CAF BLS Adjustment'!$B:$S,18,FALSE))</f>
        <v>1278142.1438773323</v>
      </c>
      <c r="D512" s="1">
        <f>(VLOOKUP($A512,'CAF BLS Adjustment'!$B:$S,8,FALSE))</f>
        <v>130668</v>
      </c>
      <c r="E512" s="1">
        <f>(VLOOKUP($A512,'CAF BLS Adjustment'!$B:$S,5,FALSE))</f>
        <v>1313651</v>
      </c>
      <c r="F512" s="1">
        <f>(VLOOKUP($A512,'CAF BLS Adjustment'!$B:$S,6,FALSE))</f>
        <v>0</v>
      </c>
      <c r="G512" s="1">
        <f t="shared" si="21"/>
        <v>130668</v>
      </c>
      <c r="H512" s="1">
        <f t="shared" si="22"/>
        <v>1147474.1438773323</v>
      </c>
      <c r="I512" s="1">
        <f t="shared" si="23"/>
        <v>0</v>
      </c>
      <c r="J512" s="80"/>
    </row>
    <row r="513" spans="1:10">
      <c r="A513" s="94">
        <v>431979</v>
      </c>
      <c r="B513" s="92" t="s">
        <v>862</v>
      </c>
      <c r="C513" s="1">
        <f>(VLOOKUP($A513,'CAF BLS Adjustment'!$B:$S,18,FALSE))</f>
        <v>1120937.8955953449</v>
      </c>
      <c r="D513" s="1">
        <f>(VLOOKUP($A513,'CAF BLS Adjustment'!$B:$S,8,FALSE))</f>
        <v>-20274</v>
      </c>
      <c r="E513" s="1">
        <f>(VLOOKUP($A513,'CAF BLS Adjustment'!$B:$S,5,FALSE))</f>
        <v>738040</v>
      </c>
      <c r="F513" s="1">
        <f>(VLOOKUP($A513,'CAF BLS Adjustment'!$B:$S,6,FALSE))</f>
        <v>570798</v>
      </c>
      <c r="G513" s="1">
        <f t="shared" si="21"/>
        <v>-20274</v>
      </c>
      <c r="H513" s="1">
        <f t="shared" si="22"/>
        <v>738040</v>
      </c>
      <c r="I513" s="1">
        <f t="shared" si="23"/>
        <v>403171.89559534495</v>
      </c>
      <c r="J513" s="80"/>
    </row>
    <row r="514" spans="1:10">
      <c r="A514" s="94">
        <v>431980</v>
      </c>
      <c r="B514" s="92" t="s">
        <v>863</v>
      </c>
      <c r="C514" s="1">
        <f>(VLOOKUP($A514,'CAF BLS Adjustment'!$B:$S,18,FALSE))</f>
        <v>2864682.3097414267</v>
      </c>
      <c r="D514" s="1">
        <f>(VLOOKUP($A514,'CAF BLS Adjustment'!$B:$S,8,FALSE))</f>
        <v>-124788</v>
      </c>
      <c r="E514" s="1">
        <f>(VLOOKUP($A514,'CAF BLS Adjustment'!$B:$S,5,FALSE))</f>
        <v>3199396</v>
      </c>
      <c r="F514" s="1">
        <f>(VLOOKUP($A514,'CAF BLS Adjustment'!$B:$S,6,FALSE))</f>
        <v>211768</v>
      </c>
      <c r="G514" s="1">
        <f t="shared" si="21"/>
        <v>-124788</v>
      </c>
      <c r="H514" s="1">
        <f t="shared" si="22"/>
        <v>2989470.3097414267</v>
      </c>
      <c r="I514" s="1">
        <f t="shared" si="23"/>
        <v>0</v>
      </c>
      <c r="J514" s="80"/>
    </row>
    <row r="515" spans="1:10">
      <c r="A515" s="94">
        <v>431994</v>
      </c>
      <c r="B515" s="92" t="s">
        <v>868</v>
      </c>
      <c r="C515" s="1">
        <f>(VLOOKUP($A515,'CAF BLS Adjustment'!$B:$S,18,FALSE))</f>
        <v>1395728.0352854773</v>
      </c>
      <c r="D515" s="1">
        <f>(VLOOKUP($A515,'CAF BLS Adjustment'!$B:$S,8,FALSE))</f>
        <v>53502</v>
      </c>
      <c r="E515" s="1">
        <f>(VLOOKUP($A515,'CAF BLS Adjustment'!$B:$S,5,FALSE))</f>
        <v>1035942</v>
      </c>
      <c r="F515" s="1">
        <f>(VLOOKUP($A515,'CAF BLS Adjustment'!$B:$S,6,FALSE))</f>
        <v>507844</v>
      </c>
      <c r="G515" s="1">
        <f t="shared" si="21"/>
        <v>53502</v>
      </c>
      <c r="H515" s="1">
        <f t="shared" si="22"/>
        <v>1035942</v>
      </c>
      <c r="I515" s="1">
        <f t="shared" si="23"/>
        <v>306284.03528547729</v>
      </c>
      <c r="J515" s="80"/>
    </row>
    <row r="516" spans="1:10">
      <c r="A516" s="94">
        <v>431995</v>
      </c>
      <c r="B516" s="92" t="s">
        <v>869</v>
      </c>
      <c r="C516" s="1">
        <f>(VLOOKUP($A516,'CAF BLS Adjustment'!$B:$S,18,FALSE))</f>
        <v>876807.39485736366</v>
      </c>
      <c r="D516" s="1">
        <f>(VLOOKUP($A516,'CAF BLS Adjustment'!$B:$S,8,FALSE))</f>
        <v>-11874</v>
      </c>
      <c r="E516" s="1">
        <f>(VLOOKUP($A516,'CAF BLS Adjustment'!$B:$S,5,FALSE))</f>
        <v>1027566</v>
      </c>
      <c r="F516" s="1">
        <f>(VLOOKUP($A516,'CAF BLS Adjustment'!$B:$S,6,FALSE))</f>
        <v>2345</v>
      </c>
      <c r="G516" s="1">
        <f t="shared" ref="G516:G579" si="24">MIN(D516,C516)</f>
        <v>-11874</v>
      </c>
      <c r="H516" s="1">
        <f t="shared" ref="H516:H579" si="25">MAX(MIN(C516-G516,E516),0)</f>
        <v>888681.39485736366</v>
      </c>
      <c r="I516" s="1">
        <f t="shared" ref="I516:I579" si="26">MIN(MAX(C516-G516-H516,0),F516)</f>
        <v>0</v>
      </c>
      <c r="J516" s="80"/>
    </row>
    <row r="517" spans="1:10">
      <c r="A517" s="94">
        <v>432008</v>
      </c>
      <c r="B517" s="92" t="s">
        <v>871</v>
      </c>
      <c r="C517" s="1">
        <f>(VLOOKUP($A517,'CAF BLS Adjustment'!$B:$S,18,FALSE))</f>
        <v>315723.72973015055</v>
      </c>
      <c r="D517" s="1">
        <f>(VLOOKUP($A517,'CAF BLS Adjustment'!$B:$S,8,FALSE))</f>
        <v>-33660</v>
      </c>
      <c r="E517" s="1">
        <f>(VLOOKUP($A517,'CAF BLS Adjustment'!$B:$S,5,FALSE))</f>
        <v>395844</v>
      </c>
      <c r="F517" s="1">
        <f>(VLOOKUP($A517,'CAF BLS Adjustment'!$B:$S,6,FALSE))</f>
        <v>0</v>
      </c>
      <c r="G517" s="1">
        <f t="shared" si="24"/>
        <v>-33660</v>
      </c>
      <c r="H517" s="1">
        <f t="shared" si="25"/>
        <v>349383.72973015055</v>
      </c>
      <c r="I517" s="1">
        <f t="shared" si="26"/>
        <v>0</v>
      </c>
      <c r="J517" s="80"/>
    </row>
    <row r="518" spans="1:10">
      <c r="A518" s="94">
        <v>432013</v>
      </c>
      <c r="B518" s="92" t="s">
        <v>873</v>
      </c>
      <c r="C518" s="1">
        <f>(VLOOKUP($A518,'CAF BLS Adjustment'!$B:$S,18,FALSE))</f>
        <v>611773.66599942103</v>
      </c>
      <c r="D518" s="1">
        <f>(VLOOKUP($A518,'CAF BLS Adjustment'!$B:$S,8,FALSE))</f>
        <v>2274</v>
      </c>
      <c r="E518" s="1">
        <f>(VLOOKUP($A518,'CAF BLS Adjustment'!$B:$S,5,FALSE))</f>
        <v>691744</v>
      </c>
      <c r="F518" s="1">
        <f>(VLOOKUP($A518,'CAF BLS Adjustment'!$B:$S,6,FALSE))</f>
        <v>0</v>
      </c>
      <c r="G518" s="1">
        <f t="shared" si="24"/>
        <v>2274</v>
      </c>
      <c r="H518" s="1">
        <f t="shared" si="25"/>
        <v>609499.66599942103</v>
      </c>
      <c r="I518" s="1">
        <f t="shared" si="26"/>
        <v>0</v>
      </c>
      <c r="J518" s="80"/>
    </row>
    <row r="519" spans="1:10">
      <c r="A519" s="94">
        <v>432016</v>
      </c>
      <c r="B519" s="92" t="s">
        <v>875</v>
      </c>
      <c r="C519" s="1">
        <f>(VLOOKUP($A519,'CAF BLS Adjustment'!$B:$S,18,FALSE))</f>
        <v>6303907.3867416484</v>
      </c>
      <c r="D519" s="1">
        <f>(VLOOKUP($A519,'CAF BLS Adjustment'!$B:$S,8,FALSE))</f>
        <v>-100728</v>
      </c>
      <c r="E519" s="1">
        <f>(VLOOKUP($A519,'CAF BLS Adjustment'!$B:$S,5,FALSE))</f>
        <v>3866636</v>
      </c>
      <c r="F519" s="1">
        <f>(VLOOKUP($A519,'CAF BLS Adjustment'!$B:$S,6,FALSE))</f>
        <v>3453441</v>
      </c>
      <c r="G519" s="1">
        <f t="shared" si="24"/>
        <v>-100728</v>
      </c>
      <c r="H519" s="1">
        <f t="shared" si="25"/>
        <v>3866636</v>
      </c>
      <c r="I519" s="1">
        <f t="shared" si="26"/>
        <v>2537999.3867416484</v>
      </c>
      <c r="J519" s="80"/>
    </row>
    <row r="520" spans="1:10">
      <c r="A520" s="94">
        <v>432017</v>
      </c>
      <c r="B520" s="92" t="s">
        <v>876</v>
      </c>
      <c r="C520" s="1">
        <f>(VLOOKUP($A520,'CAF BLS Adjustment'!$B:$S,18,FALSE))</f>
        <v>2193357.5456457101</v>
      </c>
      <c r="D520" s="1">
        <f>(VLOOKUP($A520,'CAF BLS Adjustment'!$B:$S,8,FALSE))</f>
        <v>-309108</v>
      </c>
      <c r="E520" s="1">
        <f>(VLOOKUP($A520,'CAF BLS Adjustment'!$B:$S,5,FALSE))</f>
        <v>2304868</v>
      </c>
      <c r="F520" s="1">
        <f>(VLOOKUP($A520,'CAF BLS Adjustment'!$B:$S,6,FALSE))</f>
        <v>530159</v>
      </c>
      <c r="G520" s="1">
        <f t="shared" si="24"/>
        <v>-309108</v>
      </c>
      <c r="H520" s="1">
        <f t="shared" si="25"/>
        <v>2304868</v>
      </c>
      <c r="I520" s="1">
        <f t="shared" si="26"/>
        <v>197597.54564571008</v>
      </c>
      <c r="J520" s="80"/>
    </row>
    <row r="521" spans="1:10">
      <c r="A521" s="94">
        <v>432023</v>
      </c>
      <c r="B521" s="92" t="s">
        <v>880</v>
      </c>
      <c r="C521" s="1">
        <f>(VLOOKUP($A521,'CAF BLS Adjustment'!$B:$S,18,FALSE))</f>
        <v>566663.01544032327</v>
      </c>
      <c r="D521" s="1">
        <f>(VLOOKUP($A521,'CAF BLS Adjustment'!$B:$S,8,FALSE))</f>
        <v>106800</v>
      </c>
      <c r="E521" s="1">
        <f>(VLOOKUP($A521,'CAF BLS Adjustment'!$B:$S,5,FALSE))</f>
        <v>526896</v>
      </c>
      <c r="F521" s="1">
        <f>(VLOOKUP($A521,'CAF BLS Adjustment'!$B:$S,6,FALSE))</f>
        <v>0</v>
      </c>
      <c r="G521" s="1">
        <f t="shared" si="24"/>
        <v>106800</v>
      </c>
      <c r="H521" s="1">
        <f t="shared" si="25"/>
        <v>459863.01544032327</v>
      </c>
      <c r="I521" s="1">
        <f t="shared" si="26"/>
        <v>0</v>
      </c>
      <c r="J521" s="80"/>
    </row>
    <row r="522" spans="1:10">
      <c r="A522" s="94">
        <v>432029</v>
      </c>
      <c r="B522" s="92" t="s">
        <v>882</v>
      </c>
      <c r="C522" s="1">
        <f>(VLOOKUP($A522,'CAF BLS Adjustment'!$B:$S,18,FALSE))</f>
        <v>108620.16740546087</v>
      </c>
      <c r="D522" s="1">
        <f>(VLOOKUP($A522,'CAF BLS Adjustment'!$B:$S,8,FALSE))</f>
        <v>-8472</v>
      </c>
      <c r="E522" s="1">
        <f>(VLOOKUP($A522,'CAF BLS Adjustment'!$B:$S,5,FALSE))</f>
        <v>130470.09349346394</v>
      </c>
      <c r="F522" s="1">
        <f>(VLOOKUP($A522,'CAF BLS Adjustment'!$B:$S,6,FALSE))</f>
        <v>0</v>
      </c>
      <c r="G522" s="1">
        <f t="shared" si="24"/>
        <v>-8472</v>
      </c>
      <c r="H522" s="1">
        <f t="shared" si="25"/>
        <v>117092.16740546087</v>
      </c>
      <c r="I522" s="1">
        <f t="shared" si="26"/>
        <v>0</v>
      </c>
      <c r="J522" s="80"/>
    </row>
    <row r="523" spans="1:10">
      <c r="A523" s="94">
        <v>432030</v>
      </c>
      <c r="B523" s="92" t="s">
        <v>815</v>
      </c>
      <c r="C523" s="1">
        <f>(VLOOKUP($A523,'CAF BLS Adjustment'!$B:$S,18,FALSE))</f>
        <v>617668.15903849457</v>
      </c>
      <c r="D523" s="1">
        <f>(VLOOKUP($A523,'CAF BLS Adjustment'!$B:$S,8,FALSE))</f>
        <v>58782</v>
      </c>
      <c r="E523" s="1">
        <f>(VLOOKUP($A523,'CAF BLS Adjustment'!$B:$S,5,FALSE))</f>
        <v>654386</v>
      </c>
      <c r="F523" s="1">
        <f>(VLOOKUP($A523,'CAF BLS Adjustment'!$B:$S,6,FALSE))</f>
        <v>0</v>
      </c>
      <c r="G523" s="1">
        <f t="shared" si="24"/>
        <v>58782</v>
      </c>
      <c r="H523" s="1">
        <f t="shared" si="25"/>
        <v>558886.15903849457</v>
      </c>
      <c r="I523" s="1">
        <f t="shared" si="26"/>
        <v>0</v>
      </c>
      <c r="J523" s="80"/>
    </row>
    <row r="524" spans="1:10">
      <c r="A524" s="94">
        <v>432034</v>
      </c>
      <c r="B524" s="92" t="s">
        <v>884</v>
      </c>
      <c r="C524" s="1">
        <f>(VLOOKUP($A524,'CAF BLS Adjustment'!$B:$S,18,FALSE))</f>
        <v>185990.98263712457</v>
      </c>
      <c r="D524" s="1">
        <f>(VLOOKUP($A524,'CAF BLS Adjustment'!$B:$S,8,FALSE))</f>
        <v>39078</v>
      </c>
      <c r="E524" s="1">
        <f>(VLOOKUP($A524,'CAF BLS Adjustment'!$B:$S,5,FALSE))</f>
        <v>174937</v>
      </c>
      <c r="F524" s="1">
        <f>(VLOOKUP($A524,'CAF BLS Adjustment'!$B:$S,6,FALSE))</f>
        <v>0</v>
      </c>
      <c r="G524" s="1">
        <f t="shared" si="24"/>
        <v>39078</v>
      </c>
      <c r="H524" s="1">
        <f t="shared" si="25"/>
        <v>146912.98263712457</v>
      </c>
      <c r="I524" s="1">
        <f t="shared" si="26"/>
        <v>0</v>
      </c>
      <c r="J524" s="80"/>
    </row>
    <row r="525" spans="1:10">
      <c r="A525" s="94">
        <v>432141</v>
      </c>
      <c r="B525" s="92" t="s">
        <v>885</v>
      </c>
      <c r="C525" s="1">
        <f>(VLOOKUP($A525,'CAF BLS Adjustment'!$B:$S,18,FALSE))</f>
        <v>870148.02902386547</v>
      </c>
      <c r="D525" s="1">
        <f>(VLOOKUP($A525,'CAF BLS Adjustment'!$B:$S,8,FALSE))</f>
        <v>64338</v>
      </c>
      <c r="E525" s="1">
        <f>(VLOOKUP($A525,'CAF BLS Adjustment'!$B:$S,5,FALSE))</f>
        <v>318106</v>
      </c>
      <c r="F525" s="1">
        <f>(VLOOKUP($A525,'CAF BLS Adjustment'!$B:$S,6,FALSE))</f>
        <v>585393</v>
      </c>
      <c r="G525" s="1">
        <f t="shared" si="24"/>
        <v>64338</v>
      </c>
      <c r="H525" s="1">
        <f t="shared" si="25"/>
        <v>318106</v>
      </c>
      <c r="I525" s="1">
        <f t="shared" si="26"/>
        <v>487704.02902386547</v>
      </c>
      <c r="J525" s="80"/>
    </row>
    <row r="526" spans="1:10">
      <c r="A526" s="94">
        <v>440425</v>
      </c>
      <c r="B526" s="92" t="s">
        <v>887</v>
      </c>
      <c r="C526" s="1">
        <f>(VLOOKUP($A526,'CAF BLS Adjustment'!$B:$S,18,FALSE))</f>
        <v>101605.92690376329</v>
      </c>
      <c r="D526" s="1">
        <f>(VLOOKUP($A526,'CAF BLS Adjustment'!$B:$S,8,FALSE))</f>
        <v>6324</v>
      </c>
      <c r="E526" s="1">
        <f>(VLOOKUP($A526,'CAF BLS Adjustment'!$B:$S,5,FALSE))</f>
        <v>116770</v>
      </c>
      <c r="F526" s="1">
        <f>(VLOOKUP($A526,'CAF BLS Adjustment'!$B:$S,6,FALSE))</f>
        <v>0</v>
      </c>
      <c r="G526" s="1">
        <f t="shared" si="24"/>
        <v>6324</v>
      </c>
      <c r="H526" s="1">
        <f t="shared" si="25"/>
        <v>95281.926903763291</v>
      </c>
      <c r="I526" s="1">
        <f t="shared" si="26"/>
        <v>0</v>
      </c>
      <c r="J526" s="80"/>
    </row>
    <row r="527" spans="1:10">
      <c r="A527" s="94">
        <v>442038</v>
      </c>
      <c r="B527" s="92" t="s">
        <v>888</v>
      </c>
      <c r="C527" s="1">
        <f>(VLOOKUP($A527,'CAF BLS Adjustment'!$B:$S,18,FALSE))</f>
        <v>693528.07493253937</v>
      </c>
      <c r="D527" s="1">
        <f>(VLOOKUP($A527,'CAF BLS Adjustment'!$B:$S,8,FALSE))</f>
        <v>66288</v>
      </c>
      <c r="E527" s="1">
        <f>(VLOOKUP($A527,'CAF BLS Adjustment'!$B:$S,5,FALSE))</f>
        <v>522153</v>
      </c>
      <c r="F527" s="1">
        <f>(VLOOKUP($A527,'CAF BLS Adjustment'!$B:$S,6,FALSE))</f>
        <v>188046</v>
      </c>
      <c r="G527" s="1">
        <f t="shared" si="24"/>
        <v>66288</v>
      </c>
      <c r="H527" s="1">
        <f t="shared" si="25"/>
        <v>522153</v>
      </c>
      <c r="I527" s="1">
        <f t="shared" si="26"/>
        <v>105087.07493253937</v>
      </c>
      <c r="J527" s="80"/>
    </row>
    <row r="528" spans="1:10">
      <c r="A528" s="94">
        <v>442039</v>
      </c>
      <c r="B528" s="92" t="s">
        <v>889</v>
      </c>
      <c r="C528" s="1">
        <f>(VLOOKUP($A528,'CAF BLS Adjustment'!$B:$S,18,FALSE))</f>
        <v>2965862.9042891832</v>
      </c>
      <c r="D528" s="1">
        <f>(VLOOKUP($A528,'CAF BLS Adjustment'!$B:$S,8,FALSE))</f>
        <v>-109506</v>
      </c>
      <c r="E528" s="1">
        <f>(VLOOKUP($A528,'CAF BLS Adjustment'!$B:$S,5,FALSE))</f>
        <v>3468523</v>
      </c>
      <c r="F528" s="1">
        <f>(VLOOKUP($A528,'CAF BLS Adjustment'!$B:$S,6,FALSE))</f>
        <v>0</v>
      </c>
      <c r="G528" s="1">
        <f t="shared" si="24"/>
        <v>-109506</v>
      </c>
      <c r="H528" s="1">
        <f t="shared" si="25"/>
        <v>3075368.9042891832</v>
      </c>
      <c r="I528" s="1">
        <f t="shared" si="26"/>
        <v>0</v>
      </c>
      <c r="J528" s="80"/>
    </row>
    <row r="529" spans="1:10">
      <c r="A529" s="94">
        <v>442040</v>
      </c>
      <c r="B529" s="92" t="s">
        <v>890</v>
      </c>
      <c r="C529" s="1">
        <f>(VLOOKUP($A529,'CAF BLS Adjustment'!$B:$S,18,FALSE))</f>
        <v>3045786.9922016417</v>
      </c>
      <c r="D529" s="1">
        <f>(VLOOKUP($A529,'CAF BLS Adjustment'!$B:$S,8,FALSE))</f>
        <v>453948</v>
      </c>
      <c r="E529" s="1">
        <f>(VLOOKUP($A529,'CAF BLS Adjustment'!$B:$S,5,FALSE))</f>
        <v>1698403</v>
      </c>
      <c r="F529" s="1">
        <f>(VLOOKUP($A529,'CAF BLS Adjustment'!$B:$S,6,FALSE))</f>
        <v>1264421</v>
      </c>
      <c r="G529" s="1">
        <f t="shared" si="24"/>
        <v>453948</v>
      </c>
      <c r="H529" s="1">
        <f t="shared" si="25"/>
        <v>1698403</v>
      </c>
      <c r="I529" s="1">
        <f t="shared" si="26"/>
        <v>893435.99220164167</v>
      </c>
      <c r="J529" s="80"/>
    </row>
    <row r="530" spans="1:10">
      <c r="A530" s="94">
        <v>442046</v>
      </c>
      <c r="B530" s="92" t="s">
        <v>893</v>
      </c>
      <c r="C530" s="1">
        <f>(VLOOKUP($A530,'CAF BLS Adjustment'!$B:$S,18,FALSE))</f>
        <v>1667408.3852884194</v>
      </c>
      <c r="D530" s="1">
        <f>(VLOOKUP($A530,'CAF BLS Adjustment'!$B:$S,8,FALSE))</f>
        <v>68298</v>
      </c>
      <c r="E530" s="1">
        <f>(VLOOKUP($A530,'CAF BLS Adjustment'!$B:$S,5,FALSE))</f>
        <v>1846652</v>
      </c>
      <c r="F530" s="1">
        <f>(VLOOKUP($A530,'CAF BLS Adjustment'!$B:$S,6,FALSE))</f>
        <v>0</v>
      </c>
      <c r="G530" s="1">
        <f t="shared" si="24"/>
        <v>68298</v>
      </c>
      <c r="H530" s="1">
        <f t="shared" si="25"/>
        <v>1599110.3852884194</v>
      </c>
      <c r="I530" s="1">
        <f t="shared" si="26"/>
        <v>0</v>
      </c>
      <c r="J530" s="80"/>
    </row>
    <row r="531" spans="1:10">
      <c r="A531" s="94">
        <v>442057</v>
      </c>
      <c r="B531" s="92" t="s">
        <v>895</v>
      </c>
      <c r="C531" s="1">
        <f>(VLOOKUP($A531,'CAF BLS Adjustment'!$B:$S,18,FALSE))</f>
        <v>1625215.5261829987</v>
      </c>
      <c r="D531" s="1">
        <f>(VLOOKUP($A531,'CAF BLS Adjustment'!$B:$S,8,FALSE))</f>
        <v>302664</v>
      </c>
      <c r="E531" s="1">
        <f>(VLOOKUP($A531,'CAF BLS Adjustment'!$B:$S,5,FALSE))</f>
        <v>1515517</v>
      </c>
      <c r="F531" s="1">
        <f>(VLOOKUP($A531,'CAF BLS Adjustment'!$B:$S,6,FALSE))</f>
        <v>0</v>
      </c>
      <c r="G531" s="1">
        <f t="shared" si="24"/>
        <v>302664</v>
      </c>
      <c r="H531" s="1">
        <f t="shared" si="25"/>
        <v>1322551.5261829987</v>
      </c>
      <c r="I531" s="1">
        <f t="shared" si="26"/>
        <v>0</v>
      </c>
      <c r="J531" s="80"/>
    </row>
    <row r="532" spans="1:10">
      <c r="A532" s="94">
        <v>442061</v>
      </c>
      <c r="B532" s="92" t="s">
        <v>898</v>
      </c>
      <c r="C532" s="1">
        <f>(VLOOKUP($A532,'CAF BLS Adjustment'!$B:$S,18,FALSE))</f>
        <v>1217596.037086051</v>
      </c>
      <c r="D532" s="1">
        <f>(VLOOKUP($A532,'CAF BLS Adjustment'!$B:$S,8,FALSE))</f>
        <v>-87078</v>
      </c>
      <c r="E532" s="1">
        <f>(VLOOKUP($A532,'CAF BLS Adjustment'!$B:$S,5,FALSE))</f>
        <v>1452014</v>
      </c>
      <c r="F532" s="1">
        <f>(VLOOKUP($A532,'CAF BLS Adjustment'!$B:$S,6,FALSE))</f>
        <v>0</v>
      </c>
      <c r="G532" s="1">
        <f t="shared" si="24"/>
        <v>-87078</v>
      </c>
      <c r="H532" s="1">
        <f t="shared" si="25"/>
        <v>1304674.037086051</v>
      </c>
      <c r="I532" s="1">
        <f t="shared" si="26"/>
        <v>0</v>
      </c>
      <c r="J532" s="80"/>
    </row>
    <row r="533" spans="1:10">
      <c r="A533" s="94">
        <v>442065</v>
      </c>
      <c r="B533" s="92" t="s">
        <v>899</v>
      </c>
      <c r="C533" s="1">
        <f>(VLOOKUP($A533,'CAF BLS Adjustment'!$B:$S,18,FALSE))</f>
        <v>159903.28435043062</v>
      </c>
      <c r="D533" s="1">
        <f>(VLOOKUP($A533,'CAF BLS Adjustment'!$B:$S,8,FALSE))</f>
        <v>17994</v>
      </c>
      <c r="E533" s="1">
        <f>(VLOOKUP($A533,'CAF BLS Adjustment'!$B:$S,5,FALSE))</f>
        <v>176281</v>
      </c>
      <c r="F533" s="1">
        <f>(VLOOKUP($A533,'CAF BLS Adjustment'!$B:$S,6,FALSE))</f>
        <v>0</v>
      </c>
      <c r="G533" s="1">
        <f t="shared" si="24"/>
        <v>17994</v>
      </c>
      <c r="H533" s="1">
        <f t="shared" si="25"/>
        <v>141909.28435043062</v>
      </c>
      <c r="I533" s="1">
        <f t="shared" si="26"/>
        <v>0</v>
      </c>
      <c r="J533" s="80"/>
    </row>
    <row r="534" spans="1:10">
      <c r="A534" s="94">
        <v>442066</v>
      </c>
      <c r="B534" s="92" t="s">
        <v>900</v>
      </c>
      <c r="C534" s="1">
        <f>(VLOOKUP($A534,'CAF BLS Adjustment'!$B:$S,18,FALSE))</f>
        <v>595379.23360967846</v>
      </c>
      <c r="D534" s="1">
        <f>(VLOOKUP($A534,'CAF BLS Adjustment'!$B:$S,8,FALSE))</f>
        <v>-110496</v>
      </c>
      <c r="E534" s="1">
        <f>(VLOOKUP($A534,'CAF BLS Adjustment'!$B:$S,5,FALSE))</f>
        <v>777269.49149910233</v>
      </c>
      <c r="F534" s="1">
        <f>(VLOOKUP($A534,'CAF BLS Adjustment'!$B:$S,6,FALSE))</f>
        <v>0</v>
      </c>
      <c r="G534" s="1">
        <f t="shared" si="24"/>
        <v>-110496</v>
      </c>
      <c r="H534" s="1">
        <f t="shared" si="25"/>
        <v>705875.23360967846</v>
      </c>
      <c r="I534" s="1">
        <f t="shared" si="26"/>
        <v>0</v>
      </c>
      <c r="J534" s="80"/>
    </row>
    <row r="535" spans="1:10">
      <c r="A535" s="94">
        <v>442068</v>
      </c>
      <c r="B535" s="92" t="s">
        <v>901</v>
      </c>
      <c r="C535" s="1">
        <f>(VLOOKUP($A535,'CAF BLS Adjustment'!$B:$S,18,FALSE))</f>
        <v>5291473.5407414883</v>
      </c>
      <c r="D535" s="1">
        <f>(VLOOKUP($A535,'CAF BLS Adjustment'!$B:$S,8,FALSE))</f>
        <v>277380</v>
      </c>
      <c r="E535" s="1">
        <f>(VLOOKUP($A535,'CAF BLS Adjustment'!$B:$S,5,FALSE))</f>
        <v>5973816</v>
      </c>
      <c r="F535" s="1">
        <f>(VLOOKUP($A535,'CAF BLS Adjustment'!$B:$S,6,FALSE))</f>
        <v>0</v>
      </c>
      <c r="G535" s="1">
        <f t="shared" si="24"/>
        <v>277380</v>
      </c>
      <c r="H535" s="1">
        <f t="shared" si="25"/>
        <v>5014093.5407414883</v>
      </c>
      <c r="I535" s="1">
        <f t="shared" si="26"/>
        <v>0</v>
      </c>
      <c r="J535" s="80"/>
    </row>
    <row r="536" spans="1:10">
      <c r="A536" s="94">
        <v>442069</v>
      </c>
      <c r="B536" s="92" t="s">
        <v>902</v>
      </c>
      <c r="C536" s="1">
        <f>(VLOOKUP($A536,'CAF BLS Adjustment'!$B:$S,18,FALSE))</f>
        <v>138655.30305346832</v>
      </c>
      <c r="D536" s="1">
        <f>(VLOOKUP($A536,'CAF BLS Adjustment'!$B:$S,8,FALSE))</f>
        <v>19506</v>
      </c>
      <c r="E536" s="1">
        <f>(VLOOKUP($A536,'CAF BLS Adjustment'!$B:$S,5,FALSE))</f>
        <v>151172</v>
      </c>
      <c r="F536" s="1">
        <f>(VLOOKUP($A536,'CAF BLS Adjustment'!$B:$S,6,FALSE))</f>
        <v>0</v>
      </c>
      <c r="G536" s="1">
        <f t="shared" si="24"/>
        <v>19506</v>
      </c>
      <c r="H536" s="1">
        <f t="shared" si="25"/>
        <v>119149.30305346832</v>
      </c>
      <c r="I536" s="1">
        <f t="shared" si="26"/>
        <v>0</v>
      </c>
      <c r="J536" s="80"/>
    </row>
    <row r="537" spans="1:10">
      <c r="A537" s="94">
        <v>442073</v>
      </c>
      <c r="B537" s="92" t="s">
        <v>905</v>
      </c>
      <c r="C537" s="1">
        <f>(VLOOKUP($A537,'CAF BLS Adjustment'!$B:$S,18,FALSE))</f>
        <v>82952.628876675051</v>
      </c>
      <c r="D537" s="1">
        <f>(VLOOKUP($A537,'CAF BLS Adjustment'!$B:$S,8,FALSE))</f>
        <v>11028</v>
      </c>
      <c r="E537" s="1">
        <f>(VLOOKUP($A537,'CAF BLS Adjustment'!$B:$S,5,FALSE))</f>
        <v>81412.952037190145</v>
      </c>
      <c r="F537" s="1">
        <f>(VLOOKUP($A537,'CAF BLS Adjustment'!$B:$S,6,FALSE))</f>
        <v>0</v>
      </c>
      <c r="G537" s="1">
        <f t="shared" si="24"/>
        <v>11028</v>
      </c>
      <c r="H537" s="1">
        <f t="shared" si="25"/>
        <v>71924.628876675051</v>
      </c>
      <c r="I537" s="1">
        <f t="shared" si="26"/>
        <v>0</v>
      </c>
      <c r="J537" s="80"/>
    </row>
    <row r="538" spans="1:10">
      <c r="A538" s="94">
        <v>442076</v>
      </c>
      <c r="B538" s="92" t="s">
        <v>906</v>
      </c>
      <c r="C538" s="1">
        <f>(VLOOKUP($A538,'CAF BLS Adjustment'!$B:$S,18,FALSE))</f>
        <v>1013240.6851699958</v>
      </c>
      <c r="D538" s="1">
        <f>(VLOOKUP($A538,'CAF BLS Adjustment'!$B:$S,8,FALSE))</f>
        <v>113406</v>
      </c>
      <c r="E538" s="1">
        <f>(VLOOKUP($A538,'CAF BLS Adjustment'!$B:$S,5,FALSE))</f>
        <v>864466</v>
      </c>
      <c r="F538" s="1">
        <f>(VLOOKUP($A538,'CAF BLS Adjustment'!$B:$S,6,FALSE))</f>
        <v>185785</v>
      </c>
      <c r="G538" s="1">
        <f t="shared" si="24"/>
        <v>113406</v>
      </c>
      <c r="H538" s="1">
        <f t="shared" si="25"/>
        <v>864466</v>
      </c>
      <c r="I538" s="1">
        <f t="shared" si="26"/>
        <v>35368.685169995762</v>
      </c>
      <c r="J538" s="80"/>
    </row>
    <row r="539" spans="1:10">
      <c r="A539" s="94">
        <v>442083</v>
      </c>
      <c r="B539" s="92" t="s">
        <v>907</v>
      </c>
      <c r="C539" s="1">
        <f>(VLOOKUP($A539,'CAF BLS Adjustment'!$B:$S,18,FALSE))</f>
        <v>7899912.7205613796</v>
      </c>
      <c r="D539" s="1">
        <f>(VLOOKUP($A539,'CAF BLS Adjustment'!$B:$S,8,FALSE))</f>
        <v>-384066</v>
      </c>
      <c r="E539" s="1">
        <f>(VLOOKUP($A539,'CAF BLS Adjustment'!$B:$S,5,FALSE))</f>
        <v>5352800</v>
      </c>
      <c r="F539" s="1">
        <f>(VLOOKUP($A539,'CAF BLS Adjustment'!$B:$S,6,FALSE))</f>
        <v>4669762</v>
      </c>
      <c r="G539" s="1">
        <f t="shared" si="24"/>
        <v>-384066</v>
      </c>
      <c r="H539" s="1">
        <f t="shared" si="25"/>
        <v>5352800</v>
      </c>
      <c r="I539" s="1">
        <f t="shared" si="26"/>
        <v>2931178.7205613796</v>
      </c>
      <c r="J539" s="80"/>
    </row>
    <row r="540" spans="1:10">
      <c r="A540" s="94">
        <v>442086</v>
      </c>
      <c r="B540" s="92" t="s">
        <v>908</v>
      </c>
      <c r="C540" s="1">
        <f>(VLOOKUP($A540,'CAF BLS Adjustment'!$B:$S,18,FALSE))</f>
        <v>3570714.7639979539</v>
      </c>
      <c r="D540" s="1">
        <f>(VLOOKUP($A540,'CAF BLS Adjustment'!$B:$S,8,FALSE))</f>
        <v>-206184</v>
      </c>
      <c r="E540" s="1">
        <f>(VLOOKUP($A540,'CAF BLS Adjustment'!$B:$S,5,FALSE))</f>
        <v>4443154</v>
      </c>
      <c r="F540" s="1">
        <f>(VLOOKUP($A540,'CAF BLS Adjustment'!$B:$S,6,FALSE))</f>
        <v>6720</v>
      </c>
      <c r="G540" s="1">
        <f t="shared" si="24"/>
        <v>-206184</v>
      </c>
      <c r="H540" s="1">
        <f t="shared" si="25"/>
        <v>3776898.7639979539</v>
      </c>
      <c r="I540" s="1">
        <f t="shared" si="26"/>
        <v>0</v>
      </c>
      <c r="J540" s="80"/>
    </row>
    <row r="541" spans="1:10">
      <c r="A541" s="94">
        <v>442090</v>
      </c>
      <c r="B541" s="92" t="s">
        <v>909</v>
      </c>
      <c r="C541" s="1">
        <f>(VLOOKUP($A541,'CAF BLS Adjustment'!$B:$S,18,FALSE))</f>
        <v>1379410.1093130582</v>
      </c>
      <c r="D541" s="1">
        <f>(VLOOKUP($A541,'CAF BLS Adjustment'!$B:$S,8,FALSE))</f>
        <v>61680</v>
      </c>
      <c r="E541" s="1">
        <f>(VLOOKUP($A541,'CAF BLS Adjustment'!$B:$S,5,FALSE))</f>
        <v>1489590</v>
      </c>
      <c r="F541" s="1">
        <f>(VLOOKUP($A541,'CAF BLS Adjustment'!$B:$S,6,FALSE))</f>
        <v>0</v>
      </c>
      <c r="G541" s="1">
        <f t="shared" si="24"/>
        <v>61680</v>
      </c>
      <c r="H541" s="1">
        <f t="shared" si="25"/>
        <v>1317730.1093130582</v>
      </c>
      <c r="I541" s="1">
        <f t="shared" si="26"/>
        <v>0</v>
      </c>
      <c r="J541" s="80"/>
    </row>
    <row r="542" spans="1:10">
      <c r="A542" s="94">
        <v>442091</v>
      </c>
      <c r="B542" s="92" t="s">
        <v>910</v>
      </c>
      <c r="C542" s="1">
        <f>(VLOOKUP($A542,'CAF BLS Adjustment'!$B:$S,18,FALSE))</f>
        <v>3883671.4799532681</v>
      </c>
      <c r="D542" s="1">
        <f>(VLOOKUP($A542,'CAF BLS Adjustment'!$B:$S,8,FALSE))</f>
        <v>-36774</v>
      </c>
      <c r="E542" s="1">
        <f>(VLOOKUP($A542,'CAF BLS Adjustment'!$B:$S,5,FALSE))</f>
        <v>1617645</v>
      </c>
      <c r="F542" s="1">
        <f>(VLOOKUP($A542,'CAF BLS Adjustment'!$B:$S,6,FALSE))</f>
        <v>2909037</v>
      </c>
      <c r="G542" s="1">
        <f t="shared" si="24"/>
        <v>-36774</v>
      </c>
      <c r="H542" s="1">
        <f t="shared" si="25"/>
        <v>1617645</v>
      </c>
      <c r="I542" s="1">
        <f t="shared" si="26"/>
        <v>2302800.4799532681</v>
      </c>
      <c r="J542" s="80"/>
    </row>
    <row r="543" spans="1:10">
      <c r="A543" s="94">
        <v>442103</v>
      </c>
      <c r="B543" s="92" t="s">
        <v>912</v>
      </c>
      <c r="C543" s="1">
        <f>(VLOOKUP($A543,'CAF BLS Adjustment'!$B:$S,18,FALSE))</f>
        <v>437788.60487712099</v>
      </c>
      <c r="D543" s="1">
        <f>(VLOOKUP($A543,'CAF BLS Adjustment'!$B:$S,8,FALSE))</f>
        <v>16500</v>
      </c>
      <c r="E543" s="1">
        <f>(VLOOKUP($A543,'CAF BLS Adjustment'!$B:$S,5,FALSE))</f>
        <v>480350</v>
      </c>
      <c r="F543" s="1">
        <f>(VLOOKUP($A543,'CAF BLS Adjustment'!$B:$S,6,FALSE))</f>
        <v>0</v>
      </c>
      <c r="G543" s="1">
        <f t="shared" si="24"/>
        <v>16500</v>
      </c>
      <c r="H543" s="1">
        <f t="shared" si="25"/>
        <v>421288.60487712099</v>
      </c>
      <c r="I543" s="1">
        <f t="shared" si="26"/>
        <v>0</v>
      </c>
      <c r="J543" s="80"/>
    </row>
    <row r="544" spans="1:10">
      <c r="A544" s="94">
        <v>442104</v>
      </c>
      <c r="B544" s="92" t="s">
        <v>913</v>
      </c>
      <c r="C544" s="1">
        <f>(VLOOKUP($A544,'CAF BLS Adjustment'!$B:$S,18,FALSE))</f>
        <v>399224.07755862444</v>
      </c>
      <c r="D544" s="1">
        <f>(VLOOKUP($A544,'CAF BLS Adjustment'!$B:$S,8,FALSE))</f>
        <v>20310</v>
      </c>
      <c r="E544" s="1">
        <f>(VLOOKUP($A544,'CAF BLS Adjustment'!$B:$S,5,FALSE))</f>
        <v>326328.72007486562</v>
      </c>
      <c r="F544" s="1">
        <f>(VLOOKUP($A544,'CAF BLS Adjustment'!$B:$S,6,FALSE))</f>
        <v>101029.87335752146</v>
      </c>
      <c r="G544" s="1">
        <f t="shared" si="24"/>
        <v>20310</v>
      </c>
      <c r="H544" s="1">
        <f t="shared" si="25"/>
        <v>326328.72007486562</v>
      </c>
      <c r="I544" s="1">
        <f t="shared" si="26"/>
        <v>52585.357483758824</v>
      </c>
      <c r="J544" s="80"/>
    </row>
    <row r="545" spans="1:10">
      <c r="A545" s="94">
        <v>442105</v>
      </c>
      <c r="B545" s="92" t="s">
        <v>914</v>
      </c>
      <c r="C545" s="1">
        <f>(VLOOKUP($A545,'CAF BLS Adjustment'!$B:$S,18,FALSE))</f>
        <v>587877.76427998045</v>
      </c>
      <c r="D545" s="1">
        <f>(VLOOKUP($A545,'CAF BLS Adjustment'!$B:$S,8,FALSE))</f>
        <v>24054</v>
      </c>
      <c r="E545" s="1">
        <f>(VLOOKUP($A545,'CAF BLS Adjustment'!$B:$S,5,FALSE))</f>
        <v>650199</v>
      </c>
      <c r="F545" s="1">
        <f>(VLOOKUP($A545,'CAF BLS Adjustment'!$B:$S,6,FALSE))</f>
        <v>0</v>
      </c>
      <c r="G545" s="1">
        <f t="shared" si="24"/>
        <v>24054</v>
      </c>
      <c r="H545" s="1">
        <f t="shared" si="25"/>
        <v>563823.76427998045</v>
      </c>
      <c r="I545" s="1">
        <f t="shared" si="26"/>
        <v>0</v>
      </c>
      <c r="J545" s="80"/>
    </row>
    <row r="546" spans="1:10">
      <c r="A546" s="94">
        <v>442107</v>
      </c>
      <c r="B546" s="92" t="s">
        <v>915</v>
      </c>
      <c r="C546" s="1">
        <f>(VLOOKUP($A546,'CAF BLS Adjustment'!$B:$S,18,FALSE))</f>
        <v>550223.21756848448</v>
      </c>
      <c r="D546" s="1">
        <f>(VLOOKUP($A546,'CAF BLS Adjustment'!$B:$S,8,FALSE))</f>
        <v>-2406</v>
      </c>
      <c r="E546" s="1">
        <f>(VLOOKUP($A546,'CAF BLS Adjustment'!$B:$S,5,FALSE))</f>
        <v>746972</v>
      </c>
      <c r="F546" s="1">
        <f>(VLOOKUP($A546,'CAF BLS Adjustment'!$B:$S,6,FALSE))</f>
        <v>0</v>
      </c>
      <c r="G546" s="1">
        <f t="shared" si="24"/>
        <v>-2406</v>
      </c>
      <c r="H546" s="1">
        <f t="shared" si="25"/>
        <v>552629.21756848448</v>
      </c>
      <c r="I546" s="1">
        <f t="shared" si="26"/>
        <v>0</v>
      </c>
      <c r="J546" s="80"/>
    </row>
    <row r="547" spans="1:10">
      <c r="A547" s="94">
        <v>442116</v>
      </c>
      <c r="B547" s="92" t="s">
        <v>917</v>
      </c>
      <c r="C547" s="1">
        <f>(VLOOKUP($A547,'CAF BLS Adjustment'!$B:$S,18,FALSE))</f>
        <v>1109805.6234949371</v>
      </c>
      <c r="D547" s="1">
        <f>(VLOOKUP($A547,'CAF BLS Adjustment'!$B:$S,8,FALSE))</f>
        <v>122700</v>
      </c>
      <c r="E547" s="1">
        <f>(VLOOKUP($A547,'CAF BLS Adjustment'!$B:$S,5,FALSE))</f>
        <v>1178686</v>
      </c>
      <c r="F547" s="1">
        <f>(VLOOKUP($A547,'CAF BLS Adjustment'!$B:$S,6,FALSE))</f>
        <v>0</v>
      </c>
      <c r="G547" s="1">
        <f t="shared" si="24"/>
        <v>122700</v>
      </c>
      <c r="H547" s="1">
        <f t="shared" si="25"/>
        <v>987105.62349493708</v>
      </c>
      <c r="I547" s="1">
        <f t="shared" si="26"/>
        <v>0</v>
      </c>
      <c r="J547" s="80"/>
    </row>
    <row r="548" spans="1:10">
      <c r="A548" s="94">
        <v>442130</v>
      </c>
      <c r="B548" s="92" t="s">
        <v>918</v>
      </c>
      <c r="C548" s="1">
        <f>(VLOOKUP($A548,'CAF BLS Adjustment'!$B:$S,18,FALSE))</f>
        <v>2303332.6891596867</v>
      </c>
      <c r="D548" s="1">
        <f>(VLOOKUP($A548,'CAF BLS Adjustment'!$B:$S,8,FALSE))</f>
        <v>81624</v>
      </c>
      <c r="E548" s="1">
        <f>(VLOOKUP($A548,'CAF BLS Adjustment'!$B:$S,5,FALSE))</f>
        <v>2533229</v>
      </c>
      <c r="F548" s="1">
        <f>(VLOOKUP($A548,'CAF BLS Adjustment'!$B:$S,6,FALSE))</f>
        <v>163986</v>
      </c>
      <c r="G548" s="1">
        <f t="shared" si="24"/>
        <v>81624</v>
      </c>
      <c r="H548" s="1">
        <f t="shared" si="25"/>
        <v>2221708.6891596867</v>
      </c>
      <c r="I548" s="1">
        <f t="shared" si="26"/>
        <v>0</v>
      </c>
      <c r="J548" s="80"/>
    </row>
    <row r="549" spans="1:10">
      <c r="A549" s="94">
        <v>442135</v>
      </c>
      <c r="B549" s="92" t="s">
        <v>921</v>
      </c>
      <c r="C549" s="1">
        <f>(VLOOKUP($A549,'CAF BLS Adjustment'!$B:$S,18,FALSE))</f>
        <v>1598698.1062973971</v>
      </c>
      <c r="D549" s="1">
        <f>(VLOOKUP($A549,'CAF BLS Adjustment'!$B:$S,8,FALSE))</f>
        <v>-60924</v>
      </c>
      <c r="E549" s="1">
        <f>(VLOOKUP($A549,'CAF BLS Adjustment'!$B:$S,5,FALSE))</f>
        <v>1685350</v>
      </c>
      <c r="F549" s="1">
        <f>(VLOOKUP($A549,'CAF BLS Adjustment'!$B:$S,6,FALSE))</f>
        <v>222341</v>
      </c>
      <c r="G549" s="1">
        <f t="shared" si="24"/>
        <v>-60924</v>
      </c>
      <c r="H549" s="1">
        <f t="shared" si="25"/>
        <v>1659622.1062973971</v>
      </c>
      <c r="I549" s="1">
        <f t="shared" si="26"/>
        <v>0</v>
      </c>
      <c r="J549" s="80"/>
    </row>
    <row r="550" spans="1:10">
      <c r="A550" s="94">
        <v>442141</v>
      </c>
      <c r="B550" s="92" t="s">
        <v>885</v>
      </c>
      <c r="C550" s="1">
        <f>(VLOOKUP($A550,'CAF BLS Adjustment'!$B:$S,18,FALSE))</f>
        <v>1830689.2133132282</v>
      </c>
      <c r="D550" s="1">
        <f>(VLOOKUP($A550,'CAF BLS Adjustment'!$B:$S,8,FALSE))</f>
        <v>-100308</v>
      </c>
      <c r="E550" s="1">
        <f>(VLOOKUP($A550,'CAF BLS Adjustment'!$B:$S,5,FALSE))</f>
        <v>1039329</v>
      </c>
      <c r="F550" s="1">
        <f>(VLOOKUP($A550,'CAF BLS Adjustment'!$B:$S,6,FALSE))</f>
        <v>1096989</v>
      </c>
      <c r="G550" s="1">
        <f t="shared" si="24"/>
        <v>-100308</v>
      </c>
      <c r="H550" s="1">
        <f t="shared" si="25"/>
        <v>1039329</v>
      </c>
      <c r="I550" s="1">
        <f t="shared" si="26"/>
        <v>891668.21331322822</v>
      </c>
      <c r="J550" s="80"/>
    </row>
    <row r="551" spans="1:10">
      <c r="A551" s="94">
        <v>442143</v>
      </c>
      <c r="B551" s="92" t="s">
        <v>922</v>
      </c>
      <c r="C551" s="1">
        <f>(VLOOKUP($A551,'CAF BLS Adjustment'!$B:$S,18,FALSE))</f>
        <v>1535735.9865564711</v>
      </c>
      <c r="D551" s="1">
        <f>(VLOOKUP($A551,'CAF BLS Adjustment'!$B:$S,8,FALSE))</f>
        <v>-20676</v>
      </c>
      <c r="E551" s="1">
        <f>(VLOOKUP($A551,'CAF BLS Adjustment'!$B:$S,5,FALSE))</f>
        <v>1799199</v>
      </c>
      <c r="F551" s="1">
        <f>(VLOOKUP($A551,'CAF BLS Adjustment'!$B:$S,6,FALSE))</f>
        <v>0</v>
      </c>
      <c r="G551" s="1">
        <f t="shared" si="24"/>
        <v>-20676</v>
      </c>
      <c r="H551" s="1">
        <f t="shared" si="25"/>
        <v>1556411.9865564711</v>
      </c>
      <c r="I551" s="1">
        <f t="shared" si="26"/>
        <v>0</v>
      </c>
      <c r="J551" s="80"/>
    </row>
    <row r="552" spans="1:10">
      <c r="A552" s="94">
        <v>442150</v>
      </c>
      <c r="B552" s="92" t="s">
        <v>923</v>
      </c>
      <c r="C552" s="1">
        <f>(VLOOKUP($A552,'CAF BLS Adjustment'!$B:$S,18,FALSE))</f>
        <v>94423.941726460194</v>
      </c>
      <c r="D552" s="1">
        <f>(VLOOKUP($A552,'CAF BLS Adjustment'!$B:$S,8,FALSE))</f>
        <v>31368</v>
      </c>
      <c r="E552" s="1">
        <f>(VLOOKUP($A552,'CAF BLS Adjustment'!$B:$S,5,FALSE))</f>
        <v>83174</v>
      </c>
      <c r="F552" s="1">
        <f>(VLOOKUP($A552,'CAF BLS Adjustment'!$B:$S,6,FALSE))</f>
        <v>7021</v>
      </c>
      <c r="G552" s="1">
        <f t="shared" si="24"/>
        <v>31368</v>
      </c>
      <c r="H552" s="1">
        <f t="shared" si="25"/>
        <v>63055.941726460194</v>
      </c>
      <c r="I552" s="1">
        <f t="shared" si="26"/>
        <v>0</v>
      </c>
      <c r="J552" s="80"/>
    </row>
    <row r="553" spans="1:10">
      <c r="A553" s="94">
        <v>442159</v>
      </c>
      <c r="B553" s="92" t="s">
        <v>925</v>
      </c>
      <c r="C553" s="1">
        <f>(VLOOKUP($A553,'CAF BLS Adjustment'!$B:$S,18,FALSE))</f>
        <v>4553860.6940222438</v>
      </c>
      <c r="D553" s="1">
        <f>(VLOOKUP($A553,'CAF BLS Adjustment'!$B:$S,8,FALSE))</f>
        <v>-191034</v>
      </c>
      <c r="E553" s="1">
        <f>(VLOOKUP($A553,'CAF BLS Adjustment'!$B:$S,5,FALSE))</f>
        <v>5291193</v>
      </c>
      <c r="F553" s="1">
        <f>(VLOOKUP($A553,'CAF BLS Adjustment'!$B:$S,6,FALSE))</f>
        <v>0</v>
      </c>
      <c r="G553" s="1">
        <f t="shared" si="24"/>
        <v>-191034</v>
      </c>
      <c r="H553" s="1">
        <f t="shared" si="25"/>
        <v>4744894.6940222438</v>
      </c>
      <c r="I553" s="1">
        <f t="shared" si="26"/>
        <v>0</v>
      </c>
      <c r="J553" s="80"/>
    </row>
    <row r="554" spans="1:10">
      <c r="A554" s="94">
        <v>442170</v>
      </c>
      <c r="B554" s="92" t="s">
        <v>928</v>
      </c>
      <c r="C554" s="1">
        <f>(VLOOKUP($A554,'CAF BLS Adjustment'!$B:$S,18,FALSE))</f>
        <v>1045800.7078489242</v>
      </c>
      <c r="D554" s="1">
        <f>(VLOOKUP($A554,'CAF BLS Adjustment'!$B:$S,8,FALSE))</f>
        <v>2772</v>
      </c>
      <c r="E554" s="1">
        <f>(VLOOKUP($A554,'CAF BLS Adjustment'!$B:$S,5,FALSE))</f>
        <v>1167857</v>
      </c>
      <c r="F554" s="1">
        <f>(VLOOKUP($A554,'CAF BLS Adjustment'!$B:$S,6,FALSE))</f>
        <v>0</v>
      </c>
      <c r="G554" s="1">
        <f t="shared" si="24"/>
        <v>2772</v>
      </c>
      <c r="H554" s="1">
        <f t="shared" si="25"/>
        <v>1043028.7078489242</v>
      </c>
      <c r="I554" s="1">
        <f t="shared" si="26"/>
        <v>0</v>
      </c>
      <c r="J554" s="80"/>
    </row>
    <row r="555" spans="1:10">
      <c r="A555" s="94">
        <v>452169</v>
      </c>
      <c r="B555" s="92" t="s">
        <v>932</v>
      </c>
      <c r="C555" s="1">
        <f>(VLOOKUP($A555,'CAF BLS Adjustment'!$B:$S,18,FALSE))</f>
        <v>1635844.342036983</v>
      </c>
      <c r="D555" s="1">
        <f>(VLOOKUP($A555,'CAF BLS Adjustment'!$B:$S,8,FALSE))</f>
        <v>321006</v>
      </c>
      <c r="E555" s="1">
        <f>(VLOOKUP($A555,'CAF BLS Adjustment'!$B:$S,5,FALSE))</f>
        <v>1477197</v>
      </c>
      <c r="F555" s="1">
        <f>(VLOOKUP($A555,'CAF BLS Adjustment'!$B:$S,6,FALSE))</f>
        <v>53402</v>
      </c>
      <c r="G555" s="1">
        <f t="shared" si="24"/>
        <v>321006</v>
      </c>
      <c r="H555" s="1">
        <f t="shared" si="25"/>
        <v>1314838.342036983</v>
      </c>
      <c r="I555" s="1">
        <f t="shared" si="26"/>
        <v>0</v>
      </c>
      <c r="J555" s="80"/>
    </row>
    <row r="556" spans="1:10">
      <c r="A556" s="94">
        <v>452173</v>
      </c>
      <c r="B556" s="92" t="s">
        <v>934</v>
      </c>
      <c r="C556" s="1">
        <f>(VLOOKUP($A556,'CAF BLS Adjustment'!$B:$S,18,FALSE))</f>
        <v>1129285.7188731234</v>
      </c>
      <c r="D556" s="1">
        <f>(VLOOKUP($A556,'CAF BLS Adjustment'!$B:$S,8,FALSE))</f>
        <v>87822</v>
      </c>
      <c r="E556" s="1">
        <f>(VLOOKUP($A556,'CAF BLS Adjustment'!$B:$S,5,FALSE))</f>
        <v>1240259</v>
      </c>
      <c r="F556" s="1">
        <f>(VLOOKUP($A556,'CAF BLS Adjustment'!$B:$S,6,FALSE))</f>
        <v>0</v>
      </c>
      <c r="G556" s="1">
        <f t="shared" si="24"/>
        <v>87822</v>
      </c>
      <c r="H556" s="1">
        <f t="shared" si="25"/>
        <v>1041463.7188731234</v>
      </c>
      <c r="I556" s="1">
        <f t="shared" si="26"/>
        <v>0</v>
      </c>
      <c r="J556" s="80"/>
    </row>
    <row r="557" spans="1:10">
      <c r="A557" s="94">
        <v>452176</v>
      </c>
      <c r="B557" s="92" t="s">
        <v>936</v>
      </c>
      <c r="C557" s="1">
        <f>(VLOOKUP($A557,'CAF BLS Adjustment'!$B:$S,18,FALSE))</f>
        <v>1990555.82074529</v>
      </c>
      <c r="D557" s="1">
        <f>(VLOOKUP($A557,'CAF BLS Adjustment'!$B:$S,8,FALSE))</f>
        <v>-242808</v>
      </c>
      <c r="E557" s="1">
        <f>(VLOOKUP($A557,'CAF BLS Adjustment'!$B:$S,5,FALSE))</f>
        <v>2547120</v>
      </c>
      <c r="F557" s="1">
        <f>(VLOOKUP($A557,'CAF BLS Adjustment'!$B:$S,6,FALSE))</f>
        <v>0</v>
      </c>
      <c r="G557" s="1">
        <f t="shared" si="24"/>
        <v>-242808</v>
      </c>
      <c r="H557" s="1">
        <f t="shared" si="25"/>
        <v>2233363.8207452903</v>
      </c>
      <c r="I557" s="1">
        <f t="shared" si="26"/>
        <v>0</v>
      </c>
      <c r="J557" s="80"/>
    </row>
    <row r="558" spans="1:10">
      <c r="A558" s="94">
        <v>452179</v>
      </c>
      <c r="B558" s="92" t="s">
        <v>937</v>
      </c>
      <c r="C558" s="1">
        <f>(VLOOKUP($A558,'CAF BLS Adjustment'!$B:$S,18,FALSE))</f>
        <v>2576387.232980072</v>
      </c>
      <c r="D558" s="1">
        <f>(VLOOKUP($A558,'CAF BLS Adjustment'!$B:$S,8,FALSE))</f>
        <v>178008</v>
      </c>
      <c r="E558" s="1">
        <f>(VLOOKUP($A558,'CAF BLS Adjustment'!$B:$S,5,FALSE))</f>
        <v>2736727</v>
      </c>
      <c r="F558" s="1">
        <f>(VLOOKUP($A558,'CAF BLS Adjustment'!$B:$S,6,FALSE))</f>
        <v>0</v>
      </c>
      <c r="G558" s="1">
        <f t="shared" si="24"/>
        <v>178008</v>
      </c>
      <c r="H558" s="1">
        <f t="shared" si="25"/>
        <v>2398379.232980072</v>
      </c>
      <c r="I558" s="1">
        <f t="shared" si="26"/>
        <v>0</v>
      </c>
      <c r="J558" s="80"/>
    </row>
    <row r="559" spans="1:10">
      <c r="A559" s="94">
        <v>452200</v>
      </c>
      <c r="B559" s="92" t="s">
        <v>939</v>
      </c>
      <c r="C559" s="1">
        <f>(VLOOKUP($A559,'CAF BLS Adjustment'!$B:$S,18,FALSE))</f>
        <v>797411.44358020695</v>
      </c>
      <c r="D559" s="1">
        <f>(VLOOKUP($A559,'CAF BLS Adjustment'!$B:$S,8,FALSE))</f>
        <v>100806</v>
      </c>
      <c r="E559" s="1">
        <f>(VLOOKUP($A559,'CAF BLS Adjustment'!$B:$S,5,FALSE))</f>
        <v>791234</v>
      </c>
      <c r="F559" s="1">
        <f>(VLOOKUP($A559,'CAF BLS Adjustment'!$B:$S,6,FALSE))</f>
        <v>0</v>
      </c>
      <c r="G559" s="1">
        <f t="shared" si="24"/>
        <v>100806</v>
      </c>
      <c r="H559" s="1">
        <f t="shared" si="25"/>
        <v>696605.44358020695</v>
      </c>
      <c r="I559" s="1">
        <f t="shared" si="26"/>
        <v>0</v>
      </c>
      <c r="J559" s="80"/>
    </row>
    <row r="560" spans="1:10">
      <c r="A560" s="94">
        <v>452226</v>
      </c>
      <c r="B560" s="92" t="s">
        <v>940</v>
      </c>
      <c r="C560" s="1">
        <f>(VLOOKUP($A560,'CAF BLS Adjustment'!$B:$S,18,FALSE))</f>
        <v>992993.83841621957</v>
      </c>
      <c r="D560" s="1">
        <f>(VLOOKUP($A560,'CAF BLS Adjustment'!$B:$S,8,FALSE))</f>
        <v>126150</v>
      </c>
      <c r="E560" s="1">
        <f>(VLOOKUP($A560,'CAF BLS Adjustment'!$B:$S,5,FALSE))</f>
        <v>992646</v>
      </c>
      <c r="F560" s="1">
        <f>(VLOOKUP($A560,'CAF BLS Adjustment'!$B:$S,6,FALSE))</f>
        <v>0</v>
      </c>
      <c r="G560" s="1">
        <f t="shared" si="24"/>
        <v>126150</v>
      </c>
      <c r="H560" s="1">
        <f t="shared" si="25"/>
        <v>866843.83841621957</v>
      </c>
      <c r="I560" s="1">
        <f t="shared" si="26"/>
        <v>0</v>
      </c>
      <c r="J560" s="80"/>
    </row>
    <row r="561" spans="1:10">
      <c r="A561" s="94">
        <v>453334</v>
      </c>
      <c r="B561" s="92" t="s">
        <v>941</v>
      </c>
      <c r="C561" s="1">
        <f>(VLOOKUP($A561,'CAF BLS Adjustment'!$B:$S,18,FALSE))</f>
        <v>1908361.7525025329</v>
      </c>
      <c r="D561" s="1">
        <f>(VLOOKUP($A561,'CAF BLS Adjustment'!$B:$S,8,FALSE))</f>
        <v>132024</v>
      </c>
      <c r="E561" s="1">
        <f>(VLOOKUP($A561,'CAF BLS Adjustment'!$B:$S,5,FALSE))</f>
        <v>2039517</v>
      </c>
      <c r="F561" s="1">
        <f>(VLOOKUP($A561,'CAF BLS Adjustment'!$B:$S,6,FALSE))</f>
        <v>0</v>
      </c>
      <c r="G561" s="1">
        <f t="shared" si="24"/>
        <v>132024</v>
      </c>
      <c r="H561" s="1">
        <f t="shared" si="25"/>
        <v>1776337.7525025329</v>
      </c>
      <c r="I561" s="1">
        <f t="shared" si="26"/>
        <v>0</v>
      </c>
      <c r="J561" s="80"/>
    </row>
    <row r="562" spans="1:10">
      <c r="A562" s="94">
        <v>457991</v>
      </c>
      <c r="B562" s="92" t="s">
        <v>942</v>
      </c>
      <c r="C562" s="1">
        <f>(VLOOKUP($A562,'CAF BLS Adjustment'!$B:$S,18,FALSE))</f>
        <v>720086.94655525952</v>
      </c>
      <c r="D562" s="1">
        <f>(VLOOKUP($A562,'CAF BLS Adjustment'!$B:$S,8,FALSE))</f>
        <v>26022</v>
      </c>
      <c r="E562" s="1">
        <f>(VLOOKUP($A562,'CAF BLS Adjustment'!$B:$S,5,FALSE))</f>
        <v>793686</v>
      </c>
      <c r="F562" s="1">
        <f>(VLOOKUP($A562,'CAF BLS Adjustment'!$B:$S,6,FALSE))</f>
        <v>60348</v>
      </c>
      <c r="G562" s="1">
        <f t="shared" si="24"/>
        <v>26022</v>
      </c>
      <c r="H562" s="1">
        <f t="shared" si="25"/>
        <v>694064.94655525952</v>
      </c>
      <c r="I562" s="1">
        <f t="shared" si="26"/>
        <v>0</v>
      </c>
      <c r="J562" s="80"/>
    </row>
    <row r="563" spans="1:10">
      <c r="A563" s="94">
        <v>462178</v>
      </c>
      <c r="B563" s="92" t="s">
        <v>944</v>
      </c>
      <c r="C563" s="1">
        <f>(VLOOKUP($A563,'CAF BLS Adjustment'!$B:$S,18,FALSE))</f>
        <v>112557.08545972868</v>
      </c>
      <c r="D563" s="1">
        <f>(VLOOKUP($A563,'CAF BLS Adjustment'!$B:$S,8,FALSE))</f>
        <v>9432</v>
      </c>
      <c r="E563" s="1">
        <f>(VLOOKUP($A563,'CAF BLS Adjustment'!$B:$S,5,FALSE))</f>
        <v>116139</v>
      </c>
      <c r="F563" s="1">
        <f>(VLOOKUP($A563,'CAF BLS Adjustment'!$B:$S,6,FALSE))</f>
        <v>0</v>
      </c>
      <c r="G563" s="1">
        <f t="shared" si="24"/>
        <v>9432</v>
      </c>
      <c r="H563" s="1">
        <f t="shared" si="25"/>
        <v>103125.08545972868</v>
      </c>
      <c r="I563" s="1">
        <f t="shared" si="26"/>
        <v>0</v>
      </c>
      <c r="J563" s="80"/>
    </row>
    <row r="564" spans="1:10">
      <c r="A564" s="94">
        <v>462182</v>
      </c>
      <c r="B564" s="92" t="s">
        <v>946</v>
      </c>
      <c r="C564" s="1">
        <f>(VLOOKUP($A564,'CAF BLS Adjustment'!$B:$S,18,FALSE))</f>
        <v>654606.02779506578</v>
      </c>
      <c r="D564" s="1">
        <f>(VLOOKUP($A564,'CAF BLS Adjustment'!$B:$S,8,FALSE))</f>
        <v>100236</v>
      </c>
      <c r="E564" s="1">
        <f>(VLOOKUP($A564,'CAF BLS Adjustment'!$B:$S,5,FALSE))</f>
        <v>631734</v>
      </c>
      <c r="F564" s="1">
        <f>(VLOOKUP($A564,'CAF BLS Adjustment'!$B:$S,6,FALSE))</f>
        <v>0</v>
      </c>
      <c r="G564" s="1">
        <f t="shared" si="24"/>
        <v>100236</v>
      </c>
      <c r="H564" s="1">
        <f t="shared" si="25"/>
        <v>554370.02779506578</v>
      </c>
      <c r="I564" s="1">
        <f t="shared" si="26"/>
        <v>0</v>
      </c>
      <c r="J564" s="80"/>
    </row>
    <row r="565" spans="1:10">
      <c r="A565" s="94">
        <v>462186</v>
      </c>
      <c r="B565" s="92" t="s">
        <v>948</v>
      </c>
      <c r="C565" s="1">
        <f>(VLOOKUP($A565,'CAF BLS Adjustment'!$B:$S,18,FALSE))</f>
        <v>1461385.9737420524</v>
      </c>
      <c r="D565" s="1">
        <f>(VLOOKUP($A565,'CAF BLS Adjustment'!$B:$S,8,FALSE))</f>
        <v>159990</v>
      </c>
      <c r="E565" s="1">
        <f>(VLOOKUP($A565,'CAF BLS Adjustment'!$B:$S,5,FALSE))</f>
        <v>1533172</v>
      </c>
      <c r="F565" s="1">
        <f>(VLOOKUP($A565,'CAF BLS Adjustment'!$B:$S,6,FALSE))</f>
        <v>0</v>
      </c>
      <c r="G565" s="1">
        <f t="shared" si="24"/>
        <v>159990</v>
      </c>
      <c r="H565" s="1">
        <f t="shared" si="25"/>
        <v>1301395.9737420524</v>
      </c>
      <c r="I565" s="1">
        <f t="shared" si="26"/>
        <v>0</v>
      </c>
      <c r="J565" s="80"/>
    </row>
    <row r="566" spans="1:10">
      <c r="A566" s="94">
        <v>462188</v>
      </c>
      <c r="B566" s="92" t="s">
        <v>949</v>
      </c>
      <c r="C566" s="1">
        <f>(VLOOKUP($A566,'CAF BLS Adjustment'!$B:$S,18,FALSE))</f>
        <v>272040.27143157116</v>
      </c>
      <c r="D566" s="1">
        <f>(VLOOKUP($A566,'CAF BLS Adjustment'!$B:$S,8,FALSE))</f>
        <v>12852</v>
      </c>
      <c r="E566" s="1">
        <f>(VLOOKUP($A566,'CAF BLS Adjustment'!$B:$S,5,FALSE))</f>
        <v>295066</v>
      </c>
      <c r="F566" s="1">
        <f>(VLOOKUP($A566,'CAF BLS Adjustment'!$B:$S,6,FALSE))</f>
        <v>0</v>
      </c>
      <c r="G566" s="1">
        <f t="shared" si="24"/>
        <v>12852</v>
      </c>
      <c r="H566" s="1">
        <f t="shared" si="25"/>
        <v>259188.27143157116</v>
      </c>
      <c r="I566" s="1">
        <f t="shared" si="26"/>
        <v>0</v>
      </c>
      <c r="J566" s="80"/>
    </row>
    <row r="567" spans="1:10">
      <c r="A567" s="94">
        <v>462194</v>
      </c>
      <c r="B567" s="92" t="s">
        <v>952</v>
      </c>
      <c r="C567" s="1">
        <f>(VLOOKUP($A567,'CAF BLS Adjustment'!$B:$S,18,FALSE))</f>
        <v>410638.03800339223</v>
      </c>
      <c r="D567" s="1">
        <f>(VLOOKUP($A567,'CAF BLS Adjustment'!$B:$S,8,FALSE))</f>
        <v>26094</v>
      </c>
      <c r="E567" s="1">
        <f>(VLOOKUP($A567,'CAF BLS Adjustment'!$B:$S,5,FALSE))</f>
        <v>438359</v>
      </c>
      <c r="F567" s="1">
        <f>(VLOOKUP($A567,'CAF BLS Adjustment'!$B:$S,6,FALSE))</f>
        <v>0</v>
      </c>
      <c r="G567" s="1">
        <f t="shared" si="24"/>
        <v>26094</v>
      </c>
      <c r="H567" s="1">
        <f t="shared" si="25"/>
        <v>384544.03800339223</v>
      </c>
      <c r="I567" s="1">
        <f t="shared" si="26"/>
        <v>0</v>
      </c>
      <c r="J567" s="80"/>
    </row>
    <row r="568" spans="1:10">
      <c r="A568" s="94">
        <v>462195</v>
      </c>
      <c r="B568" s="92" t="s">
        <v>953</v>
      </c>
      <c r="C568" s="1">
        <f>(VLOOKUP($A568,'CAF BLS Adjustment'!$B:$S,18,FALSE))</f>
        <v>174379.39914312359</v>
      </c>
      <c r="D568" s="1">
        <f>(VLOOKUP($A568,'CAF BLS Adjustment'!$B:$S,8,FALSE))</f>
        <v>-3720</v>
      </c>
      <c r="E568" s="1">
        <f>(VLOOKUP($A568,'CAF BLS Adjustment'!$B:$S,5,FALSE))</f>
        <v>161473.20801891555</v>
      </c>
      <c r="F568" s="1">
        <f>(VLOOKUP($A568,'CAF BLS Adjustment'!$B:$S,6,FALSE))</f>
        <v>36679.0248883932</v>
      </c>
      <c r="G568" s="1">
        <f t="shared" si="24"/>
        <v>-3720</v>
      </c>
      <c r="H568" s="1">
        <f t="shared" si="25"/>
        <v>161473.20801891555</v>
      </c>
      <c r="I568" s="1">
        <f t="shared" si="26"/>
        <v>16626.191124208039</v>
      </c>
      <c r="J568" s="80"/>
    </row>
    <row r="569" spans="1:10">
      <c r="A569" s="94">
        <v>462196</v>
      </c>
      <c r="B569" s="92" t="s">
        <v>954</v>
      </c>
      <c r="C569" s="1">
        <f>(VLOOKUP($A569,'CAF BLS Adjustment'!$B:$S,18,FALSE))</f>
        <v>33583.328047507632</v>
      </c>
      <c r="D569" s="1">
        <f>(VLOOKUP($A569,'CAF BLS Adjustment'!$B:$S,8,FALSE))</f>
        <v>-10278</v>
      </c>
      <c r="E569" s="1">
        <f>(VLOOKUP($A569,'CAF BLS Adjustment'!$B:$S,5,FALSE))</f>
        <v>52831</v>
      </c>
      <c r="F569" s="1">
        <f>(VLOOKUP($A569,'CAF BLS Adjustment'!$B:$S,6,FALSE))</f>
        <v>0</v>
      </c>
      <c r="G569" s="1">
        <f t="shared" si="24"/>
        <v>-10278</v>
      </c>
      <c r="H569" s="1">
        <f t="shared" si="25"/>
        <v>43861.328047507632</v>
      </c>
      <c r="I569" s="1">
        <f t="shared" si="26"/>
        <v>0</v>
      </c>
      <c r="J569" s="80"/>
    </row>
    <row r="570" spans="1:10">
      <c r="A570" s="94">
        <v>462197</v>
      </c>
      <c r="B570" s="92" t="s">
        <v>955</v>
      </c>
      <c r="C570" s="1">
        <f>(VLOOKUP($A570,'CAF BLS Adjustment'!$B:$S,18,FALSE))</f>
        <v>771570.47719361284</v>
      </c>
      <c r="D570" s="1">
        <f>(VLOOKUP($A570,'CAF BLS Adjustment'!$B:$S,8,FALSE))</f>
        <v>2268</v>
      </c>
      <c r="E570" s="1">
        <f>(VLOOKUP($A570,'CAF BLS Adjustment'!$B:$S,5,FALSE))</f>
        <v>738501</v>
      </c>
      <c r="F570" s="1">
        <f>(VLOOKUP($A570,'CAF BLS Adjustment'!$B:$S,6,FALSE))</f>
        <v>142159</v>
      </c>
      <c r="G570" s="1">
        <f t="shared" si="24"/>
        <v>2268</v>
      </c>
      <c r="H570" s="1">
        <f t="shared" si="25"/>
        <v>738501</v>
      </c>
      <c r="I570" s="1">
        <f t="shared" si="26"/>
        <v>30801.477193612838</v>
      </c>
      <c r="J570" s="80"/>
    </row>
    <row r="571" spans="1:10">
      <c r="A571" s="94">
        <v>462199</v>
      </c>
      <c r="B571" s="92" t="s">
        <v>957</v>
      </c>
      <c r="C571" s="1">
        <f>(VLOOKUP($A571,'CAF BLS Adjustment'!$B:$S,18,FALSE))</f>
        <v>932890.0753861689</v>
      </c>
      <c r="D571" s="1">
        <f>(VLOOKUP($A571,'CAF BLS Adjustment'!$B:$S,8,FALSE))</f>
        <v>59232</v>
      </c>
      <c r="E571" s="1">
        <f>(VLOOKUP($A571,'CAF BLS Adjustment'!$B:$S,5,FALSE))</f>
        <v>987301</v>
      </c>
      <c r="F571" s="1">
        <f>(VLOOKUP($A571,'CAF BLS Adjustment'!$B:$S,6,FALSE))</f>
        <v>0</v>
      </c>
      <c r="G571" s="1">
        <f t="shared" si="24"/>
        <v>59232</v>
      </c>
      <c r="H571" s="1">
        <f t="shared" si="25"/>
        <v>873658.0753861689</v>
      </c>
      <c r="I571" s="1">
        <f t="shared" si="26"/>
        <v>0</v>
      </c>
      <c r="J571" s="80"/>
    </row>
    <row r="572" spans="1:10">
      <c r="A572" s="94">
        <v>462202</v>
      </c>
      <c r="B572" s="92" t="s">
        <v>959</v>
      </c>
      <c r="C572" s="1">
        <f>(VLOOKUP($A572,'CAF BLS Adjustment'!$B:$S,18,FALSE))</f>
        <v>219387.62231433485</v>
      </c>
      <c r="D572" s="1">
        <f>(VLOOKUP($A572,'CAF BLS Adjustment'!$B:$S,8,FALSE))</f>
        <v>61782</v>
      </c>
      <c r="E572" s="1">
        <f>(VLOOKUP($A572,'CAF BLS Adjustment'!$B:$S,5,FALSE))</f>
        <v>181974</v>
      </c>
      <c r="F572" s="1">
        <f>(VLOOKUP($A572,'CAF BLS Adjustment'!$B:$S,6,FALSE))</f>
        <v>0</v>
      </c>
      <c r="G572" s="1">
        <f t="shared" si="24"/>
        <v>61782</v>
      </c>
      <c r="H572" s="1">
        <f t="shared" si="25"/>
        <v>157605.62231433485</v>
      </c>
      <c r="I572" s="1">
        <f t="shared" si="26"/>
        <v>0</v>
      </c>
      <c r="J572" s="80"/>
    </row>
    <row r="573" spans="1:10">
      <c r="A573" s="94">
        <v>462203</v>
      </c>
      <c r="B573" s="92" t="s">
        <v>960</v>
      </c>
      <c r="C573" s="1">
        <f>(VLOOKUP($A573,'CAF BLS Adjustment'!$B:$S,18,FALSE))</f>
        <v>610629.81042692182</v>
      </c>
      <c r="D573" s="1">
        <f>(VLOOKUP($A573,'CAF BLS Adjustment'!$B:$S,8,FALSE))</f>
        <v>-125688</v>
      </c>
      <c r="E573" s="1">
        <f>(VLOOKUP($A573,'CAF BLS Adjustment'!$B:$S,5,FALSE))</f>
        <v>746215</v>
      </c>
      <c r="F573" s="1">
        <f>(VLOOKUP($A573,'CAF BLS Adjustment'!$B:$S,6,FALSE))</f>
        <v>96460</v>
      </c>
      <c r="G573" s="1">
        <f t="shared" si="24"/>
        <v>-125688</v>
      </c>
      <c r="H573" s="1">
        <f t="shared" si="25"/>
        <v>736317.81042692182</v>
      </c>
      <c r="I573" s="1">
        <f t="shared" si="26"/>
        <v>0</v>
      </c>
      <c r="J573" s="80"/>
    </row>
    <row r="574" spans="1:10">
      <c r="A574" s="94">
        <v>462206</v>
      </c>
      <c r="B574" s="92" t="s">
        <v>961</v>
      </c>
      <c r="C574" s="1">
        <f>(VLOOKUP($A574,'CAF BLS Adjustment'!$B:$S,18,FALSE))</f>
        <v>28256.194474350217</v>
      </c>
      <c r="D574" s="1">
        <f>(VLOOKUP($A574,'CAF BLS Adjustment'!$B:$S,8,FALSE))</f>
        <v>-510</v>
      </c>
      <c r="E574" s="1">
        <f>(VLOOKUP($A574,'CAF BLS Adjustment'!$B:$S,5,FALSE))</f>
        <v>32919</v>
      </c>
      <c r="F574" s="1">
        <f>(VLOOKUP($A574,'CAF BLS Adjustment'!$B:$S,6,FALSE))</f>
        <v>0</v>
      </c>
      <c r="G574" s="1">
        <f t="shared" si="24"/>
        <v>-510</v>
      </c>
      <c r="H574" s="1">
        <f t="shared" si="25"/>
        <v>28766.194474350217</v>
      </c>
      <c r="I574" s="1">
        <f t="shared" si="26"/>
        <v>0</v>
      </c>
      <c r="J574" s="80"/>
    </row>
    <row r="575" spans="1:10">
      <c r="A575" s="94">
        <v>462209</v>
      </c>
      <c r="B575" s="92" t="s">
        <v>963</v>
      </c>
      <c r="C575" s="1">
        <f>(VLOOKUP($A575,'CAF BLS Adjustment'!$B:$S,18,FALSE))</f>
        <v>769261.75581199047</v>
      </c>
      <c r="D575" s="1">
        <f>(VLOOKUP($A575,'CAF BLS Adjustment'!$B:$S,8,FALSE))</f>
        <v>-11676</v>
      </c>
      <c r="E575" s="1">
        <f>(VLOOKUP($A575,'CAF BLS Adjustment'!$B:$S,5,FALSE))</f>
        <v>892974</v>
      </c>
      <c r="F575" s="1">
        <f>(VLOOKUP($A575,'CAF BLS Adjustment'!$B:$S,6,FALSE))</f>
        <v>0</v>
      </c>
      <c r="G575" s="1">
        <f t="shared" si="24"/>
        <v>-11676</v>
      </c>
      <c r="H575" s="1">
        <f t="shared" si="25"/>
        <v>780937.75581199047</v>
      </c>
      <c r="I575" s="1">
        <f t="shared" si="26"/>
        <v>0</v>
      </c>
      <c r="J575" s="80"/>
    </row>
    <row r="576" spans="1:10">
      <c r="A576" s="94">
        <v>462210</v>
      </c>
      <c r="B576" s="92" t="s">
        <v>964</v>
      </c>
      <c r="C576" s="1">
        <f>(VLOOKUP($A576,'CAF BLS Adjustment'!$B:$S,18,FALSE))</f>
        <v>45348.103700895663</v>
      </c>
      <c r="D576" s="1">
        <f>(VLOOKUP($A576,'CAF BLS Adjustment'!$B:$S,8,FALSE))</f>
        <v>-7584</v>
      </c>
      <c r="E576" s="1">
        <f>(VLOOKUP($A576,'CAF BLS Adjustment'!$B:$S,5,FALSE))</f>
        <v>58806</v>
      </c>
      <c r="F576" s="1">
        <f>(VLOOKUP($A576,'CAF BLS Adjustment'!$B:$S,6,FALSE))</f>
        <v>0</v>
      </c>
      <c r="G576" s="1">
        <f t="shared" si="24"/>
        <v>-7584</v>
      </c>
      <c r="H576" s="1">
        <f t="shared" si="25"/>
        <v>52932.103700895663</v>
      </c>
      <c r="I576" s="1">
        <f t="shared" si="26"/>
        <v>0</v>
      </c>
      <c r="J576" s="80"/>
    </row>
    <row r="577" spans="1:10">
      <c r="A577" s="94">
        <v>472213</v>
      </c>
      <c r="B577" s="92" t="s">
        <v>966</v>
      </c>
      <c r="C577" s="1">
        <f>(VLOOKUP($A577,'CAF BLS Adjustment'!$B:$S,18,FALSE))</f>
        <v>3047009.1906777127</v>
      </c>
      <c r="D577" s="1">
        <f>(VLOOKUP($A577,'CAF BLS Adjustment'!$B:$S,8,FALSE))</f>
        <v>35544</v>
      </c>
      <c r="E577" s="1">
        <f>(VLOOKUP($A577,'CAF BLS Adjustment'!$B:$S,5,FALSE))</f>
        <v>1844529</v>
      </c>
      <c r="F577" s="1">
        <f>(VLOOKUP($A577,'CAF BLS Adjustment'!$B:$S,6,FALSE))</f>
        <v>1540143</v>
      </c>
      <c r="G577" s="1">
        <f t="shared" si="24"/>
        <v>35544</v>
      </c>
      <c r="H577" s="1">
        <f t="shared" si="25"/>
        <v>1844529</v>
      </c>
      <c r="I577" s="1">
        <f t="shared" si="26"/>
        <v>1166936.1906777127</v>
      </c>
      <c r="J577" s="80"/>
    </row>
    <row r="578" spans="1:10">
      <c r="A578" s="94">
        <v>472218</v>
      </c>
      <c r="B578" s="92" t="s">
        <v>968</v>
      </c>
      <c r="C578" s="1">
        <f>(VLOOKUP($A578,'CAF BLS Adjustment'!$B:$S,18,FALSE))</f>
        <v>1007013.7844802019</v>
      </c>
      <c r="D578" s="1">
        <f>(VLOOKUP($A578,'CAF BLS Adjustment'!$B:$S,8,FALSE))</f>
        <v>15768</v>
      </c>
      <c r="E578" s="1">
        <f>(VLOOKUP($A578,'CAF BLS Adjustment'!$B:$S,5,FALSE))</f>
        <v>928395</v>
      </c>
      <c r="F578" s="1">
        <f>(VLOOKUP($A578,'CAF BLS Adjustment'!$B:$S,6,FALSE))</f>
        <v>208174</v>
      </c>
      <c r="G578" s="1">
        <f t="shared" si="24"/>
        <v>15768</v>
      </c>
      <c r="H578" s="1">
        <f t="shared" si="25"/>
        <v>928395</v>
      </c>
      <c r="I578" s="1">
        <f t="shared" si="26"/>
        <v>62850.784480201895</v>
      </c>
      <c r="J578" s="80"/>
    </row>
    <row r="579" spans="1:10">
      <c r="A579" s="94">
        <v>472220</v>
      </c>
      <c r="B579" s="92" t="s">
        <v>969</v>
      </c>
      <c r="C579" s="1">
        <f>(VLOOKUP($A579,'CAF BLS Adjustment'!$B:$S,18,FALSE))</f>
        <v>1990221.7387354616</v>
      </c>
      <c r="D579" s="1">
        <f>(VLOOKUP($A579,'CAF BLS Adjustment'!$B:$S,8,FALSE))</f>
        <v>34626</v>
      </c>
      <c r="E579" s="1">
        <f>(VLOOKUP($A579,'CAF BLS Adjustment'!$B:$S,5,FALSE))</f>
        <v>514546</v>
      </c>
      <c r="F579" s="1">
        <f>(VLOOKUP($A579,'CAF BLS Adjustment'!$B:$S,6,FALSE))</f>
        <v>1669461</v>
      </c>
      <c r="G579" s="1">
        <f t="shared" si="24"/>
        <v>34626</v>
      </c>
      <c r="H579" s="1">
        <f t="shared" si="25"/>
        <v>514546</v>
      </c>
      <c r="I579" s="1">
        <f t="shared" si="26"/>
        <v>1441049.7387354616</v>
      </c>
      <c r="J579" s="80"/>
    </row>
    <row r="580" spans="1:10">
      <c r="A580" s="94">
        <v>472221</v>
      </c>
      <c r="B580" s="92" t="s">
        <v>281</v>
      </c>
      <c r="C580" s="1">
        <f>(VLOOKUP($A580,'CAF BLS Adjustment'!$B:$S,18,FALSE))</f>
        <v>1712811.6786615844</v>
      </c>
      <c r="D580" s="1">
        <f>(VLOOKUP($A580,'CAF BLS Adjustment'!$B:$S,8,FALSE))</f>
        <v>1920</v>
      </c>
      <c r="E580" s="1">
        <f>(VLOOKUP($A580,'CAF BLS Adjustment'!$B:$S,5,FALSE))</f>
        <v>705540</v>
      </c>
      <c r="F580" s="1">
        <f>(VLOOKUP($A580,'CAF BLS Adjustment'!$B:$S,6,FALSE))</f>
        <v>1233500</v>
      </c>
      <c r="G580" s="1">
        <f t="shared" ref="G580:G643" si="27">MIN(D580,C580)</f>
        <v>1920</v>
      </c>
      <c r="H580" s="1">
        <f t="shared" ref="H580:H643" si="28">MAX(MIN(C580-G580,E580),0)</f>
        <v>705540</v>
      </c>
      <c r="I580" s="1">
        <f t="shared" ref="I580:I643" si="29">MIN(MAX(C580-G580-H580,0),F580)</f>
        <v>1005351.6786615844</v>
      </c>
      <c r="J580" s="80"/>
    </row>
    <row r="581" spans="1:10">
      <c r="A581" s="94">
        <v>472226</v>
      </c>
      <c r="B581" s="92" t="s">
        <v>970</v>
      </c>
      <c r="C581" s="1">
        <f>(VLOOKUP($A581,'CAF BLS Adjustment'!$B:$S,18,FALSE))</f>
        <v>610663.61459628202</v>
      </c>
      <c r="D581" s="1">
        <f>(VLOOKUP($A581,'CAF BLS Adjustment'!$B:$S,8,FALSE))</f>
        <v>-16476</v>
      </c>
      <c r="E581" s="1">
        <f>(VLOOKUP($A581,'CAF BLS Adjustment'!$B:$S,5,FALSE))</f>
        <v>706728</v>
      </c>
      <c r="F581" s="1">
        <f>(VLOOKUP($A581,'CAF BLS Adjustment'!$B:$S,6,FALSE))</f>
        <v>0</v>
      </c>
      <c r="G581" s="1">
        <f t="shared" si="27"/>
        <v>-16476</v>
      </c>
      <c r="H581" s="1">
        <f t="shared" si="28"/>
        <v>627139.61459628202</v>
      </c>
      <c r="I581" s="1">
        <f t="shared" si="29"/>
        <v>0</v>
      </c>
      <c r="J581" s="80"/>
    </row>
    <row r="582" spans="1:10">
      <c r="A582" s="94">
        <v>472232</v>
      </c>
      <c r="B582" s="92" t="s">
        <v>974</v>
      </c>
      <c r="C582" s="1">
        <f>(VLOOKUP($A582,'CAF BLS Adjustment'!$B:$S,18,FALSE))</f>
        <v>720713.10524688545</v>
      </c>
      <c r="D582" s="1">
        <f>(VLOOKUP($A582,'CAF BLS Adjustment'!$B:$S,8,FALSE))</f>
        <v>107538</v>
      </c>
      <c r="E582" s="1">
        <f>(VLOOKUP($A582,'CAF BLS Adjustment'!$B:$S,5,FALSE))</f>
        <v>705105</v>
      </c>
      <c r="F582" s="1">
        <f>(VLOOKUP($A582,'CAF BLS Adjustment'!$B:$S,6,FALSE))</f>
        <v>0</v>
      </c>
      <c r="G582" s="1">
        <f t="shared" si="27"/>
        <v>107538</v>
      </c>
      <c r="H582" s="1">
        <f t="shared" si="28"/>
        <v>613175.10524688545</v>
      </c>
      <c r="I582" s="1">
        <f t="shared" si="29"/>
        <v>0</v>
      </c>
      <c r="J582" s="80"/>
    </row>
    <row r="583" spans="1:10">
      <c r="A583" s="94">
        <v>472295</v>
      </c>
      <c r="B583" s="92" t="s">
        <v>976</v>
      </c>
      <c r="C583" s="1">
        <f>(VLOOKUP($A583,'CAF BLS Adjustment'!$B:$S,18,FALSE))</f>
        <v>1611950.0459294841</v>
      </c>
      <c r="D583" s="1">
        <f>(VLOOKUP($A583,'CAF BLS Adjustment'!$B:$S,8,FALSE))</f>
        <v>242322</v>
      </c>
      <c r="E583" s="1">
        <f>(VLOOKUP($A583,'CAF BLS Adjustment'!$B:$S,5,FALSE))</f>
        <v>1661004</v>
      </c>
      <c r="F583" s="1">
        <f>(VLOOKUP($A583,'CAF BLS Adjustment'!$B:$S,6,FALSE))</f>
        <v>0</v>
      </c>
      <c r="G583" s="1">
        <f t="shared" si="27"/>
        <v>242322</v>
      </c>
      <c r="H583" s="1">
        <f t="shared" si="28"/>
        <v>1369628.0459294841</v>
      </c>
      <c r="I583" s="1">
        <f t="shared" si="29"/>
        <v>0</v>
      </c>
      <c r="J583" s="80"/>
    </row>
    <row r="584" spans="1:10">
      <c r="A584" s="94">
        <v>482242</v>
      </c>
      <c r="B584" s="92" t="s">
        <v>982</v>
      </c>
      <c r="C584" s="1">
        <f>(VLOOKUP($A584,'CAF BLS Adjustment'!$B:$S,18,FALSE))</f>
        <v>2034328.1604738804</v>
      </c>
      <c r="D584" s="1">
        <f>(VLOOKUP($A584,'CAF BLS Adjustment'!$B:$S,8,FALSE))</f>
        <v>84690</v>
      </c>
      <c r="E584" s="1">
        <f>(VLOOKUP($A584,'CAF BLS Adjustment'!$B:$S,5,FALSE))</f>
        <v>2202223</v>
      </c>
      <c r="F584" s="1">
        <f>(VLOOKUP($A584,'CAF BLS Adjustment'!$B:$S,6,FALSE))</f>
        <v>0</v>
      </c>
      <c r="G584" s="1">
        <f t="shared" si="27"/>
        <v>84690</v>
      </c>
      <c r="H584" s="1">
        <f t="shared" si="28"/>
        <v>1949638.1604738804</v>
      </c>
      <c r="I584" s="1">
        <f t="shared" si="29"/>
        <v>0</v>
      </c>
      <c r="J584" s="80"/>
    </row>
    <row r="585" spans="1:10">
      <c r="A585" s="94">
        <v>482247</v>
      </c>
      <c r="B585" s="92" t="s">
        <v>985</v>
      </c>
      <c r="C585" s="1">
        <f>(VLOOKUP($A585,'CAF BLS Adjustment'!$B:$S,18,FALSE))</f>
        <v>3926989.6130415918</v>
      </c>
      <c r="D585" s="1">
        <f>(VLOOKUP($A585,'CAF BLS Adjustment'!$B:$S,8,FALSE))</f>
        <v>210252</v>
      </c>
      <c r="E585" s="1">
        <f>(VLOOKUP($A585,'CAF BLS Adjustment'!$B:$S,5,FALSE))</f>
        <v>3984595</v>
      </c>
      <c r="F585" s="1">
        <f>(VLOOKUP($A585,'CAF BLS Adjustment'!$B:$S,6,FALSE))</f>
        <v>391308</v>
      </c>
      <c r="G585" s="1">
        <f t="shared" si="27"/>
        <v>210252</v>
      </c>
      <c r="H585" s="1">
        <f t="shared" si="28"/>
        <v>3716737.6130415918</v>
      </c>
      <c r="I585" s="1">
        <f t="shared" si="29"/>
        <v>0</v>
      </c>
      <c r="J585" s="80"/>
    </row>
    <row r="586" spans="1:10">
      <c r="A586" s="94">
        <v>482248</v>
      </c>
      <c r="B586" s="92" t="s">
        <v>986</v>
      </c>
      <c r="C586" s="1">
        <f>(VLOOKUP($A586,'CAF BLS Adjustment'!$B:$S,18,FALSE))</f>
        <v>854477.98306375858</v>
      </c>
      <c r="D586" s="1">
        <f>(VLOOKUP($A586,'CAF BLS Adjustment'!$B:$S,8,FALSE))</f>
        <v>49164</v>
      </c>
      <c r="E586" s="1">
        <f>(VLOOKUP($A586,'CAF BLS Adjustment'!$B:$S,5,FALSE))</f>
        <v>921379</v>
      </c>
      <c r="F586" s="1">
        <f>(VLOOKUP($A586,'CAF BLS Adjustment'!$B:$S,6,FALSE))</f>
        <v>0</v>
      </c>
      <c r="G586" s="1">
        <f t="shared" si="27"/>
        <v>49164</v>
      </c>
      <c r="H586" s="1">
        <f t="shared" si="28"/>
        <v>805313.98306375858</v>
      </c>
      <c r="I586" s="1">
        <f t="shared" si="29"/>
        <v>0</v>
      </c>
      <c r="J586" s="80"/>
    </row>
    <row r="587" spans="1:10">
      <c r="A587" s="94">
        <v>482250</v>
      </c>
      <c r="B587" s="92" t="s">
        <v>987</v>
      </c>
      <c r="C587" s="1">
        <f>(VLOOKUP($A587,'CAF BLS Adjustment'!$B:$S,18,FALSE))</f>
        <v>1504680.4102644855</v>
      </c>
      <c r="D587" s="1">
        <f>(VLOOKUP($A587,'CAF BLS Adjustment'!$B:$S,8,FALSE))</f>
        <v>-115434</v>
      </c>
      <c r="E587" s="1">
        <f>(VLOOKUP($A587,'CAF BLS Adjustment'!$B:$S,5,FALSE))</f>
        <v>1797569</v>
      </c>
      <c r="F587" s="1">
        <f>(VLOOKUP($A587,'CAF BLS Adjustment'!$B:$S,6,FALSE))</f>
        <v>68590</v>
      </c>
      <c r="G587" s="1">
        <f t="shared" si="27"/>
        <v>-115434</v>
      </c>
      <c r="H587" s="1">
        <f t="shared" si="28"/>
        <v>1620114.4102644855</v>
      </c>
      <c r="I587" s="1">
        <f t="shared" si="29"/>
        <v>0</v>
      </c>
      <c r="J587" s="80"/>
    </row>
    <row r="588" spans="1:10">
      <c r="A588" s="94">
        <v>482255</v>
      </c>
      <c r="B588" s="92" t="s">
        <v>991</v>
      </c>
      <c r="C588" s="1">
        <f>(VLOOKUP($A588,'CAF BLS Adjustment'!$B:$S,18,FALSE))</f>
        <v>15534153.360774387</v>
      </c>
      <c r="D588" s="1">
        <f>(VLOOKUP($A588,'CAF BLS Adjustment'!$B:$S,8,FALSE))</f>
        <v>180240</v>
      </c>
      <c r="E588" s="1">
        <f>(VLOOKUP($A588,'CAF BLS Adjustment'!$B:$S,5,FALSE))</f>
        <v>4070783</v>
      </c>
      <c r="F588" s="1">
        <f>(VLOOKUP($A588,'CAF BLS Adjustment'!$B:$S,6,FALSE))</f>
        <v>13161454</v>
      </c>
      <c r="G588" s="1">
        <f t="shared" si="27"/>
        <v>180240</v>
      </c>
      <c r="H588" s="1">
        <f t="shared" si="28"/>
        <v>4070783</v>
      </c>
      <c r="I588" s="1">
        <f t="shared" si="29"/>
        <v>11283130.360774387</v>
      </c>
      <c r="J588" s="80"/>
    </row>
    <row r="589" spans="1:10">
      <c r="A589" s="94">
        <v>482257</v>
      </c>
      <c r="B589" s="92" t="s">
        <v>992</v>
      </c>
      <c r="C589" s="1">
        <f>(VLOOKUP($A589,'CAF BLS Adjustment'!$B:$S,18,FALSE))</f>
        <v>6770380.5749607794</v>
      </c>
      <c r="D589" s="1">
        <f>(VLOOKUP($A589,'CAF BLS Adjustment'!$B:$S,8,FALSE))</f>
        <v>473796</v>
      </c>
      <c r="E589" s="1">
        <f>(VLOOKUP($A589,'CAF BLS Adjustment'!$B:$S,5,FALSE))</f>
        <v>6456263</v>
      </c>
      <c r="F589" s="1">
        <f>(VLOOKUP($A589,'CAF BLS Adjustment'!$B:$S,6,FALSE))</f>
        <v>707652</v>
      </c>
      <c r="G589" s="1">
        <f t="shared" si="27"/>
        <v>473796</v>
      </c>
      <c r="H589" s="1">
        <f t="shared" si="28"/>
        <v>6296584.5749607794</v>
      </c>
      <c r="I589" s="1">
        <f t="shared" si="29"/>
        <v>0</v>
      </c>
      <c r="J589" s="80"/>
    </row>
    <row r="590" spans="1:10">
      <c r="A590" s="94">
        <v>483310</v>
      </c>
      <c r="B590" s="92" t="s">
        <v>994</v>
      </c>
      <c r="C590" s="1">
        <f>(VLOOKUP($A590,'CAF BLS Adjustment'!$B:$S,18,FALSE))</f>
        <v>3859944.8790114247</v>
      </c>
      <c r="D590" s="1">
        <f>(VLOOKUP($A590,'CAF BLS Adjustment'!$B:$S,8,FALSE))</f>
        <v>6114</v>
      </c>
      <c r="E590" s="1">
        <f>(VLOOKUP($A590,'CAF BLS Adjustment'!$B:$S,5,FALSE))</f>
        <v>3934296</v>
      </c>
      <c r="F590" s="1">
        <f>(VLOOKUP($A590,'CAF BLS Adjustment'!$B:$S,6,FALSE))</f>
        <v>452407</v>
      </c>
      <c r="G590" s="1">
        <f t="shared" si="27"/>
        <v>6114</v>
      </c>
      <c r="H590" s="1">
        <f t="shared" si="28"/>
        <v>3853830.8790114247</v>
      </c>
      <c r="I590" s="1">
        <f t="shared" si="29"/>
        <v>0</v>
      </c>
      <c r="J590" s="80"/>
    </row>
    <row r="591" spans="1:10">
      <c r="A591" s="94">
        <v>491231</v>
      </c>
      <c r="B591" s="92" t="s">
        <v>996</v>
      </c>
      <c r="C591" s="1">
        <f>(VLOOKUP($A591,'CAF BLS Adjustment'!$B:$S,18,FALSE))</f>
        <v>1224246.5029525834</v>
      </c>
      <c r="D591" s="1">
        <f>(VLOOKUP($A591,'CAF BLS Adjustment'!$B:$S,8,FALSE))</f>
        <v>1236</v>
      </c>
      <c r="E591" s="1">
        <f>(VLOOKUP($A591,'CAF BLS Adjustment'!$B:$S,5,FALSE))</f>
        <v>844945</v>
      </c>
      <c r="F591" s="1">
        <f>(VLOOKUP($A591,'CAF BLS Adjustment'!$B:$S,6,FALSE))</f>
        <v>526899</v>
      </c>
      <c r="G591" s="1">
        <f t="shared" si="27"/>
        <v>1236</v>
      </c>
      <c r="H591" s="1">
        <f t="shared" si="28"/>
        <v>844945</v>
      </c>
      <c r="I591" s="1">
        <f t="shared" si="29"/>
        <v>378065.50295258337</v>
      </c>
      <c r="J591" s="80"/>
    </row>
    <row r="592" spans="1:10">
      <c r="A592" s="94">
        <v>492066</v>
      </c>
      <c r="B592" s="92" t="s">
        <v>997</v>
      </c>
      <c r="C592" s="1">
        <f>(VLOOKUP($A592,'CAF BLS Adjustment'!$B:$S,18,FALSE))</f>
        <v>234647.5889836385</v>
      </c>
      <c r="D592" s="1">
        <f>(VLOOKUP($A592,'CAF BLS Adjustment'!$B:$S,8,FALSE))</f>
        <v>-35724</v>
      </c>
      <c r="E592" s="1">
        <f>(VLOOKUP($A592,'CAF BLS Adjustment'!$B:$S,5,FALSE))</f>
        <v>304376</v>
      </c>
      <c r="F592" s="1">
        <f>(VLOOKUP($A592,'CAF BLS Adjustment'!$B:$S,6,FALSE))</f>
        <v>0</v>
      </c>
      <c r="G592" s="1">
        <f t="shared" si="27"/>
        <v>-35724</v>
      </c>
      <c r="H592" s="1">
        <f t="shared" si="28"/>
        <v>270371.5889836385</v>
      </c>
      <c r="I592" s="1">
        <f t="shared" si="29"/>
        <v>0</v>
      </c>
      <c r="J592" s="80"/>
    </row>
    <row r="593" spans="1:10">
      <c r="A593" s="94">
        <v>492176</v>
      </c>
      <c r="B593" s="92" t="s">
        <v>998</v>
      </c>
      <c r="C593" s="1">
        <f>(VLOOKUP($A593,'CAF BLS Adjustment'!$B:$S,18,FALSE))</f>
        <v>502694.77630532149</v>
      </c>
      <c r="D593" s="1">
        <f>(VLOOKUP($A593,'CAF BLS Adjustment'!$B:$S,8,FALSE))</f>
        <v>42552</v>
      </c>
      <c r="E593" s="1">
        <f>(VLOOKUP($A593,'CAF BLS Adjustment'!$B:$S,5,FALSE))</f>
        <v>528051</v>
      </c>
      <c r="F593" s="1">
        <f>(VLOOKUP($A593,'CAF BLS Adjustment'!$B:$S,6,FALSE))</f>
        <v>0</v>
      </c>
      <c r="G593" s="1">
        <f t="shared" si="27"/>
        <v>42552</v>
      </c>
      <c r="H593" s="1">
        <f t="shared" si="28"/>
        <v>460142.77630532149</v>
      </c>
      <c r="I593" s="1">
        <f t="shared" si="29"/>
        <v>0</v>
      </c>
      <c r="J593" s="80"/>
    </row>
    <row r="594" spans="1:10">
      <c r="A594" s="94">
        <v>492259</v>
      </c>
      <c r="B594" s="92" t="s">
        <v>999</v>
      </c>
      <c r="C594" s="1">
        <f>(VLOOKUP($A594,'CAF BLS Adjustment'!$B:$S,18,FALSE))</f>
        <v>629374.43900936586</v>
      </c>
      <c r="D594" s="1">
        <f>(VLOOKUP($A594,'CAF BLS Adjustment'!$B:$S,8,FALSE))</f>
        <v>27906</v>
      </c>
      <c r="E594" s="1">
        <f>(VLOOKUP($A594,'CAF BLS Adjustment'!$B:$S,5,FALSE))</f>
        <v>675038</v>
      </c>
      <c r="F594" s="1">
        <f>(VLOOKUP($A594,'CAF BLS Adjustment'!$B:$S,6,FALSE))</f>
        <v>0</v>
      </c>
      <c r="G594" s="1">
        <f t="shared" si="27"/>
        <v>27906</v>
      </c>
      <c r="H594" s="1">
        <f t="shared" si="28"/>
        <v>601468.43900936586</v>
      </c>
      <c r="I594" s="1">
        <f t="shared" si="29"/>
        <v>0</v>
      </c>
      <c r="J594" s="80"/>
    </row>
    <row r="595" spans="1:10">
      <c r="A595" s="94">
        <v>492262</v>
      </c>
      <c r="B595" s="92" t="s">
        <v>1000</v>
      </c>
      <c r="C595" s="1">
        <f>(VLOOKUP($A595,'CAF BLS Adjustment'!$B:$S,18,FALSE))</f>
        <v>8346612.6467739446</v>
      </c>
      <c r="D595" s="1">
        <f>(VLOOKUP($A595,'CAF BLS Adjustment'!$B:$S,8,FALSE))</f>
        <v>-162354</v>
      </c>
      <c r="E595" s="1">
        <f>(VLOOKUP($A595,'CAF BLS Adjustment'!$B:$S,5,FALSE))</f>
        <v>5179596</v>
      </c>
      <c r="F595" s="1">
        <f>(VLOOKUP($A595,'CAF BLS Adjustment'!$B:$S,6,FALSE))</f>
        <v>4332140</v>
      </c>
      <c r="G595" s="1">
        <f t="shared" si="27"/>
        <v>-162354</v>
      </c>
      <c r="H595" s="1">
        <f t="shared" si="28"/>
        <v>5179596</v>
      </c>
      <c r="I595" s="1">
        <f t="shared" si="29"/>
        <v>3329370.6467739455</v>
      </c>
      <c r="J595" s="80"/>
    </row>
    <row r="596" spans="1:10">
      <c r="A596" s="94">
        <v>492263</v>
      </c>
      <c r="B596" s="92" t="s">
        <v>1001</v>
      </c>
      <c r="C596" s="1">
        <f>(VLOOKUP($A596,'CAF BLS Adjustment'!$B:$S,18,FALSE))</f>
        <v>1110949.4823621896</v>
      </c>
      <c r="D596" s="1">
        <f>(VLOOKUP($A596,'CAF BLS Adjustment'!$B:$S,8,FALSE))</f>
        <v>75936</v>
      </c>
      <c r="E596" s="1">
        <f>(VLOOKUP($A596,'CAF BLS Adjustment'!$B:$S,5,FALSE))</f>
        <v>1181319</v>
      </c>
      <c r="F596" s="1">
        <f>(VLOOKUP($A596,'CAF BLS Adjustment'!$B:$S,6,FALSE))</f>
        <v>0</v>
      </c>
      <c r="G596" s="1">
        <f t="shared" si="27"/>
        <v>75936</v>
      </c>
      <c r="H596" s="1">
        <f t="shared" si="28"/>
        <v>1035013.4823621896</v>
      </c>
      <c r="I596" s="1">
        <f t="shared" si="29"/>
        <v>0</v>
      </c>
      <c r="J596" s="80"/>
    </row>
    <row r="597" spans="1:10">
      <c r="A597" s="94">
        <v>492264</v>
      </c>
      <c r="B597" s="92" t="s">
        <v>1002</v>
      </c>
      <c r="C597" s="1">
        <f>(VLOOKUP($A597,'CAF BLS Adjustment'!$B:$S,18,FALSE))</f>
        <v>1272723.051300735</v>
      </c>
      <c r="D597" s="1">
        <f>(VLOOKUP($A597,'CAF BLS Adjustment'!$B:$S,8,FALSE))</f>
        <v>106530</v>
      </c>
      <c r="E597" s="1">
        <f>(VLOOKUP($A597,'CAF BLS Adjustment'!$B:$S,5,FALSE))</f>
        <v>1325073</v>
      </c>
      <c r="F597" s="1">
        <f>(VLOOKUP($A597,'CAF BLS Adjustment'!$B:$S,6,FALSE))</f>
        <v>0</v>
      </c>
      <c r="G597" s="1">
        <f t="shared" si="27"/>
        <v>106530</v>
      </c>
      <c r="H597" s="1">
        <f t="shared" si="28"/>
        <v>1166193.051300735</v>
      </c>
      <c r="I597" s="1">
        <f t="shared" si="29"/>
        <v>0</v>
      </c>
      <c r="J597" s="80"/>
    </row>
    <row r="598" spans="1:10">
      <c r="A598" s="94">
        <v>492265</v>
      </c>
      <c r="B598" s="92" t="s">
        <v>1003</v>
      </c>
      <c r="C598" s="1">
        <f>(VLOOKUP($A598,'CAF BLS Adjustment'!$B:$S,18,FALSE))</f>
        <v>1023632.8567285336</v>
      </c>
      <c r="D598" s="1">
        <f>(VLOOKUP($A598,'CAF BLS Adjustment'!$B:$S,8,FALSE))</f>
        <v>-24108</v>
      </c>
      <c r="E598" s="1">
        <f>(VLOOKUP($A598,'CAF BLS Adjustment'!$B:$S,5,FALSE))</f>
        <v>1227235</v>
      </c>
      <c r="F598" s="1">
        <f>(VLOOKUP($A598,'CAF BLS Adjustment'!$B:$S,6,FALSE))</f>
        <v>0</v>
      </c>
      <c r="G598" s="1">
        <f t="shared" si="27"/>
        <v>-24108</v>
      </c>
      <c r="H598" s="1">
        <f t="shared" si="28"/>
        <v>1047740.8567285336</v>
      </c>
      <c r="I598" s="1">
        <f t="shared" si="29"/>
        <v>0</v>
      </c>
      <c r="J598" s="80"/>
    </row>
    <row r="599" spans="1:10">
      <c r="A599" s="94">
        <v>492270</v>
      </c>
      <c r="B599" s="92" t="s">
        <v>1005</v>
      </c>
      <c r="C599" s="1">
        <f>(VLOOKUP($A599,'CAF BLS Adjustment'!$B:$S,18,FALSE))</f>
        <v>2205871.0118522942</v>
      </c>
      <c r="D599" s="1">
        <f>(VLOOKUP($A599,'CAF BLS Adjustment'!$B:$S,8,FALSE))</f>
        <v>-73848</v>
      </c>
      <c r="E599" s="1">
        <f>(VLOOKUP($A599,'CAF BLS Adjustment'!$B:$S,5,FALSE))</f>
        <v>1739624</v>
      </c>
      <c r="F599" s="1">
        <f>(VLOOKUP($A599,'CAF BLS Adjustment'!$B:$S,6,FALSE))</f>
        <v>809642</v>
      </c>
      <c r="G599" s="1">
        <f t="shared" si="27"/>
        <v>-73848</v>
      </c>
      <c r="H599" s="1">
        <f t="shared" si="28"/>
        <v>1739624</v>
      </c>
      <c r="I599" s="1">
        <f t="shared" si="29"/>
        <v>540095.01185229421</v>
      </c>
      <c r="J599" s="80"/>
    </row>
    <row r="600" spans="1:10">
      <c r="A600" s="94">
        <v>493403</v>
      </c>
      <c r="B600" s="92" t="s">
        <v>1007</v>
      </c>
      <c r="C600" s="1">
        <f>(VLOOKUP($A600,'CAF BLS Adjustment'!$B:$S,18,FALSE))</f>
        <v>3604569.8672364275</v>
      </c>
      <c r="D600" s="1">
        <f>(VLOOKUP($A600,'CAF BLS Adjustment'!$B:$S,8,FALSE))</f>
        <v>233886</v>
      </c>
      <c r="E600" s="1">
        <f>(VLOOKUP($A600,'CAF BLS Adjustment'!$B:$S,5,FALSE))</f>
        <v>3796210</v>
      </c>
      <c r="F600" s="1">
        <f>(VLOOKUP($A600,'CAF BLS Adjustment'!$B:$S,6,FALSE))</f>
        <v>0</v>
      </c>
      <c r="G600" s="1">
        <f t="shared" si="27"/>
        <v>233886</v>
      </c>
      <c r="H600" s="1">
        <f t="shared" si="28"/>
        <v>3370683.8672364275</v>
      </c>
      <c r="I600" s="1">
        <f t="shared" si="29"/>
        <v>0</v>
      </c>
      <c r="J600" s="80"/>
    </row>
    <row r="601" spans="1:10">
      <c r="A601" s="94">
        <v>500758</v>
      </c>
      <c r="B601" s="92" t="s">
        <v>1009</v>
      </c>
      <c r="C601" s="1">
        <f>(VLOOKUP($A601,'CAF BLS Adjustment'!$B:$S,18,FALSE))</f>
        <v>1456798.3042371899</v>
      </c>
      <c r="D601" s="1">
        <f>(VLOOKUP($A601,'CAF BLS Adjustment'!$B:$S,8,FALSE))</f>
        <v>68136</v>
      </c>
      <c r="E601" s="1">
        <f>(VLOOKUP($A601,'CAF BLS Adjustment'!$B:$S,5,FALSE))</f>
        <v>534360</v>
      </c>
      <c r="F601" s="1">
        <f>(VLOOKUP($A601,'CAF BLS Adjustment'!$B:$S,6,FALSE))</f>
        <v>1129457</v>
      </c>
      <c r="G601" s="1">
        <f t="shared" si="27"/>
        <v>68136</v>
      </c>
      <c r="H601" s="1">
        <f t="shared" si="28"/>
        <v>534360</v>
      </c>
      <c r="I601" s="1">
        <f t="shared" si="29"/>
        <v>854302.30423718994</v>
      </c>
      <c r="J601" s="80"/>
    </row>
    <row r="602" spans="1:10">
      <c r="A602" s="94">
        <v>502278</v>
      </c>
      <c r="B602" s="92" t="s">
        <v>1011</v>
      </c>
      <c r="C602" s="1">
        <f>(VLOOKUP($A602,'CAF BLS Adjustment'!$B:$S,18,FALSE))</f>
        <v>1299416.2600944114</v>
      </c>
      <c r="D602" s="1">
        <f>(VLOOKUP($A602,'CAF BLS Adjustment'!$B:$S,8,FALSE))</f>
        <v>83382</v>
      </c>
      <c r="E602" s="1">
        <f>(VLOOKUP($A602,'CAF BLS Adjustment'!$B:$S,5,FALSE))</f>
        <v>1616317</v>
      </c>
      <c r="F602" s="1">
        <f>(VLOOKUP($A602,'CAF BLS Adjustment'!$B:$S,6,FALSE))</f>
        <v>0</v>
      </c>
      <c r="G602" s="1">
        <f t="shared" si="27"/>
        <v>83382</v>
      </c>
      <c r="H602" s="1">
        <f t="shared" si="28"/>
        <v>1216034.2600944114</v>
      </c>
      <c r="I602" s="1">
        <f t="shared" si="29"/>
        <v>0</v>
      </c>
      <c r="J602" s="80"/>
    </row>
    <row r="603" spans="1:10">
      <c r="A603" s="94">
        <v>502282</v>
      </c>
      <c r="B603" s="92" t="s">
        <v>1013</v>
      </c>
      <c r="C603" s="1">
        <f>(VLOOKUP($A603,'CAF BLS Adjustment'!$B:$S,18,FALSE))</f>
        <v>393097.80732543196</v>
      </c>
      <c r="D603" s="1">
        <f>(VLOOKUP($A603,'CAF BLS Adjustment'!$B:$S,8,FALSE))</f>
        <v>10416</v>
      </c>
      <c r="E603" s="1">
        <f>(VLOOKUP($A603,'CAF BLS Adjustment'!$B:$S,5,FALSE))</f>
        <v>479692</v>
      </c>
      <c r="F603" s="1">
        <f>(VLOOKUP($A603,'CAF BLS Adjustment'!$B:$S,6,FALSE))</f>
        <v>4532</v>
      </c>
      <c r="G603" s="1">
        <f t="shared" si="27"/>
        <v>10416</v>
      </c>
      <c r="H603" s="1">
        <f t="shared" si="28"/>
        <v>382681.80732543196</v>
      </c>
      <c r="I603" s="1">
        <f t="shared" si="29"/>
        <v>0</v>
      </c>
      <c r="J603" s="80"/>
    </row>
    <row r="604" spans="1:10">
      <c r="A604" s="94">
        <v>502284</v>
      </c>
      <c r="B604" s="92" t="s">
        <v>1015</v>
      </c>
      <c r="C604" s="1">
        <f>(VLOOKUP($A604,'CAF BLS Adjustment'!$B:$S,18,FALSE))</f>
        <v>1151669.747068096</v>
      </c>
      <c r="D604" s="1">
        <f>(VLOOKUP($A604,'CAF BLS Adjustment'!$B:$S,8,FALSE))</f>
        <v>-28290</v>
      </c>
      <c r="E604" s="1">
        <f>(VLOOKUP($A604,'CAF BLS Adjustment'!$B:$S,5,FALSE))</f>
        <v>1305724</v>
      </c>
      <c r="F604" s="1">
        <f>(VLOOKUP($A604,'CAF BLS Adjustment'!$B:$S,6,FALSE))</f>
        <v>0</v>
      </c>
      <c r="G604" s="1">
        <f t="shared" si="27"/>
        <v>-28290</v>
      </c>
      <c r="H604" s="1">
        <f t="shared" si="28"/>
        <v>1179959.747068096</v>
      </c>
      <c r="I604" s="1">
        <f t="shared" si="29"/>
        <v>0</v>
      </c>
      <c r="J604" s="80"/>
    </row>
    <row r="605" spans="1:10">
      <c r="A605" s="94">
        <v>502286</v>
      </c>
      <c r="B605" s="92" t="s">
        <v>1016</v>
      </c>
      <c r="C605" s="1">
        <f>(VLOOKUP($A605,'CAF BLS Adjustment'!$B:$S,18,FALSE))</f>
        <v>2970642.0064091235</v>
      </c>
      <c r="D605" s="1">
        <f>(VLOOKUP($A605,'CAF BLS Adjustment'!$B:$S,8,FALSE))</f>
        <v>-115764</v>
      </c>
      <c r="E605" s="1">
        <f>(VLOOKUP($A605,'CAF BLS Adjustment'!$B:$S,5,FALSE))</f>
        <v>3665926</v>
      </c>
      <c r="F605" s="1">
        <f>(VLOOKUP($A605,'CAF BLS Adjustment'!$B:$S,6,FALSE))</f>
        <v>0</v>
      </c>
      <c r="G605" s="1">
        <f t="shared" si="27"/>
        <v>-115764</v>
      </c>
      <c r="H605" s="1">
        <f t="shared" si="28"/>
        <v>3086406.0064091235</v>
      </c>
      <c r="I605" s="1">
        <f t="shared" si="29"/>
        <v>0</v>
      </c>
      <c r="J605" s="80"/>
    </row>
    <row r="606" spans="1:10">
      <c r="A606" s="94">
        <v>502288</v>
      </c>
      <c r="B606" s="92" t="s">
        <v>1018</v>
      </c>
      <c r="C606" s="1">
        <f>(VLOOKUP($A606,'CAF BLS Adjustment'!$B:$S,18,FALSE))</f>
        <v>1838880.2624984756</v>
      </c>
      <c r="D606" s="1">
        <f>(VLOOKUP($A606,'CAF BLS Adjustment'!$B:$S,8,FALSE))</f>
        <v>7770</v>
      </c>
      <c r="E606" s="1">
        <f>(VLOOKUP($A606,'CAF BLS Adjustment'!$B:$S,5,FALSE))</f>
        <v>1640036</v>
      </c>
      <c r="F606" s="1">
        <f>(VLOOKUP($A606,'CAF BLS Adjustment'!$B:$S,6,FALSE))</f>
        <v>524723</v>
      </c>
      <c r="G606" s="1">
        <f t="shared" si="27"/>
        <v>7770</v>
      </c>
      <c r="H606" s="1">
        <f t="shared" si="28"/>
        <v>1640036</v>
      </c>
      <c r="I606" s="1">
        <f t="shared" si="29"/>
        <v>191074.26249847561</v>
      </c>
      <c r="J606" s="80"/>
    </row>
    <row r="607" spans="1:10">
      <c r="A607" s="94">
        <v>512251</v>
      </c>
      <c r="B607" s="92" t="s">
        <v>1021</v>
      </c>
      <c r="C607" s="1">
        <f>(VLOOKUP($A607,'CAF BLS Adjustment'!$B:$S,18,FALSE))</f>
        <v>4080000.4939823616</v>
      </c>
      <c r="D607" s="1">
        <f>(VLOOKUP($A607,'CAF BLS Adjustment'!$B:$S,8,FALSE))</f>
        <v>329538</v>
      </c>
      <c r="E607" s="1">
        <f>(VLOOKUP($A607,'CAF BLS Adjustment'!$B:$S,5,FALSE))</f>
        <v>4463359</v>
      </c>
      <c r="F607" s="1">
        <f>(VLOOKUP($A607,'CAF BLS Adjustment'!$B:$S,6,FALSE))</f>
        <v>3092</v>
      </c>
      <c r="G607" s="1">
        <f t="shared" si="27"/>
        <v>329538</v>
      </c>
      <c r="H607" s="1">
        <f t="shared" si="28"/>
        <v>3750462.4939823616</v>
      </c>
      <c r="I607" s="1">
        <f t="shared" si="29"/>
        <v>0</v>
      </c>
      <c r="J607" s="80"/>
    </row>
    <row r="608" spans="1:10">
      <c r="A608" s="94">
        <v>512290</v>
      </c>
      <c r="B608" s="92" t="s">
        <v>1023</v>
      </c>
      <c r="C608" s="1">
        <f>(VLOOKUP($A608,'CAF BLS Adjustment'!$B:$S,18,FALSE))</f>
        <v>66508.751184835113</v>
      </c>
      <c r="D608" s="1">
        <f>(VLOOKUP($A608,'CAF BLS Adjustment'!$B:$S,8,FALSE))</f>
        <v>-101466</v>
      </c>
      <c r="E608" s="1">
        <f>(VLOOKUP($A608,'CAF BLS Adjustment'!$B:$S,5,FALSE))</f>
        <v>181994</v>
      </c>
      <c r="F608" s="1">
        <f>(VLOOKUP($A608,'CAF BLS Adjustment'!$B:$S,6,FALSE))</f>
        <v>0</v>
      </c>
      <c r="G608" s="1">
        <f t="shared" si="27"/>
        <v>-101466</v>
      </c>
      <c r="H608" s="1">
        <f t="shared" si="28"/>
        <v>167974.7511848351</v>
      </c>
      <c r="I608" s="1">
        <f t="shared" si="29"/>
        <v>0</v>
      </c>
      <c r="J608" s="80"/>
    </row>
    <row r="609" spans="1:10">
      <c r="A609" s="94">
        <v>512291</v>
      </c>
      <c r="B609" s="92" t="s">
        <v>1024</v>
      </c>
      <c r="C609" s="1">
        <f>(VLOOKUP($A609,'CAF BLS Adjustment'!$B:$S,18,FALSE))</f>
        <v>904973.55884456995</v>
      </c>
      <c r="D609" s="1">
        <f>(VLOOKUP($A609,'CAF BLS Adjustment'!$B:$S,8,FALSE))</f>
        <v>74310</v>
      </c>
      <c r="E609" s="1">
        <f>(VLOOKUP($A609,'CAF BLS Adjustment'!$B:$S,5,FALSE))</f>
        <v>962847</v>
      </c>
      <c r="F609" s="1">
        <f>(VLOOKUP($A609,'CAF BLS Adjustment'!$B:$S,6,FALSE))</f>
        <v>1610</v>
      </c>
      <c r="G609" s="1">
        <f t="shared" si="27"/>
        <v>74310</v>
      </c>
      <c r="H609" s="1">
        <f t="shared" si="28"/>
        <v>830663.55884456995</v>
      </c>
      <c r="I609" s="1">
        <f t="shared" si="29"/>
        <v>0</v>
      </c>
      <c r="J609" s="80"/>
    </row>
    <row r="610" spans="1:10">
      <c r="A610" s="94">
        <v>512295</v>
      </c>
      <c r="B610" s="92" t="s">
        <v>1025</v>
      </c>
      <c r="C610" s="1">
        <f>(VLOOKUP($A610,'CAF BLS Adjustment'!$B:$S,18,FALSE))</f>
        <v>1236366.5837719596</v>
      </c>
      <c r="D610" s="1">
        <f>(VLOOKUP($A610,'CAF BLS Adjustment'!$B:$S,8,FALSE))</f>
        <v>64878</v>
      </c>
      <c r="E610" s="1">
        <f>(VLOOKUP($A610,'CAF BLS Adjustment'!$B:$S,5,FALSE))</f>
        <v>1380578</v>
      </c>
      <c r="F610" s="1">
        <f>(VLOOKUP($A610,'CAF BLS Adjustment'!$B:$S,6,FALSE))</f>
        <v>0</v>
      </c>
      <c r="G610" s="1">
        <f t="shared" si="27"/>
        <v>64878</v>
      </c>
      <c r="H610" s="1">
        <f t="shared" si="28"/>
        <v>1171488.5837719596</v>
      </c>
      <c r="I610" s="1">
        <f t="shared" si="29"/>
        <v>0</v>
      </c>
      <c r="J610" s="80"/>
    </row>
    <row r="611" spans="1:10">
      <c r="A611" s="94">
        <v>512296</v>
      </c>
      <c r="B611" s="92" t="s">
        <v>1026</v>
      </c>
      <c r="C611" s="1">
        <f>(VLOOKUP($A611,'CAF BLS Adjustment'!$B:$S,18,FALSE))</f>
        <v>1714761.3914053673</v>
      </c>
      <c r="D611" s="1">
        <f>(VLOOKUP($A611,'CAF BLS Adjustment'!$B:$S,8,FALSE))</f>
        <v>-154596</v>
      </c>
      <c r="E611" s="1">
        <f>(VLOOKUP($A611,'CAF BLS Adjustment'!$B:$S,5,FALSE))</f>
        <v>2131620</v>
      </c>
      <c r="F611" s="1">
        <f>(VLOOKUP($A611,'CAF BLS Adjustment'!$B:$S,6,FALSE))</f>
        <v>0</v>
      </c>
      <c r="G611" s="1">
        <f t="shared" si="27"/>
        <v>-154596</v>
      </c>
      <c r="H611" s="1">
        <f t="shared" si="28"/>
        <v>1869357.3914053673</v>
      </c>
      <c r="I611" s="1">
        <f t="shared" si="29"/>
        <v>0</v>
      </c>
      <c r="J611" s="80"/>
    </row>
    <row r="612" spans="1:10">
      <c r="A612" s="94">
        <v>520580</v>
      </c>
      <c r="B612" s="92" t="s">
        <v>1029</v>
      </c>
      <c r="C612" s="1">
        <f>(VLOOKUP($A612,'CAF BLS Adjustment'!$B:$S,18,FALSE))</f>
        <v>53856.128025752107</v>
      </c>
      <c r="D612" s="1">
        <f>(VLOOKUP($A612,'CAF BLS Adjustment'!$B:$S,8,FALSE))</f>
        <v>-15288</v>
      </c>
      <c r="E612" s="1">
        <f>(VLOOKUP($A612,'CAF BLS Adjustment'!$B:$S,5,FALSE))</f>
        <v>75514.08850169956</v>
      </c>
      <c r="F612" s="1">
        <f>(VLOOKUP($A612,'CAF BLS Adjustment'!$B:$S,6,FALSE))</f>
        <v>0</v>
      </c>
      <c r="G612" s="1">
        <f t="shared" si="27"/>
        <v>-15288</v>
      </c>
      <c r="H612" s="1">
        <f t="shared" si="28"/>
        <v>69144.128025752114</v>
      </c>
      <c r="I612" s="1">
        <f t="shared" si="29"/>
        <v>0</v>
      </c>
      <c r="J612" s="80"/>
    </row>
    <row r="613" spans="1:10">
      <c r="A613" s="94">
        <v>520581</v>
      </c>
      <c r="B613" s="92" t="s">
        <v>1030</v>
      </c>
      <c r="C613" s="1">
        <f>(VLOOKUP($A613,'CAF BLS Adjustment'!$B:$S,18,FALSE))</f>
        <v>97022.22089126108</v>
      </c>
      <c r="D613" s="1">
        <f>(VLOOKUP($A613,'CAF BLS Adjustment'!$B:$S,8,FALSE))</f>
        <v>-10422</v>
      </c>
      <c r="E613" s="1">
        <f>(VLOOKUP($A613,'CAF BLS Adjustment'!$B:$S,5,FALSE))</f>
        <v>119323</v>
      </c>
      <c r="F613" s="1">
        <f>(VLOOKUP($A613,'CAF BLS Adjustment'!$B:$S,6,FALSE))</f>
        <v>0</v>
      </c>
      <c r="G613" s="1">
        <f t="shared" si="27"/>
        <v>-10422</v>
      </c>
      <c r="H613" s="1">
        <f t="shared" si="28"/>
        <v>107444.22089126108</v>
      </c>
      <c r="I613" s="1">
        <f t="shared" si="29"/>
        <v>0</v>
      </c>
      <c r="J613" s="80"/>
    </row>
    <row r="614" spans="1:10">
      <c r="A614" s="94">
        <v>522417</v>
      </c>
      <c r="B614" s="92" t="s">
        <v>1032</v>
      </c>
      <c r="C614" s="1">
        <f>(VLOOKUP($A614,'CAF BLS Adjustment'!$B:$S,18,FALSE))</f>
        <v>64066.859084346383</v>
      </c>
      <c r="D614" s="1">
        <f>(VLOOKUP($A614,'CAF BLS Adjustment'!$B:$S,8,FALSE))</f>
        <v>-1188</v>
      </c>
      <c r="E614" s="1">
        <f>(VLOOKUP($A614,'CAF BLS Adjustment'!$B:$S,5,FALSE))</f>
        <v>16818</v>
      </c>
      <c r="F614" s="1">
        <f>(VLOOKUP($A614,'CAF BLS Adjustment'!$B:$S,6,FALSE))</f>
        <v>55791</v>
      </c>
      <c r="G614" s="1">
        <f t="shared" si="27"/>
        <v>-1188</v>
      </c>
      <c r="H614" s="1">
        <f t="shared" si="28"/>
        <v>16818</v>
      </c>
      <c r="I614" s="1">
        <f t="shared" si="29"/>
        <v>48436.859084346383</v>
      </c>
      <c r="J614" s="80"/>
    </row>
    <row r="615" spans="1:10">
      <c r="A615" s="94">
        <v>522419</v>
      </c>
      <c r="B615" s="92" t="s">
        <v>1034</v>
      </c>
      <c r="C615" s="1">
        <f>(VLOOKUP($A615,'CAF BLS Adjustment'!$B:$S,18,FALSE))</f>
        <v>1115055.9301092902</v>
      </c>
      <c r="D615" s="1">
        <f>(VLOOKUP($A615,'CAF BLS Adjustment'!$B:$S,8,FALSE))</f>
        <v>110916</v>
      </c>
      <c r="E615" s="1">
        <f>(VLOOKUP($A615,'CAF BLS Adjustment'!$B:$S,5,FALSE))</f>
        <v>226051</v>
      </c>
      <c r="F615" s="1">
        <f>(VLOOKUP($A615,'CAF BLS Adjustment'!$B:$S,6,FALSE))</f>
        <v>900190</v>
      </c>
      <c r="G615" s="1">
        <f t="shared" si="27"/>
        <v>110916</v>
      </c>
      <c r="H615" s="1">
        <f t="shared" si="28"/>
        <v>226051</v>
      </c>
      <c r="I615" s="1">
        <f t="shared" si="29"/>
        <v>778088.93010929017</v>
      </c>
      <c r="J615" s="80"/>
    </row>
    <row r="616" spans="1:10">
      <c r="A616" s="94">
        <v>522423</v>
      </c>
      <c r="B616" s="92" t="s">
        <v>1035</v>
      </c>
      <c r="C616" s="1">
        <f>(VLOOKUP($A616,'CAF BLS Adjustment'!$B:$S,18,FALSE))</f>
        <v>854402.73576622852</v>
      </c>
      <c r="D616" s="1">
        <f>(VLOOKUP($A616,'CAF BLS Adjustment'!$B:$S,8,FALSE))</f>
        <v>-5784</v>
      </c>
      <c r="E616" s="1">
        <f>(VLOOKUP($A616,'CAF BLS Adjustment'!$B:$S,5,FALSE))</f>
        <v>979965</v>
      </c>
      <c r="F616" s="1">
        <f>(VLOOKUP($A616,'CAF BLS Adjustment'!$B:$S,6,FALSE))</f>
        <v>21080</v>
      </c>
      <c r="G616" s="1">
        <f t="shared" si="27"/>
        <v>-5784</v>
      </c>
      <c r="H616" s="1">
        <f t="shared" si="28"/>
        <v>860186.73576622852</v>
      </c>
      <c r="I616" s="1">
        <f t="shared" si="29"/>
        <v>0</v>
      </c>
      <c r="J616" s="80"/>
    </row>
    <row r="617" spans="1:10">
      <c r="A617" s="94">
        <v>522426</v>
      </c>
      <c r="B617" s="92" t="s">
        <v>1036</v>
      </c>
      <c r="C617" s="1">
        <f>(VLOOKUP($A617,'CAF BLS Adjustment'!$B:$S,18,FALSE))</f>
        <v>459927.7725259976</v>
      </c>
      <c r="D617" s="1">
        <f>(VLOOKUP($A617,'CAF BLS Adjustment'!$B:$S,8,FALSE))</f>
        <v>-21024</v>
      </c>
      <c r="E617" s="1">
        <f>(VLOOKUP($A617,'CAF BLS Adjustment'!$B:$S,5,FALSE))</f>
        <v>582851</v>
      </c>
      <c r="F617" s="1">
        <f>(VLOOKUP($A617,'CAF BLS Adjustment'!$B:$S,6,FALSE))</f>
        <v>0</v>
      </c>
      <c r="G617" s="1">
        <f t="shared" si="27"/>
        <v>-21024</v>
      </c>
      <c r="H617" s="1">
        <f t="shared" si="28"/>
        <v>480951.7725259976</v>
      </c>
      <c r="I617" s="1">
        <f t="shared" si="29"/>
        <v>0</v>
      </c>
      <c r="J617" s="80"/>
    </row>
    <row r="618" spans="1:10">
      <c r="A618" s="94">
        <v>522431</v>
      </c>
      <c r="B618" s="92" t="s">
        <v>1039</v>
      </c>
      <c r="C618" s="1">
        <f>(VLOOKUP($A618,'CAF BLS Adjustment'!$B:$S,18,FALSE))</f>
        <v>2453546.1467707222</v>
      </c>
      <c r="D618" s="1">
        <f>(VLOOKUP($A618,'CAF BLS Adjustment'!$B:$S,8,FALSE))</f>
        <v>-89730</v>
      </c>
      <c r="E618" s="1">
        <f>(VLOOKUP($A618,'CAF BLS Adjustment'!$B:$S,5,FALSE))</f>
        <v>662865</v>
      </c>
      <c r="F618" s="1">
        <f>(VLOOKUP($A618,'CAF BLS Adjustment'!$B:$S,6,FALSE))</f>
        <v>2172178</v>
      </c>
      <c r="G618" s="1">
        <f t="shared" si="27"/>
        <v>-89730</v>
      </c>
      <c r="H618" s="1">
        <f t="shared" si="28"/>
        <v>662865</v>
      </c>
      <c r="I618" s="1">
        <f t="shared" si="29"/>
        <v>1880411.1467707222</v>
      </c>
      <c r="J618" s="80"/>
    </row>
    <row r="619" spans="1:10">
      <c r="A619" s="94">
        <v>522442</v>
      </c>
      <c r="B619" s="92" t="s">
        <v>1041</v>
      </c>
      <c r="C619" s="1">
        <f>(VLOOKUP($A619,'CAF BLS Adjustment'!$B:$S,18,FALSE))</f>
        <v>528553.53205069446</v>
      </c>
      <c r="D619" s="1">
        <f>(VLOOKUP($A619,'CAF BLS Adjustment'!$B:$S,8,FALSE))</f>
        <v>-24036</v>
      </c>
      <c r="E619" s="1">
        <f>(VLOOKUP($A619,'CAF BLS Adjustment'!$B:$S,5,FALSE))</f>
        <v>390540</v>
      </c>
      <c r="F619" s="1">
        <f>(VLOOKUP($A619,'CAF BLS Adjustment'!$B:$S,6,FALSE))</f>
        <v>226172</v>
      </c>
      <c r="G619" s="1">
        <f t="shared" si="27"/>
        <v>-24036</v>
      </c>
      <c r="H619" s="1">
        <f t="shared" si="28"/>
        <v>390540</v>
      </c>
      <c r="I619" s="1">
        <f t="shared" si="29"/>
        <v>162049.53205069446</v>
      </c>
      <c r="J619" s="80"/>
    </row>
    <row r="620" spans="1:10">
      <c r="A620" s="94">
        <v>522446</v>
      </c>
      <c r="B620" s="92" t="s">
        <v>1042</v>
      </c>
      <c r="C620" s="1">
        <f>(VLOOKUP($A620,'CAF BLS Adjustment'!$B:$S,18,FALSE))</f>
        <v>652885.11396936025</v>
      </c>
      <c r="D620" s="1">
        <f>(VLOOKUP($A620,'CAF BLS Adjustment'!$B:$S,8,FALSE))</f>
        <v>14964</v>
      </c>
      <c r="E620" s="1">
        <f>(VLOOKUP($A620,'CAF BLS Adjustment'!$B:$S,5,FALSE))</f>
        <v>766645</v>
      </c>
      <c r="F620" s="1">
        <f>(VLOOKUP($A620,'CAF BLS Adjustment'!$B:$S,6,FALSE))</f>
        <v>0</v>
      </c>
      <c r="G620" s="1">
        <f t="shared" si="27"/>
        <v>14964</v>
      </c>
      <c r="H620" s="1">
        <f t="shared" si="28"/>
        <v>637921.11396936025</v>
      </c>
      <c r="I620" s="1">
        <f t="shared" si="29"/>
        <v>0</v>
      </c>
      <c r="J620" s="80"/>
    </row>
    <row r="621" spans="1:10">
      <c r="A621" s="94">
        <v>522447</v>
      </c>
      <c r="B621" s="92" t="s">
        <v>1043</v>
      </c>
      <c r="C621" s="1">
        <f>(VLOOKUP($A621,'CAF BLS Adjustment'!$B:$S,18,FALSE))</f>
        <v>3362324.1037179544</v>
      </c>
      <c r="D621" s="1">
        <f>(VLOOKUP($A621,'CAF BLS Adjustment'!$B:$S,8,FALSE))</f>
        <v>289464</v>
      </c>
      <c r="E621" s="1">
        <f>(VLOOKUP($A621,'CAF BLS Adjustment'!$B:$S,5,FALSE))</f>
        <v>327808.03149349958</v>
      </c>
      <c r="F621" s="1">
        <f>(VLOOKUP($A621,'CAF BLS Adjustment'!$B:$S,6,FALSE))</f>
        <v>3096808.0383060602</v>
      </c>
      <c r="G621" s="1">
        <f t="shared" si="27"/>
        <v>289464</v>
      </c>
      <c r="H621" s="1">
        <f t="shared" si="28"/>
        <v>327808.03149349958</v>
      </c>
      <c r="I621" s="1">
        <f t="shared" si="29"/>
        <v>2745052.072224455</v>
      </c>
      <c r="J621" s="80"/>
    </row>
    <row r="622" spans="1:10">
      <c r="A622" s="94">
        <v>522451</v>
      </c>
      <c r="B622" s="92" t="s">
        <v>1044</v>
      </c>
      <c r="C622" s="1">
        <f>(VLOOKUP($A622,'CAF BLS Adjustment'!$B:$S,18,FALSE))</f>
        <v>764467.23174382991</v>
      </c>
      <c r="D622" s="1">
        <f>(VLOOKUP($A622,'CAF BLS Adjustment'!$B:$S,8,FALSE))</f>
        <v>37290</v>
      </c>
      <c r="E622" s="1">
        <f>(VLOOKUP($A622,'CAF BLS Adjustment'!$B:$S,5,FALSE))</f>
        <v>825086</v>
      </c>
      <c r="F622" s="1">
        <f>(VLOOKUP($A622,'CAF BLS Adjustment'!$B:$S,6,FALSE))</f>
        <v>0</v>
      </c>
      <c r="G622" s="1">
        <f t="shared" si="27"/>
        <v>37290</v>
      </c>
      <c r="H622" s="1">
        <f t="shared" si="28"/>
        <v>727177.23174382991</v>
      </c>
      <c r="I622" s="1">
        <f t="shared" si="29"/>
        <v>0</v>
      </c>
      <c r="J622" s="80"/>
    </row>
    <row r="623" spans="1:10">
      <c r="A623" s="94">
        <v>522452</v>
      </c>
      <c r="B623" s="92" t="s">
        <v>1045</v>
      </c>
      <c r="C623" s="1">
        <f>(VLOOKUP($A623,'CAF BLS Adjustment'!$B:$S,18,FALSE))</f>
        <v>3223553.9230148187</v>
      </c>
      <c r="D623" s="1">
        <f>(VLOOKUP($A623,'CAF BLS Adjustment'!$B:$S,8,FALSE))</f>
        <v>-1302</v>
      </c>
      <c r="E623" s="1">
        <f>(VLOOKUP($A623,'CAF BLS Adjustment'!$B:$S,5,FALSE))</f>
        <v>750300</v>
      </c>
      <c r="F623" s="1">
        <f>(VLOOKUP($A623,'CAF BLS Adjustment'!$B:$S,6,FALSE))</f>
        <v>3001372</v>
      </c>
      <c r="G623" s="1">
        <f t="shared" si="27"/>
        <v>-1302</v>
      </c>
      <c r="H623" s="1">
        <f t="shared" si="28"/>
        <v>750300</v>
      </c>
      <c r="I623" s="1">
        <f t="shared" si="29"/>
        <v>2474555.9230148187</v>
      </c>
      <c r="J623" s="80"/>
    </row>
    <row r="624" spans="1:10">
      <c r="A624" s="94">
        <v>532359</v>
      </c>
      <c r="B624" s="92" t="s">
        <v>1047</v>
      </c>
      <c r="C624" s="1">
        <f>(VLOOKUP($A624,'CAF BLS Adjustment'!$B:$S,18,FALSE))</f>
        <v>517701.87291526608</v>
      </c>
      <c r="D624" s="1">
        <f>(VLOOKUP($A624,'CAF BLS Adjustment'!$B:$S,8,FALSE))</f>
        <v>-10932</v>
      </c>
      <c r="E624" s="1">
        <f>(VLOOKUP($A624,'CAF BLS Adjustment'!$B:$S,5,FALSE))</f>
        <v>537604</v>
      </c>
      <c r="F624" s="1">
        <f>(VLOOKUP($A624,'CAF BLS Adjustment'!$B:$S,6,FALSE))</f>
        <v>125122</v>
      </c>
      <c r="G624" s="1">
        <f t="shared" si="27"/>
        <v>-10932</v>
      </c>
      <c r="H624" s="1">
        <f t="shared" si="28"/>
        <v>528633.87291526608</v>
      </c>
      <c r="I624" s="1">
        <f t="shared" si="29"/>
        <v>0</v>
      </c>
      <c r="J624" s="80"/>
    </row>
    <row r="625" spans="1:10">
      <c r="A625" s="94">
        <v>532362</v>
      </c>
      <c r="B625" s="92" t="s">
        <v>1048</v>
      </c>
      <c r="C625" s="1">
        <f>(VLOOKUP($A625,'CAF BLS Adjustment'!$B:$S,18,FALSE))</f>
        <v>1950609.3997444424</v>
      </c>
      <c r="D625" s="1">
        <f>(VLOOKUP($A625,'CAF BLS Adjustment'!$B:$S,8,FALSE))</f>
        <v>-220512</v>
      </c>
      <c r="E625" s="1">
        <f>(VLOOKUP($A625,'CAF BLS Adjustment'!$B:$S,5,FALSE))</f>
        <v>1625075</v>
      </c>
      <c r="F625" s="1">
        <f>(VLOOKUP($A625,'CAF BLS Adjustment'!$B:$S,6,FALSE))</f>
        <v>960591</v>
      </c>
      <c r="G625" s="1">
        <f t="shared" si="27"/>
        <v>-220512</v>
      </c>
      <c r="H625" s="1">
        <f t="shared" si="28"/>
        <v>1625075</v>
      </c>
      <c r="I625" s="1">
        <f t="shared" si="29"/>
        <v>546046.39974444266</v>
      </c>
      <c r="J625" s="80"/>
    </row>
    <row r="626" spans="1:10">
      <c r="A626" s="94">
        <v>532363</v>
      </c>
      <c r="B626" s="92" t="s">
        <v>1049</v>
      </c>
      <c r="C626" s="1">
        <f>(VLOOKUP($A626,'CAF BLS Adjustment'!$B:$S,18,FALSE))</f>
        <v>332315.7641165434</v>
      </c>
      <c r="D626" s="1">
        <f>(VLOOKUP($A626,'CAF BLS Adjustment'!$B:$S,8,FALSE))</f>
        <v>9000</v>
      </c>
      <c r="E626" s="1">
        <f>(VLOOKUP($A626,'CAF BLS Adjustment'!$B:$S,5,FALSE))</f>
        <v>346011</v>
      </c>
      <c r="F626" s="1">
        <f>(VLOOKUP($A626,'CAF BLS Adjustment'!$B:$S,6,FALSE))</f>
        <v>62738</v>
      </c>
      <c r="G626" s="1">
        <f t="shared" si="27"/>
        <v>9000</v>
      </c>
      <c r="H626" s="1">
        <f t="shared" si="28"/>
        <v>323315.7641165434</v>
      </c>
      <c r="I626" s="1">
        <f t="shared" si="29"/>
        <v>0</v>
      </c>
      <c r="J626" s="80"/>
    </row>
    <row r="627" spans="1:10">
      <c r="A627" s="94">
        <v>532364</v>
      </c>
      <c r="B627" s="92" t="s">
        <v>1050</v>
      </c>
      <c r="C627" s="1">
        <f>(VLOOKUP($A627,'CAF BLS Adjustment'!$B:$S,18,FALSE))</f>
        <v>1033679.4923029165</v>
      </c>
      <c r="D627" s="1">
        <f>(VLOOKUP($A627,'CAF BLS Adjustment'!$B:$S,8,FALSE))</f>
        <v>47274</v>
      </c>
      <c r="E627" s="1">
        <f>(VLOOKUP($A627,'CAF BLS Adjustment'!$B:$S,5,FALSE))</f>
        <v>525804</v>
      </c>
      <c r="F627" s="1">
        <f>(VLOOKUP($A627,'CAF BLS Adjustment'!$B:$S,6,FALSE))</f>
        <v>581578</v>
      </c>
      <c r="G627" s="1">
        <f t="shared" si="27"/>
        <v>47274</v>
      </c>
      <c r="H627" s="1">
        <f t="shared" si="28"/>
        <v>525804</v>
      </c>
      <c r="I627" s="1">
        <f t="shared" si="29"/>
        <v>460601.49230291648</v>
      </c>
      <c r="J627" s="80"/>
    </row>
    <row r="628" spans="1:10">
      <c r="A628" s="94">
        <v>532369</v>
      </c>
      <c r="B628" s="92" t="s">
        <v>1051</v>
      </c>
      <c r="C628" s="1">
        <f>(VLOOKUP($A628,'CAF BLS Adjustment'!$B:$S,18,FALSE))</f>
        <v>335587.8461974829</v>
      </c>
      <c r="D628" s="1">
        <f>(VLOOKUP($A628,'CAF BLS Adjustment'!$B:$S,8,FALSE))</f>
        <v>8766</v>
      </c>
      <c r="E628" s="1">
        <f>(VLOOKUP($A628,'CAF BLS Adjustment'!$B:$S,5,FALSE))</f>
        <v>369701</v>
      </c>
      <c r="F628" s="1">
        <f>(VLOOKUP($A628,'CAF BLS Adjustment'!$B:$S,6,FALSE))</f>
        <v>0</v>
      </c>
      <c r="G628" s="1">
        <f t="shared" si="27"/>
        <v>8766</v>
      </c>
      <c r="H628" s="1">
        <f t="shared" si="28"/>
        <v>326821.8461974829</v>
      </c>
      <c r="I628" s="1">
        <f t="shared" si="29"/>
        <v>0</v>
      </c>
      <c r="J628" s="80"/>
    </row>
    <row r="629" spans="1:10">
      <c r="A629" s="94">
        <v>532373</v>
      </c>
      <c r="B629" s="92" t="s">
        <v>1053</v>
      </c>
      <c r="C629" s="1">
        <f>(VLOOKUP($A629,'CAF BLS Adjustment'!$B:$S,18,FALSE))</f>
        <v>425740.61176713672</v>
      </c>
      <c r="D629" s="1">
        <f>(VLOOKUP($A629,'CAF BLS Adjustment'!$B:$S,8,FALSE))</f>
        <v>14052</v>
      </c>
      <c r="E629" s="1">
        <f>(VLOOKUP($A629,'CAF BLS Adjustment'!$B:$S,5,FALSE))</f>
        <v>273091</v>
      </c>
      <c r="F629" s="1">
        <f>(VLOOKUP($A629,'CAF BLS Adjustment'!$B:$S,6,FALSE))</f>
        <v>194286</v>
      </c>
      <c r="G629" s="1">
        <f t="shared" si="27"/>
        <v>14052</v>
      </c>
      <c r="H629" s="1">
        <f t="shared" si="28"/>
        <v>273091</v>
      </c>
      <c r="I629" s="1">
        <f t="shared" si="29"/>
        <v>138597.61176713672</v>
      </c>
      <c r="J629" s="80"/>
    </row>
    <row r="630" spans="1:10">
      <c r="A630" s="94">
        <v>532377</v>
      </c>
      <c r="B630" s="92" t="s">
        <v>1056</v>
      </c>
      <c r="C630" s="1">
        <f>(VLOOKUP($A630,'CAF BLS Adjustment'!$B:$S,18,FALSE))</f>
        <v>53904.395479326813</v>
      </c>
      <c r="D630" s="1">
        <f>(VLOOKUP($A630,'CAF BLS Adjustment'!$B:$S,8,FALSE))</f>
        <v>-12846</v>
      </c>
      <c r="E630" s="1">
        <f>(VLOOKUP($A630,'CAF BLS Adjustment'!$B:$S,5,FALSE))</f>
        <v>86594</v>
      </c>
      <c r="F630" s="1">
        <f>(VLOOKUP($A630,'CAF BLS Adjustment'!$B:$S,6,FALSE))</f>
        <v>0</v>
      </c>
      <c r="G630" s="1">
        <f t="shared" si="27"/>
        <v>-12846</v>
      </c>
      <c r="H630" s="1">
        <f t="shared" si="28"/>
        <v>66750.395479326806</v>
      </c>
      <c r="I630" s="1">
        <f t="shared" si="29"/>
        <v>0</v>
      </c>
      <c r="J630" s="80"/>
    </row>
    <row r="631" spans="1:10">
      <c r="A631" s="94">
        <v>532383</v>
      </c>
      <c r="B631" s="92" t="s">
        <v>1058</v>
      </c>
      <c r="C631" s="1">
        <f>(VLOOKUP($A631,'CAF BLS Adjustment'!$B:$S,18,FALSE))</f>
        <v>4125002.4423369486</v>
      </c>
      <c r="D631" s="1">
        <f>(VLOOKUP($A631,'CAF BLS Adjustment'!$B:$S,8,FALSE))</f>
        <v>-194406</v>
      </c>
      <c r="E631" s="1">
        <f>(VLOOKUP($A631,'CAF BLS Adjustment'!$B:$S,5,FALSE))</f>
        <v>1283478</v>
      </c>
      <c r="F631" s="1">
        <f>(VLOOKUP($A631,'CAF BLS Adjustment'!$B:$S,6,FALSE))</f>
        <v>3568803</v>
      </c>
      <c r="G631" s="1">
        <f t="shared" si="27"/>
        <v>-194406</v>
      </c>
      <c r="H631" s="1">
        <f t="shared" si="28"/>
        <v>1283478</v>
      </c>
      <c r="I631" s="1">
        <f t="shared" si="29"/>
        <v>3035930.4423369486</v>
      </c>
      <c r="J631" s="80"/>
    </row>
    <row r="632" spans="1:10">
      <c r="A632" s="94">
        <v>532384</v>
      </c>
      <c r="B632" s="92" t="s">
        <v>1059</v>
      </c>
      <c r="C632" s="1">
        <f>(VLOOKUP($A632,'CAF BLS Adjustment'!$B:$S,18,FALSE))</f>
        <v>430466.93211888633</v>
      </c>
      <c r="D632" s="1">
        <f>(VLOOKUP($A632,'CAF BLS Adjustment'!$B:$S,8,FALSE))</f>
        <v>46266</v>
      </c>
      <c r="E632" s="1">
        <f>(VLOOKUP($A632,'CAF BLS Adjustment'!$B:$S,5,FALSE))</f>
        <v>317489</v>
      </c>
      <c r="F632" s="1">
        <f>(VLOOKUP($A632,'CAF BLS Adjustment'!$B:$S,6,FALSE))</f>
        <v>120053</v>
      </c>
      <c r="G632" s="1">
        <f t="shared" si="27"/>
        <v>46266</v>
      </c>
      <c r="H632" s="1">
        <f t="shared" si="28"/>
        <v>317489</v>
      </c>
      <c r="I632" s="1">
        <f t="shared" si="29"/>
        <v>66711.932118886325</v>
      </c>
      <c r="J632" s="80"/>
    </row>
    <row r="633" spans="1:10">
      <c r="A633" s="94">
        <v>532386</v>
      </c>
      <c r="B633" s="92" t="s">
        <v>1061</v>
      </c>
      <c r="C633" s="1">
        <f>(VLOOKUP($A633,'CAF BLS Adjustment'!$B:$S,18,FALSE))</f>
        <v>264978.51410295919</v>
      </c>
      <c r="D633" s="1">
        <f>(VLOOKUP($A633,'CAF BLS Adjustment'!$B:$S,8,FALSE))</f>
        <v>-4992</v>
      </c>
      <c r="E633" s="1">
        <f>(VLOOKUP($A633,'CAF BLS Adjustment'!$B:$S,5,FALSE))</f>
        <v>249101</v>
      </c>
      <c r="F633" s="1">
        <f>(VLOOKUP($A633,'CAF BLS Adjustment'!$B:$S,6,FALSE))</f>
        <v>80794</v>
      </c>
      <c r="G633" s="1">
        <f t="shared" si="27"/>
        <v>-4992</v>
      </c>
      <c r="H633" s="1">
        <f t="shared" si="28"/>
        <v>249101</v>
      </c>
      <c r="I633" s="1">
        <f t="shared" si="29"/>
        <v>20869.51410295919</v>
      </c>
      <c r="J633" s="80"/>
    </row>
    <row r="634" spans="1:10">
      <c r="A634" s="94">
        <v>532387</v>
      </c>
      <c r="B634" s="92" t="s">
        <v>1062</v>
      </c>
      <c r="C634" s="1">
        <f>(VLOOKUP($A634,'CAF BLS Adjustment'!$B:$S,18,FALSE))</f>
        <v>143858.85901470509</v>
      </c>
      <c r="D634" s="1">
        <f>(VLOOKUP($A634,'CAF BLS Adjustment'!$B:$S,8,FALSE))</f>
        <v>-65652</v>
      </c>
      <c r="E634" s="1">
        <f>(VLOOKUP($A634,'CAF BLS Adjustment'!$B:$S,5,FALSE))</f>
        <v>279443</v>
      </c>
      <c r="F634" s="1">
        <f>(VLOOKUP($A634,'CAF BLS Adjustment'!$B:$S,6,FALSE))</f>
        <v>0</v>
      </c>
      <c r="G634" s="1">
        <f t="shared" si="27"/>
        <v>-65652</v>
      </c>
      <c r="H634" s="1">
        <f t="shared" si="28"/>
        <v>209510.85901470509</v>
      </c>
      <c r="I634" s="1">
        <f t="shared" si="29"/>
        <v>0</v>
      </c>
      <c r="J634" s="80"/>
    </row>
    <row r="635" spans="1:10">
      <c r="A635" s="94">
        <v>532388</v>
      </c>
      <c r="B635" s="92" t="s">
        <v>1063</v>
      </c>
      <c r="C635" s="1">
        <f>(VLOOKUP($A635,'CAF BLS Adjustment'!$B:$S,18,FALSE))</f>
        <v>337780.47998855531</v>
      </c>
      <c r="D635" s="1">
        <f>(VLOOKUP($A635,'CAF BLS Adjustment'!$B:$S,8,FALSE))</f>
        <v>-13548</v>
      </c>
      <c r="E635" s="1">
        <f>(VLOOKUP($A635,'CAF BLS Adjustment'!$B:$S,5,FALSE))</f>
        <v>392102</v>
      </c>
      <c r="F635" s="1">
        <f>(VLOOKUP($A635,'CAF BLS Adjustment'!$B:$S,6,FALSE))</f>
        <v>0</v>
      </c>
      <c r="G635" s="1">
        <f t="shared" si="27"/>
        <v>-13548</v>
      </c>
      <c r="H635" s="1">
        <f t="shared" si="28"/>
        <v>351328.47998855531</v>
      </c>
      <c r="I635" s="1">
        <f t="shared" si="29"/>
        <v>0</v>
      </c>
      <c r="J635" s="80"/>
    </row>
    <row r="636" spans="1:10">
      <c r="A636" s="94">
        <v>532389</v>
      </c>
      <c r="B636" s="92" t="s">
        <v>1064</v>
      </c>
      <c r="C636" s="1">
        <f>(VLOOKUP($A636,'CAF BLS Adjustment'!$B:$S,18,FALSE))</f>
        <v>775978.39348332491</v>
      </c>
      <c r="D636" s="1">
        <f>(VLOOKUP($A636,'CAF BLS Adjustment'!$B:$S,8,FALSE))</f>
        <v>-44106</v>
      </c>
      <c r="E636" s="1">
        <f>(VLOOKUP($A636,'CAF BLS Adjustment'!$B:$S,5,FALSE))</f>
        <v>927927</v>
      </c>
      <c r="F636" s="1">
        <f>(VLOOKUP($A636,'CAF BLS Adjustment'!$B:$S,6,FALSE))</f>
        <v>0</v>
      </c>
      <c r="G636" s="1">
        <f t="shared" si="27"/>
        <v>-44106</v>
      </c>
      <c r="H636" s="1">
        <f t="shared" si="28"/>
        <v>820084.39348332491</v>
      </c>
      <c r="I636" s="1">
        <f t="shared" si="29"/>
        <v>0</v>
      </c>
      <c r="J636" s="80"/>
    </row>
    <row r="637" spans="1:10">
      <c r="A637" s="94">
        <v>532390</v>
      </c>
      <c r="B637" s="92" t="s">
        <v>1065</v>
      </c>
      <c r="C637" s="1">
        <f>(VLOOKUP($A637,'CAF BLS Adjustment'!$B:$S,18,FALSE))</f>
        <v>533254.56157918845</v>
      </c>
      <c r="D637" s="1">
        <f>(VLOOKUP($A637,'CAF BLS Adjustment'!$B:$S,8,FALSE))</f>
        <v>19842</v>
      </c>
      <c r="E637" s="1">
        <f>(VLOOKUP($A637,'CAF BLS Adjustment'!$B:$S,5,FALSE))</f>
        <v>577546</v>
      </c>
      <c r="F637" s="1">
        <f>(VLOOKUP($A637,'CAF BLS Adjustment'!$B:$S,6,FALSE))</f>
        <v>0</v>
      </c>
      <c r="G637" s="1">
        <f t="shared" si="27"/>
        <v>19842</v>
      </c>
      <c r="H637" s="1">
        <f t="shared" si="28"/>
        <v>513412.56157918845</v>
      </c>
      <c r="I637" s="1">
        <f t="shared" si="29"/>
        <v>0</v>
      </c>
      <c r="J637" s="80"/>
    </row>
    <row r="638" spans="1:10">
      <c r="A638" s="94">
        <v>532391</v>
      </c>
      <c r="B638" s="92" t="s">
        <v>1066</v>
      </c>
      <c r="C638" s="1">
        <f>(VLOOKUP($A638,'CAF BLS Adjustment'!$B:$S,18,FALSE))</f>
        <v>666294.33143829019</v>
      </c>
      <c r="D638" s="1">
        <f>(VLOOKUP($A638,'CAF BLS Adjustment'!$B:$S,8,FALSE))</f>
        <v>-59208</v>
      </c>
      <c r="E638" s="1">
        <f>(VLOOKUP($A638,'CAF BLS Adjustment'!$B:$S,5,FALSE))</f>
        <v>412753</v>
      </c>
      <c r="F638" s="1">
        <f>(VLOOKUP($A638,'CAF BLS Adjustment'!$B:$S,6,FALSE))</f>
        <v>397175</v>
      </c>
      <c r="G638" s="1">
        <f t="shared" si="27"/>
        <v>-59208</v>
      </c>
      <c r="H638" s="1">
        <f t="shared" si="28"/>
        <v>412753</v>
      </c>
      <c r="I638" s="1">
        <f t="shared" si="29"/>
        <v>312749.33143829019</v>
      </c>
      <c r="J638" s="80"/>
    </row>
    <row r="639" spans="1:10">
      <c r="A639" s="94">
        <v>532392</v>
      </c>
      <c r="B639" s="92" t="s">
        <v>1067</v>
      </c>
      <c r="C639" s="1">
        <f>(VLOOKUP($A639,'CAF BLS Adjustment'!$B:$S,18,FALSE))</f>
        <v>685072.26533963182</v>
      </c>
      <c r="D639" s="1">
        <f>(VLOOKUP($A639,'CAF BLS Adjustment'!$B:$S,8,FALSE))</f>
        <v>9258</v>
      </c>
      <c r="E639" s="1">
        <f>(VLOOKUP($A639,'CAF BLS Adjustment'!$B:$S,5,FALSE))</f>
        <v>760003.71782464767</v>
      </c>
      <c r="F639" s="1">
        <f>(VLOOKUP($A639,'CAF BLS Adjustment'!$B:$S,6,FALSE))</f>
        <v>0</v>
      </c>
      <c r="G639" s="1">
        <f t="shared" si="27"/>
        <v>9258</v>
      </c>
      <c r="H639" s="1">
        <f t="shared" si="28"/>
        <v>675814.26533963182</v>
      </c>
      <c r="I639" s="1">
        <f t="shared" si="29"/>
        <v>0</v>
      </c>
      <c r="J639" s="80"/>
    </row>
    <row r="640" spans="1:10">
      <c r="A640" s="94">
        <v>532396</v>
      </c>
      <c r="B640" s="92" t="s">
        <v>1069</v>
      </c>
      <c r="C640" s="1">
        <f>(VLOOKUP($A640,'CAF BLS Adjustment'!$B:$S,18,FALSE))</f>
        <v>105879.3855157854</v>
      </c>
      <c r="D640" s="1">
        <f>(VLOOKUP($A640,'CAF BLS Adjustment'!$B:$S,8,FALSE))</f>
        <v>360</v>
      </c>
      <c r="E640" s="1">
        <f>(VLOOKUP($A640,'CAF BLS Adjustment'!$B:$S,5,FALSE))</f>
        <v>130451</v>
      </c>
      <c r="F640" s="1">
        <f>(VLOOKUP($A640,'CAF BLS Adjustment'!$B:$S,6,FALSE))</f>
        <v>0</v>
      </c>
      <c r="G640" s="1">
        <f t="shared" si="27"/>
        <v>360</v>
      </c>
      <c r="H640" s="1">
        <f t="shared" si="28"/>
        <v>105519.3855157854</v>
      </c>
      <c r="I640" s="1">
        <f t="shared" si="29"/>
        <v>0</v>
      </c>
      <c r="J640" s="80"/>
    </row>
    <row r="641" spans="1:10">
      <c r="A641" s="94">
        <v>532397</v>
      </c>
      <c r="B641" s="92" t="s">
        <v>1070</v>
      </c>
      <c r="C641" s="1">
        <f>(VLOOKUP($A641,'CAF BLS Adjustment'!$B:$S,18,FALSE))</f>
        <v>2720655.629686899</v>
      </c>
      <c r="D641" s="1">
        <f>(VLOOKUP($A641,'CAF BLS Adjustment'!$B:$S,8,FALSE))</f>
        <v>39216</v>
      </c>
      <c r="E641" s="1">
        <f>(VLOOKUP($A641,'CAF BLS Adjustment'!$B:$S,5,FALSE))</f>
        <v>137795</v>
      </c>
      <c r="F641" s="1">
        <f>(VLOOKUP($A641,'CAF BLS Adjustment'!$B:$S,6,FALSE))</f>
        <v>2832988</v>
      </c>
      <c r="G641" s="1">
        <f t="shared" si="27"/>
        <v>39216</v>
      </c>
      <c r="H641" s="1">
        <f t="shared" si="28"/>
        <v>137795</v>
      </c>
      <c r="I641" s="1">
        <f t="shared" si="29"/>
        <v>2543644.629686899</v>
      </c>
      <c r="J641" s="80"/>
    </row>
    <row r="642" spans="1:10">
      <c r="A642" s="94">
        <v>532399</v>
      </c>
      <c r="B642" s="92" t="s">
        <v>1071</v>
      </c>
      <c r="C642" s="1">
        <f>(VLOOKUP($A642,'CAF BLS Adjustment'!$B:$S,18,FALSE))</f>
        <v>1977233.8784567739</v>
      </c>
      <c r="D642" s="1">
        <f>(VLOOKUP($A642,'CAF BLS Adjustment'!$B:$S,8,FALSE))</f>
        <v>117276</v>
      </c>
      <c r="E642" s="1">
        <f>(VLOOKUP($A642,'CAF BLS Adjustment'!$B:$S,5,FALSE))</f>
        <v>1417567</v>
      </c>
      <c r="F642" s="1">
        <f>(VLOOKUP($A642,'CAF BLS Adjustment'!$B:$S,6,FALSE))</f>
        <v>754019</v>
      </c>
      <c r="G642" s="1">
        <f t="shared" si="27"/>
        <v>117276</v>
      </c>
      <c r="H642" s="1">
        <f t="shared" si="28"/>
        <v>1417567</v>
      </c>
      <c r="I642" s="1">
        <f t="shared" si="29"/>
        <v>442390.87845677393</v>
      </c>
      <c r="J642" s="80"/>
    </row>
    <row r="643" spans="1:10">
      <c r="A643" s="94">
        <v>533336</v>
      </c>
      <c r="B643" s="92" t="s">
        <v>1073</v>
      </c>
      <c r="C643" s="1">
        <f>(VLOOKUP($A643,'CAF BLS Adjustment'!$B:$S,18,FALSE))</f>
        <v>88760.548961245338</v>
      </c>
      <c r="D643" s="1">
        <f>(VLOOKUP($A643,'CAF BLS Adjustment'!$B:$S,8,FALSE))</f>
        <v>29334</v>
      </c>
      <c r="E643" s="1">
        <f>(VLOOKUP($A643,'CAF BLS Adjustment'!$B:$S,5,FALSE))</f>
        <v>72859</v>
      </c>
      <c r="F643" s="1">
        <f>(VLOOKUP($A643,'CAF BLS Adjustment'!$B:$S,6,FALSE))</f>
        <v>0</v>
      </c>
      <c r="G643" s="1">
        <f t="shared" si="27"/>
        <v>29334</v>
      </c>
      <c r="H643" s="1">
        <f t="shared" si="28"/>
        <v>59426.548961245338</v>
      </c>
      <c r="I643" s="1">
        <f t="shared" si="29"/>
        <v>0</v>
      </c>
      <c r="J643" s="80"/>
    </row>
    <row r="644" spans="1:10">
      <c r="A644" s="94">
        <v>542301</v>
      </c>
      <c r="B644" s="92" t="s">
        <v>1075</v>
      </c>
      <c r="C644" s="1">
        <f>(VLOOKUP($A644,'CAF BLS Adjustment'!$B:$S,18,FALSE))</f>
        <v>1098869.3120221521</v>
      </c>
      <c r="D644" s="1">
        <f>(VLOOKUP($A644,'CAF BLS Adjustment'!$B:$S,8,FALSE))</f>
        <v>-85776</v>
      </c>
      <c r="E644" s="1">
        <f>(VLOOKUP($A644,'CAF BLS Adjustment'!$B:$S,5,FALSE))</f>
        <v>1381563</v>
      </c>
      <c r="F644" s="1">
        <f>(VLOOKUP($A644,'CAF BLS Adjustment'!$B:$S,6,FALSE))</f>
        <v>0</v>
      </c>
      <c r="G644" s="1">
        <f t="shared" ref="G644:G656" si="30">MIN(D644,C644)</f>
        <v>-85776</v>
      </c>
      <c r="H644" s="1">
        <f t="shared" ref="H644:H656" si="31">MAX(MIN(C644-G644,E644),0)</f>
        <v>1184645.3120221521</v>
      </c>
      <c r="I644" s="1">
        <f t="shared" ref="I644:I656" si="32">MIN(MAX(C644-G644-H644,0),F644)</f>
        <v>0</v>
      </c>
      <c r="J644" s="80"/>
    </row>
    <row r="645" spans="1:10">
      <c r="A645" s="94">
        <v>542313</v>
      </c>
      <c r="B645" s="92" t="s">
        <v>1077</v>
      </c>
      <c r="C645" s="1">
        <f>(VLOOKUP($A645,'CAF BLS Adjustment'!$B:$S,18,FALSE))</f>
        <v>319409.9420649258</v>
      </c>
      <c r="D645" s="1">
        <f>(VLOOKUP($A645,'CAF BLS Adjustment'!$B:$S,8,FALSE))</f>
        <v>-61980</v>
      </c>
      <c r="E645" s="1">
        <f>(VLOOKUP($A645,'CAF BLS Adjustment'!$B:$S,5,FALSE))</f>
        <v>437850</v>
      </c>
      <c r="F645" s="1">
        <f>(VLOOKUP($A645,'CAF BLS Adjustment'!$B:$S,6,FALSE))</f>
        <v>0</v>
      </c>
      <c r="G645" s="1">
        <f t="shared" si="30"/>
        <v>-61980</v>
      </c>
      <c r="H645" s="1">
        <f t="shared" si="31"/>
        <v>381389.9420649258</v>
      </c>
      <c r="I645" s="1">
        <f t="shared" si="32"/>
        <v>0</v>
      </c>
      <c r="J645" s="80"/>
    </row>
    <row r="646" spans="1:10">
      <c r="A646" s="94">
        <v>542318</v>
      </c>
      <c r="B646" s="92" t="s">
        <v>1078</v>
      </c>
      <c r="C646" s="1">
        <f>(VLOOKUP($A646,'CAF BLS Adjustment'!$B:$S,18,FALSE))</f>
        <v>957133.50440137635</v>
      </c>
      <c r="D646" s="1">
        <f>(VLOOKUP($A646,'CAF BLS Adjustment'!$B:$S,8,FALSE))</f>
        <v>-30648</v>
      </c>
      <c r="E646" s="1">
        <f>(VLOOKUP($A646,'CAF BLS Adjustment'!$B:$S,5,FALSE))</f>
        <v>1143315</v>
      </c>
      <c r="F646" s="1">
        <f>(VLOOKUP($A646,'CAF BLS Adjustment'!$B:$S,6,FALSE))</f>
        <v>0</v>
      </c>
      <c r="G646" s="1">
        <f t="shared" si="30"/>
        <v>-30648</v>
      </c>
      <c r="H646" s="1">
        <f t="shared" si="31"/>
        <v>987781.50440137635</v>
      </c>
      <c r="I646" s="1">
        <f t="shared" si="32"/>
        <v>0</v>
      </c>
      <c r="J646" s="80"/>
    </row>
    <row r="647" spans="1:10">
      <c r="A647" s="94">
        <v>542324</v>
      </c>
      <c r="B647" s="92" t="s">
        <v>1082</v>
      </c>
      <c r="C647" s="1">
        <f>(VLOOKUP($A647,'CAF BLS Adjustment'!$B:$S,18,FALSE))</f>
        <v>1545877.4346639093</v>
      </c>
      <c r="D647" s="1">
        <f>(VLOOKUP($A647,'CAF BLS Adjustment'!$B:$S,8,FALSE))</f>
        <v>-157368</v>
      </c>
      <c r="E647" s="1">
        <f>(VLOOKUP($A647,'CAF BLS Adjustment'!$B:$S,5,FALSE))</f>
        <v>1966145</v>
      </c>
      <c r="F647" s="1">
        <f>(VLOOKUP($A647,'CAF BLS Adjustment'!$B:$S,6,FALSE))</f>
        <v>0</v>
      </c>
      <c r="G647" s="1">
        <f t="shared" si="30"/>
        <v>-157368</v>
      </c>
      <c r="H647" s="1">
        <f t="shared" si="31"/>
        <v>1703245.4346639093</v>
      </c>
      <c r="I647" s="1">
        <f t="shared" si="32"/>
        <v>0</v>
      </c>
      <c r="J647" s="80"/>
    </row>
    <row r="648" spans="1:10">
      <c r="A648" s="94">
        <v>542332</v>
      </c>
      <c r="B648" s="92" t="s">
        <v>1083</v>
      </c>
      <c r="C648" s="1">
        <f>(VLOOKUP($A648,'CAF BLS Adjustment'!$B:$S,18,FALSE))</f>
        <v>2416213.9623526665</v>
      </c>
      <c r="D648" s="1">
        <f>(VLOOKUP($A648,'CAF BLS Adjustment'!$B:$S,8,FALSE))</f>
        <v>-400002</v>
      </c>
      <c r="E648" s="1">
        <f>(VLOOKUP($A648,'CAF BLS Adjustment'!$B:$S,5,FALSE))</f>
        <v>3244279</v>
      </c>
      <c r="F648" s="1">
        <f>(VLOOKUP($A648,'CAF BLS Adjustment'!$B:$S,6,FALSE))</f>
        <v>0</v>
      </c>
      <c r="G648" s="1">
        <f t="shared" si="30"/>
        <v>-400002</v>
      </c>
      <c r="H648" s="1">
        <f t="shared" si="31"/>
        <v>2816215.9623526665</v>
      </c>
      <c r="I648" s="1">
        <f t="shared" si="32"/>
        <v>0</v>
      </c>
      <c r="J648" s="80"/>
    </row>
    <row r="649" spans="1:10">
      <c r="A649" s="94">
        <v>542338</v>
      </c>
      <c r="B649" s="92" t="s">
        <v>1084</v>
      </c>
      <c r="C649" s="1">
        <f>(VLOOKUP($A649,'CAF BLS Adjustment'!$B:$S,18,FALSE))</f>
        <v>3556111.0579578043</v>
      </c>
      <c r="D649" s="1">
        <f>(VLOOKUP($A649,'CAF BLS Adjustment'!$B:$S,8,FALSE))</f>
        <v>528450</v>
      </c>
      <c r="E649" s="1">
        <f>(VLOOKUP($A649,'CAF BLS Adjustment'!$B:$S,5,FALSE))</f>
        <v>3822922</v>
      </c>
      <c r="F649" s="1">
        <f>(VLOOKUP($A649,'CAF BLS Adjustment'!$B:$S,6,FALSE))</f>
        <v>2525</v>
      </c>
      <c r="G649" s="1">
        <f t="shared" si="30"/>
        <v>528450</v>
      </c>
      <c r="H649" s="1">
        <f t="shared" si="31"/>
        <v>3027661.0579578043</v>
      </c>
      <c r="I649" s="1">
        <f t="shared" si="32"/>
        <v>0</v>
      </c>
      <c r="J649" s="80"/>
    </row>
    <row r="650" spans="1:10">
      <c r="A650" s="94">
        <v>542339</v>
      </c>
      <c r="B650" s="92" t="s">
        <v>1085</v>
      </c>
      <c r="C650" s="1">
        <f>(VLOOKUP($A650,'CAF BLS Adjustment'!$B:$S,18,FALSE))</f>
        <v>3287218.7684741961</v>
      </c>
      <c r="D650" s="1">
        <f>(VLOOKUP($A650,'CAF BLS Adjustment'!$B:$S,8,FALSE))</f>
        <v>-92178</v>
      </c>
      <c r="E650" s="1">
        <f>(VLOOKUP($A650,'CAF BLS Adjustment'!$B:$S,5,FALSE))</f>
        <v>3775643</v>
      </c>
      <c r="F650" s="1">
        <f>(VLOOKUP($A650,'CAF BLS Adjustment'!$B:$S,6,FALSE))</f>
        <v>3667</v>
      </c>
      <c r="G650" s="1">
        <f t="shared" si="30"/>
        <v>-92178</v>
      </c>
      <c r="H650" s="1">
        <f t="shared" si="31"/>
        <v>3379396.7684741961</v>
      </c>
      <c r="I650" s="1">
        <f t="shared" si="32"/>
        <v>0</v>
      </c>
      <c r="J650" s="80"/>
    </row>
    <row r="651" spans="1:10">
      <c r="A651" s="94">
        <v>542343</v>
      </c>
      <c r="B651" s="92" t="s">
        <v>1086</v>
      </c>
      <c r="C651" s="1">
        <f>(VLOOKUP($A651,'CAF BLS Adjustment'!$B:$S,18,FALSE))</f>
        <v>2262256.2997777569</v>
      </c>
      <c r="D651" s="1">
        <f>(VLOOKUP($A651,'CAF BLS Adjustment'!$B:$S,8,FALSE))</f>
        <v>171372</v>
      </c>
      <c r="E651" s="1">
        <f>(VLOOKUP($A651,'CAF BLS Adjustment'!$B:$S,5,FALSE))</f>
        <v>2548769</v>
      </c>
      <c r="F651" s="1">
        <f>(VLOOKUP($A651,'CAF BLS Adjustment'!$B:$S,6,FALSE))</f>
        <v>0</v>
      </c>
      <c r="G651" s="1">
        <f t="shared" si="30"/>
        <v>171372</v>
      </c>
      <c r="H651" s="1">
        <f t="shared" si="31"/>
        <v>2090884.2997777569</v>
      </c>
      <c r="I651" s="1">
        <f t="shared" si="32"/>
        <v>0</v>
      </c>
      <c r="J651" s="80"/>
    </row>
    <row r="652" spans="1:10">
      <c r="A652" s="94">
        <v>552220</v>
      </c>
      <c r="B652" s="92" t="s">
        <v>1089</v>
      </c>
      <c r="C652" s="1">
        <f>(VLOOKUP($A652,'CAF BLS Adjustment'!$B:$S,18,FALSE))</f>
        <v>81283.696137547391</v>
      </c>
      <c r="D652" s="1">
        <f>(VLOOKUP($A652,'CAF BLS Adjustment'!$B:$S,8,FALSE))</f>
        <v>-2136</v>
      </c>
      <c r="E652" s="1">
        <f>(VLOOKUP($A652,'CAF BLS Adjustment'!$B:$S,5,FALSE))</f>
        <v>102393</v>
      </c>
      <c r="F652" s="1">
        <f>(VLOOKUP($A652,'CAF BLS Adjustment'!$B:$S,6,FALSE))</f>
        <v>0</v>
      </c>
      <c r="G652" s="1">
        <f t="shared" si="30"/>
        <v>-2136</v>
      </c>
      <c r="H652" s="1">
        <f t="shared" si="31"/>
        <v>83419.696137547391</v>
      </c>
      <c r="I652" s="1">
        <f t="shared" si="32"/>
        <v>0</v>
      </c>
      <c r="J652" s="80"/>
    </row>
    <row r="653" spans="1:10">
      <c r="A653" s="94">
        <v>552349</v>
      </c>
      <c r="B653" s="92" t="s">
        <v>1092</v>
      </c>
      <c r="C653" s="1">
        <f>(VLOOKUP($A653,'CAF BLS Adjustment'!$B:$S,18,FALSE))</f>
        <v>1964011.5269918754</v>
      </c>
      <c r="D653" s="1">
        <f>(VLOOKUP($A653,'CAF BLS Adjustment'!$B:$S,8,FALSE))</f>
        <v>288</v>
      </c>
      <c r="E653" s="1">
        <f>(VLOOKUP($A653,'CAF BLS Adjustment'!$B:$S,5,FALSE))</f>
        <v>2258469</v>
      </c>
      <c r="F653" s="1">
        <f>(VLOOKUP($A653,'CAF BLS Adjustment'!$B:$S,6,FALSE))</f>
        <v>91830</v>
      </c>
      <c r="G653" s="1">
        <f t="shared" si="30"/>
        <v>288</v>
      </c>
      <c r="H653" s="1">
        <f t="shared" si="31"/>
        <v>1963723.5269918754</v>
      </c>
      <c r="I653" s="1">
        <f t="shared" si="32"/>
        <v>0</v>
      </c>
      <c r="J653" s="80"/>
    </row>
    <row r="654" spans="1:10">
      <c r="A654" s="94">
        <v>553304</v>
      </c>
      <c r="B654" s="92" t="s">
        <v>1096</v>
      </c>
      <c r="C654" s="1">
        <f>(VLOOKUP($A654,'CAF BLS Adjustment'!$B:$S,18,FALSE))</f>
        <v>454963.30730954884</v>
      </c>
      <c r="D654" s="1">
        <f>(VLOOKUP($A654,'CAF BLS Adjustment'!$B:$S,8,FALSE))</f>
        <v>-17736</v>
      </c>
      <c r="E654" s="1">
        <f>(VLOOKUP($A654,'CAF BLS Adjustment'!$B:$S,5,FALSE))</f>
        <v>532434</v>
      </c>
      <c r="F654" s="1">
        <f>(VLOOKUP($A654,'CAF BLS Adjustment'!$B:$S,6,FALSE))</f>
        <v>0</v>
      </c>
      <c r="G654" s="1">
        <f t="shared" si="30"/>
        <v>-17736</v>
      </c>
      <c r="H654" s="1">
        <f t="shared" si="31"/>
        <v>472699.30730954884</v>
      </c>
      <c r="I654" s="1">
        <f t="shared" si="32"/>
        <v>0</v>
      </c>
      <c r="J654" s="80"/>
    </row>
    <row r="655" spans="1:10">
      <c r="A655" s="94">
        <v>663800</v>
      </c>
      <c r="B655" s="92" t="s">
        <v>1118</v>
      </c>
      <c r="C655" s="1">
        <f>(VLOOKUP($A655,'CAF BLS Adjustment'!$B:$S,18,FALSE))</f>
        <v>5312878.9924951307</v>
      </c>
      <c r="D655" s="1">
        <f>(VLOOKUP($A655,'CAF BLS Adjustment'!$B:$S,8,FALSE))</f>
        <v>352260</v>
      </c>
      <c r="E655" s="1">
        <f>(VLOOKUP($A655,'CAF BLS Adjustment'!$B:$S,5,FALSE))</f>
        <v>6452227</v>
      </c>
      <c r="F655" s="1">
        <f>(VLOOKUP($A655,'CAF BLS Adjustment'!$B:$S,6,FALSE))</f>
        <v>0</v>
      </c>
      <c r="G655" s="1">
        <f t="shared" si="30"/>
        <v>352260</v>
      </c>
      <c r="H655" s="1">
        <f t="shared" si="31"/>
        <v>4960618.9924951307</v>
      </c>
      <c r="I655" s="1">
        <f t="shared" si="32"/>
        <v>0</v>
      </c>
      <c r="J655" s="80"/>
    </row>
    <row r="656" spans="1:10">
      <c r="A656" s="94">
        <v>673900</v>
      </c>
      <c r="B656" s="92" t="s">
        <v>1120</v>
      </c>
      <c r="C656" s="1">
        <f>(VLOOKUP($A656,'CAF BLS Adjustment'!$B:$S,18,FALSE))</f>
        <v>1026276.2088572974</v>
      </c>
      <c r="D656" s="1">
        <f>(VLOOKUP($A656,'CAF BLS Adjustment'!$B:$S,8,FALSE))</f>
        <v>135996</v>
      </c>
      <c r="E656" s="1">
        <f>(VLOOKUP($A656,'CAF BLS Adjustment'!$B:$S,5,FALSE))</f>
        <v>1199514</v>
      </c>
      <c r="F656" s="1">
        <f>(VLOOKUP($A656,'CAF BLS Adjustment'!$B:$S,6,FALSE))</f>
        <v>0</v>
      </c>
      <c r="G656" s="1">
        <f t="shared" si="30"/>
        <v>135996</v>
      </c>
      <c r="H656" s="1">
        <f t="shared" si="31"/>
        <v>890280.20885729743</v>
      </c>
      <c r="I656" s="1">
        <f t="shared" si="32"/>
        <v>0</v>
      </c>
      <c r="J656" s="80"/>
    </row>
    <row r="658" spans="1:9" ht="47.25" customHeight="1">
      <c r="A658" s="168" t="s">
        <v>1175</v>
      </c>
      <c r="B658" s="168"/>
      <c r="C658" s="168"/>
      <c r="D658" s="168"/>
      <c r="E658" s="168"/>
      <c r="F658" s="168"/>
      <c r="G658" s="168"/>
      <c r="H658" s="168"/>
      <c r="I658" s="168"/>
    </row>
  </sheetData>
  <mergeCells count="2">
    <mergeCell ref="A658:I658"/>
    <mergeCell ref="A1:I1"/>
  </mergeCells>
  <pageMargins left="0.7" right="0.7" top="0.75" bottom="0.75" header="0.3" footer="0.3"/>
  <pageSetup scale="7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pane ySplit="1" topLeftCell="A3" activePane="bottomLeft" state="frozen"/>
      <selection pane="bottomLeft"/>
    </sheetView>
  </sheetViews>
  <sheetFormatPr defaultRowHeight="14.4"/>
  <cols>
    <col min="1" max="1" width="26" style="80" customWidth="1"/>
    <col min="2" max="2" width="61.21875" style="80" customWidth="1"/>
  </cols>
  <sheetData>
    <row r="1" spans="1:2">
      <c r="A1" s="129" t="s">
        <v>1214</v>
      </c>
      <c r="B1" s="129" t="s">
        <v>1194</v>
      </c>
    </row>
    <row r="2" spans="1:2" ht="57.6" customHeight="1">
      <c r="A2" s="130" t="s">
        <v>1199</v>
      </c>
      <c r="B2" s="135" t="s">
        <v>1213</v>
      </c>
    </row>
    <row r="3" spans="1:2" ht="144">
      <c r="A3" s="130" t="s">
        <v>1191</v>
      </c>
      <c r="B3" s="133" t="s">
        <v>1220</v>
      </c>
    </row>
    <row r="4" spans="1:2" ht="115.2">
      <c r="A4" s="130" t="s">
        <v>1195</v>
      </c>
      <c r="B4" s="132" t="s">
        <v>1222</v>
      </c>
    </row>
    <row r="5" spans="1:2">
      <c r="A5" s="130" t="s">
        <v>1192</v>
      </c>
      <c r="B5" s="132" t="s">
        <v>1219</v>
      </c>
    </row>
    <row r="6" spans="1:2" ht="100.8">
      <c r="A6" s="130" t="s">
        <v>1193</v>
      </c>
      <c r="B6" s="132" t="s">
        <v>1221</v>
      </c>
    </row>
    <row r="7" spans="1:2" ht="115.05" customHeight="1">
      <c r="A7" s="130" t="s">
        <v>1198</v>
      </c>
      <c r="B7" s="132" t="s">
        <v>1200</v>
      </c>
    </row>
    <row r="8" spans="1:2" ht="94.95" customHeight="1">
      <c r="A8" s="131" t="s">
        <v>1179</v>
      </c>
      <c r="B8" s="134" t="s">
        <v>1201</v>
      </c>
    </row>
    <row r="9" spans="1:2" ht="124.95" customHeight="1">
      <c r="A9" s="131" t="s">
        <v>1181</v>
      </c>
      <c r="B9" s="134" t="s">
        <v>1202</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Demand Calcs</vt:lpstr>
      <vt:lpstr>SAC by SAC Totals</vt:lpstr>
      <vt:lpstr>CAF BLS Adjustment</vt:lpstr>
      <vt:lpstr>HCLS Adjustment</vt:lpstr>
      <vt:lpstr>SVS Adjustment</vt:lpstr>
      <vt:lpstr>CAF BLS  Attributions</vt:lpstr>
      <vt:lpstr>NOTE</vt:lpstr>
      <vt:lpstr>'SAC by SAC Totals'!Print_Area</vt:lpstr>
      <vt:lpstr>'CAF BLS  Attributions'!Print_Titles</vt:lpstr>
      <vt:lpstr>'SAC by SAC Totals'!Print_Titles</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Farrah Zahid</cp:lastModifiedBy>
  <cp:lastPrinted>2018-04-26T19:29:21Z</cp:lastPrinted>
  <dcterms:created xsi:type="dcterms:W3CDTF">2016-06-21T21:38:02Z</dcterms:created>
  <dcterms:modified xsi:type="dcterms:W3CDTF">2018-04-30T18:36:21Z</dcterms:modified>
</cp:coreProperties>
</file>